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R:\Dpap\SECRETARIAT\_AMELI_PUBLICATION _STAT MENS\_2024\05_RESULTATS A FIN MAI 2024\STAT EN DATE DE REMBOURSEMENT\"/>
    </mc:Choice>
  </mc:AlternateContent>
  <bookViews>
    <workbookView xWindow="9975" yWindow="-15" windowWidth="10020" windowHeight="7380" tabRatio="401" firstSheet="18" activeTab="20"/>
  </bookViews>
  <sheets>
    <sheet name="SYNTHESE" sheetId="41" r:id="rId1"/>
    <sheet name="CUMUL_SYNTHESE" sheetId="40" r:id="rId2"/>
    <sheet name="Maladie_mnt" sheetId="31" r:id="rId3"/>
    <sheet name="Maternité_mnt" sheetId="32" r:id="rId4"/>
    <sheet name="Inva_mnt" sheetId="33" r:id="rId5"/>
    <sheet name="AT_mnt" sheetId="34" r:id="rId6"/>
    <sheet name="Tousrisques_mnt" sheetId="35" r:id="rId7"/>
    <sheet name="Maladie_nbre" sheetId="36" r:id="rId8"/>
    <sheet name="Maternité_nbre" sheetId="37" r:id="rId9"/>
    <sheet name="AT_nbre" sheetId="38" r:id="rId10"/>
    <sheet name="Tousrisques_nbre" sheetId="39" r:id="rId11"/>
    <sheet name="CUMUL_Maladie_mnt" sheetId="25" r:id="rId12"/>
    <sheet name="CUMUL_Maternité_mnt" sheetId="27" r:id="rId13"/>
    <sheet name="CUMUL_Inva_mnt" sheetId="13" r:id="rId14"/>
    <sheet name="CUMUL_AT_mnt" sheetId="30" r:id="rId15"/>
    <sheet name="CUMUL_Tousrisques_mnt" sheetId="18" r:id="rId16"/>
    <sheet name="CUMUL_Maladie_nbre" sheetId="19" r:id="rId17"/>
    <sheet name="CUMUL_Maternité_nbre" sheetId="20" r:id="rId18"/>
    <sheet name="CUMUL_AT_nbre" sheetId="21" r:id="rId19"/>
    <sheet name="CUMUL_Tousrisques_nbre" sheetId="22" r:id="rId20"/>
    <sheet name="TAUX" sheetId="42" r:id="rId21"/>
  </sheets>
  <externalReferences>
    <externalReference r:id="rId22"/>
  </externalReferences>
  <definedNames>
    <definedName name="àcoller" localSheetId="5">AT_mnt!#REF!</definedName>
    <definedName name="àcoller" localSheetId="9">AT_nbre!#REF!</definedName>
    <definedName name="àcoller" localSheetId="14">CUMUL_AT_mnt!#REF!</definedName>
    <definedName name="àcoller" localSheetId="18">CUMUL_AT_nbre!#REF!</definedName>
    <definedName name="àcoller" localSheetId="13">CUMUL_Inva_mnt!#REF!</definedName>
    <definedName name="àcoller" localSheetId="11">CUMUL_Maladie_mnt!#REF!</definedName>
    <definedName name="àcoller" localSheetId="16">CUMUL_Maladie_nbre!#REF!</definedName>
    <definedName name="àcoller" localSheetId="12">CUMUL_Maternité_mnt!#REF!</definedName>
    <definedName name="àcoller" localSheetId="17">CUMUL_Maternité_nbre!#REF!</definedName>
    <definedName name="àcoller" localSheetId="15">CUMUL_Tousrisques_mnt!#REF!</definedName>
    <definedName name="àcoller" localSheetId="19">CUMUL_Tousrisques_nbre!#REF!</definedName>
    <definedName name="àcoller" localSheetId="4">Inva_mnt!#REF!</definedName>
    <definedName name="àcoller" localSheetId="2">Maladie_mnt!#REF!</definedName>
    <definedName name="àcoller" localSheetId="7">Maladie_nbre!#REF!</definedName>
    <definedName name="àcoller" localSheetId="3">Maternité_mnt!#REF!</definedName>
    <definedName name="àcoller" localSheetId="8">Maternité_nbre!#REF!</definedName>
    <definedName name="àcoller" localSheetId="20">#REF!</definedName>
    <definedName name="àcoller" localSheetId="6">Tousrisques_mnt!#REF!</definedName>
    <definedName name="àcoller" localSheetId="10">Tousrisques_nbre!#REF!</definedName>
    <definedName name="àcoller">#REF!</definedName>
    <definedName name="àcopier" localSheetId="5">AT_mnt!#REF!</definedName>
    <definedName name="àcopier" localSheetId="9">AT_nbre!#REF!</definedName>
    <definedName name="àcopier" localSheetId="14">CUMUL_AT_mnt!#REF!</definedName>
    <definedName name="àcopier" localSheetId="18">CUMUL_AT_nbre!#REF!</definedName>
    <definedName name="àcopier" localSheetId="13">CUMUL_Inva_mnt!#REF!</definedName>
    <definedName name="àcopier" localSheetId="11">CUMUL_Maladie_mnt!#REF!</definedName>
    <definedName name="àcopier" localSheetId="16">CUMUL_Maladie_nbre!#REF!</definedName>
    <definedName name="àcopier" localSheetId="12">CUMUL_Maternité_mnt!#REF!</definedName>
    <definedName name="àcopier" localSheetId="17">CUMUL_Maternité_nbre!#REF!</definedName>
    <definedName name="àcopier" localSheetId="15">CUMUL_Tousrisques_mnt!#REF!</definedName>
    <definedName name="àcopier" localSheetId="19">CUMUL_Tousrisques_nbre!#REF!</definedName>
    <definedName name="àcopier" localSheetId="4">Inva_mnt!#REF!</definedName>
    <definedName name="àcopier" localSheetId="2">Maladie_mnt!#REF!</definedName>
    <definedName name="àcopier" localSheetId="7">Maladie_nbre!#REF!</definedName>
    <definedName name="àcopier" localSheetId="3">Maternité_mnt!#REF!</definedName>
    <definedName name="àcopier" localSheetId="8">Maternité_nbre!#REF!</definedName>
    <definedName name="àcopier" localSheetId="20">#REF!</definedName>
    <definedName name="àcopier" localSheetId="6">Tousrisques_mnt!#REF!</definedName>
    <definedName name="àcopier" localSheetId="10">Tousrisques_nbre!#REF!</definedName>
    <definedName name="àcopier">#REF!</definedName>
    <definedName name="asort">TAUX!$A$6:$D$125</definedName>
    <definedName name="asortC" localSheetId="5">AT_mnt!#REF!</definedName>
    <definedName name="asortC" localSheetId="9">AT_nbre!#REF!</definedName>
    <definedName name="asortC" localSheetId="14">CUMUL_AT_mnt!#REF!</definedName>
    <definedName name="asortC" localSheetId="18">CUMUL_AT_nbre!#REF!</definedName>
    <definedName name="asortC" localSheetId="13">CUMUL_Inva_mnt!#REF!</definedName>
    <definedName name="asortC" localSheetId="11">CUMUL_Maladie_mnt!#REF!</definedName>
    <definedName name="asortC" localSheetId="16">CUMUL_Maladie_nbre!#REF!</definedName>
    <definedName name="asortC" localSheetId="12">CUMUL_Maternité_mnt!#REF!</definedName>
    <definedName name="asortC" localSheetId="17">CUMUL_Maternité_nbre!#REF!</definedName>
    <definedName name="asortC" localSheetId="15">CUMUL_Tousrisques_mnt!#REF!</definedName>
    <definedName name="asortC" localSheetId="19">CUMUL_Tousrisques_nbre!#REF!</definedName>
    <definedName name="asortC" localSheetId="4">Inva_mnt!#REF!</definedName>
    <definedName name="asortC" localSheetId="2">Maladie_mnt!#REF!</definedName>
    <definedName name="asortC" localSheetId="7">Maladie_nbre!#REF!</definedName>
    <definedName name="asortC" localSheetId="3">Maternité_mnt!#REF!</definedName>
    <definedName name="asortC" localSheetId="8">Maternité_nbre!#REF!</definedName>
    <definedName name="asortC" localSheetId="6">Tousrisques_mnt!#REF!</definedName>
    <definedName name="asortC" localSheetId="10">Tousrisques_nbre!#REF!</definedName>
    <definedName name="asortC">#REF!</definedName>
    <definedName name="asortM" localSheetId="5">AT_mnt!$A$1:$F$601</definedName>
    <definedName name="asortM" localSheetId="9">AT_nbre!$A$1:$D$193</definedName>
    <definedName name="asortM" localSheetId="14">CUMUL_AT_mnt!$A$1:$F$601</definedName>
    <definedName name="asortM" localSheetId="18">CUMUL_AT_nbre!$A$1:$D$193</definedName>
    <definedName name="asortM" localSheetId="13">CUMUL_Inva_mnt!$A$1:$E$17</definedName>
    <definedName name="asortM" localSheetId="11">CUMUL_Maladie_mnt!$A$1:$F$663</definedName>
    <definedName name="asortM" localSheetId="16">CUMUL_Maladie_nbre!$A$1:$F$193</definedName>
    <definedName name="asortM" localSheetId="12">CUMUL_Maternité_mnt!$A$1:$F$605</definedName>
    <definedName name="asortM" localSheetId="17">CUMUL_Maternité_nbre!$A$1:$D$181</definedName>
    <definedName name="asortM" localSheetId="15">CUMUL_Tousrisques_mnt!$A$1:$F$642</definedName>
    <definedName name="asortM" localSheetId="19">CUMUL_Tousrisques_nbre!$A$1:$F$193</definedName>
    <definedName name="asortM" localSheetId="4">Inva_mnt!$A$1:$E$17</definedName>
    <definedName name="asortM" localSheetId="2">Maladie_mnt!$A$1:$F$663</definedName>
    <definedName name="asortM" localSheetId="7">Maladie_nbre!$A$1:$F$193</definedName>
    <definedName name="asortM" localSheetId="3">Maternité_mnt!$A$1:$F$605</definedName>
    <definedName name="asortM" localSheetId="8">Maternité_nbre!$A$1:$D$181</definedName>
    <definedName name="asortM" localSheetId="6">Tousrisques_mnt!$A$1:$F$642</definedName>
    <definedName name="asortM" localSheetId="10">Tousrisques_nbre!$A$1:$F$193</definedName>
    <definedName name="asortM">#REF!</definedName>
    <definedName name="at" localSheetId="5">AT_mnt!#REF!</definedName>
    <definedName name="at" localSheetId="9">AT_nbre!#REF!</definedName>
    <definedName name="at" localSheetId="14">CUMUL_AT_mnt!#REF!</definedName>
    <definedName name="at" localSheetId="18">CUMUL_AT_nbre!#REF!</definedName>
    <definedName name="at" localSheetId="13">CUMUL_Inva_mnt!#REF!</definedName>
    <definedName name="at" localSheetId="11">CUMUL_Maladie_mnt!#REF!</definedName>
    <definedName name="at" localSheetId="16">CUMUL_Maladie_nbre!#REF!</definedName>
    <definedName name="at" localSheetId="12">CUMUL_Maternité_mnt!#REF!</definedName>
    <definedName name="at" localSheetId="17">CUMUL_Maternité_nbre!#REF!</definedName>
    <definedName name="at" localSheetId="15">CUMUL_Tousrisques_mnt!#REF!</definedName>
    <definedName name="at" localSheetId="19">CUMUL_Tousrisques_nbre!#REF!</definedName>
    <definedName name="at" localSheetId="4">Inva_mnt!#REF!</definedName>
    <definedName name="at" localSheetId="2">Maladie_mnt!#REF!</definedName>
    <definedName name="at" localSheetId="7">Maladie_nbre!#REF!</definedName>
    <definedName name="at" localSheetId="3">Maternité_mnt!#REF!</definedName>
    <definedName name="at" localSheetId="8">Maternité_nbre!#REF!</definedName>
    <definedName name="at" localSheetId="6">Tousrisques_mnt!#REF!</definedName>
    <definedName name="at" localSheetId="10">Tousrisques_nbre!#REF!</definedName>
    <definedName name="at">#REF!</definedName>
    <definedName name="autre_soins_sante" localSheetId="5">AT_mnt!#REF!</definedName>
    <definedName name="autre_soins_sante" localSheetId="9">AT_nbre!#REF!</definedName>
    <definedName name="autre_soins_sante" localSheetId="14">CUMUL_AT_mnt!#REF!</definedName>
    <definedName name="autre_soins_sante" localSheetId="18">CUMUL_AT_nbre!#REF!</definedName>
    <definedName name="autre_soins_sante" localSheetId="13">CUMUL_Inva_mnt!#REF!</definedName>
    <definedName name="autre_soins_sante" localSheetId="11">CUMUL_Maladie_mnt!#REF!</definedName>
    <definedName name="autre_soins_sante" localSheetId="16">CUMUL_Maladie_nbre!#REF!</definedName>
    <definedName name="autre_soins_sante" localSheetId="12">CUMUL_Maternité_mnt!#REF!</definedName>
    <definedName name="autre_soins_sante" localSheetId="17">CUMUL_Maternité_nbre!#REF!</definedName>
    <definedName name="autre_soins_sante" localSheetId="15">CUMUL_Tousrisques_mnt!#REF!</definedName>
    <definedName name="autre_soins_sante" localSheetId="19">CUMUL_Tousrisques_nbre!#REF!</definedName>
    <definedName name="autre_soins_sante" localSheetId="4">Inva_mnt!#REF!</definedName>
    <definedName name="autre_soins_sante" localSheetId="2">Maladie_mnt!#REF!</definedName>
    <definedName name="autre_soins_sante" localSheetId="7">Maladie_nbre!#REF!</definedName>
    <definedName name="autre_soins_sante" localSheetId="3">Maternité_mnt!#REF!</definedName>
    <definedName name="autre_soins_sante" localSheetId="8">Maternité_nbre!#REF!</definedName>
    <definedName name="autre_soins_sante" localSheetId="6">Tousrisques_mnt!#REF!</definedName>
    <definedName name="autre_soins_sante" localSheetId="10">Tousrisques_nbre!#REF!</definedName>
    <definedName name="autre_soins_sante">#REF!</definedName>
    <definedName name="autss" localSheetId="5">AT_mnt!#REF!</definedName>
    <definedName name="autss" localSheetId="9">AT_nbre!#REF!</definedName>
    <definedName name="autss" localSheetId="14">CUMUL_AT_mnt!#REF!</definedName>
    <definedName name="autss" localSheetId="18">CUMUL_AT_nbre!#REF!</definedName>
    <definedName name="autss" localSheetId="13">CUMUL_Inva_mnt!#REF!</definedName>
    <definedName name="autss" localSheetId="11">CUMUL_Maladie_mnt!#REF!</definedName>
    <definedName name="autss" localSheetId="16">CUMUL_Maladie_nbre!#REF!</definedName>
    <definedName name="autss" localSheetId="12">CUMUL_Maternité_mnt!#REF!</definedName>
    <definedName name="autss" localSheetId="17">CUMUL_Maternité_nbre!#REF!</definedName>
    <definedName name="autss" localSheetId="15">CUMUL_Tousrisques_mnt!#REF!</definedName>
    <definedName name="autss" localSheetId="19">CUMUL_Tousrisques_nbre!#REF!</definedName>
    <definedName name="autss" localSheetId="4">Inva_mnt!#REF!</definedName>
    <definedName name="autss" localSheetId="2">Maladie_mnt!#REF!</definedName>
    <definedName name="autss" localSheetId="7">Maladie_nbre!#REF!</definedName>
    <definedName name="autss" localSheetId="3">Maternité_mnt!#REF!</definedName>
    <definedName name="autss" localSheetId="8">Maternité_nbre!#REF!</definedName>
    <definedName name="autss" localSheetId="6">Tousrisques_mnt!#REF!</definedName>
    <definedName name="autss" localSheetId="10">Tousrisques_nbre!#REF!</definedName>
    <definedName name="autss">#REF!</definedName>
    <definedName name="c_at" localSheetId="5">AT_mnt!#REF!</definedName>
    <definedName name="c_at" localSheetId="9">AT_nbre!#REF!</definedName>
    <definedName name="c_at" localSheetId="14">CUMUL_AT_mnt!#REF!</definedName>
    <definedName name="c_at" localSheetId="18">CUMUL_AT_nbre!#REF!</definedName>
    <definedName name="c_at" localSheetId="13">CUMUL_Inva_mnt!#REF!</definedName>
    <definedName name="c_at" localSheetId="11">CUMUL_Maladie_mnt!#REF!</definedName>
    <definedName name="c_at" localSheetId="16">CUMUL_Maladie_nbre!#REF!</definedName>
    <definedName name="c_at" localSheetId="12">CUMUL_Maternité_mnt!#REF!</definedName>
    <definedName name="c_at" localSheetId="17">CUMUL_Maternité_nbre!#REF!</definedName>
    <definedName name="c_at" localSheetId="15">CUMUL_Tousrisques_mnt!#REF!</definedName>
    <definedName name="c_at" localSheetId="19">CUMUL_Tousrisques_nbre!#REF!</definedName>
    <definedName name="c_at" localSheetId="4">Inva_mnt!#REF!</definedName>
    <definedName name="c_at" localSheetId="2">Maladie_mnt!#REF!</definedName>
    <definedName name="c_at" localSheetId="7">Maladie_nbre!#REF!</definedName>
    <definedName name="c_at" localSheetId="3">Maternité_mnt!#REF!</definedName>
    <definedName name="c_at" localSheetId="8">Maternité_nbre!#REF!</definedName>
    <definedName name="c_at" localSheetId="6">Tousrisques_mnt!#REF!</definedName>
    <definedName name="c_at" localSheetId="10">Tousrisques_nbre!#REF!</definedName>
    <definedName name="c_at">#REF!</definedName>
    <definedName name="c_deces" localSheetId="5">AT_mnt!#REF!</definedName>
    <definedName name="c_deces" localSheetId="9">AT_nbre!#REF!</definedName>
    <definedName name="c_deces" localSheetId="14">CUMUL_AT_mnt!#REF!</definedName>
    <definedName name="c_deces" localSheetId="18">CUMUL_AT_nbre!#REF!</definedName>
    <definedName name="c_deces" localSheetId="13">CUMUL_Inva_mnt!#REF!</definedName>
    <definedName name="c_deces" localSheetId="11">CUMUL_Maladie_mnt!#REF!</definedName>
    <definedName name="c_deces" localSheetId="16">CUMUL_Maladie_nbre!#REF!</definedName>
    <definedName name="c_deces" localSheetId="12">CUMUL_Maternité_mnt!#REF!</definedName>
    <definedName name="c_deces" localSheetId="17">CUMUL_Maternité_nbre!#REF!</definedName>
    <definedName name="c_deces" localSheetId="15">CUMUL_Tousrisques_mnt!#REF!</definedName>
    <definedName name="c_deces" localSheetId="19">CUMUL_Tousrisques_nbre!#REF!</definedName>
    <definedName name="c_deces" localSheetId="4">Inva_mnt!#REF!</definedName>
    <definedName name="c_deces" localSheetId="2">Maladie_mnt!#REF!</definedName>
    <definedName name="c_deces" localSheetId="7">Maladie_nbre!#REF!</definedName>
    <definedName name="c_deces" localSheetId="3">Maternité_mnt!#REF!</definedName>
    <definedName name="c_deces" localSheetId="8">Maternité_nbre!#REF!</definedName>
    <definedName name="c_deces" localSheetId="6">Tousrisques_mnt!#REF!</definedName>
    <definedName name="c_deces" localSheetId="10">Tousrisques_nbre!#REF!</definedName>
    <definedName name="c_deces">#REF!</definedName>
    <definedName name="c_invalidite" localSheetId="5">AT_mnt!#REF!</definedName>
    <definedName name="c_invalidite" localSheetId="9">AT_nbre!#REF!</definedName>
    <definedName name="c_invalidite" localSheetId="14">CUMUL_AT_mnt!#REF!</definedName>
    <definedName name="c_invalidite" localSheetId="18">CUMUL_AT_nbre!#REF!</definedName>
    <definedName name="c_invalidite" localSheetId="13">CUMUL_Inva_mnt!#REF!</definedName>
    <definedName name="c_invalidite" localSheetId="11">CUMUL_Maladie_mnt!#REF!</definedName>
    <definedName name="c_invalidite" localSheetId="16">CUMUL_Maladie_nbre!#REF!</definedName>
    <definedName name="c_invalidite" localSheetId="12">CUMUL_Maternité_mnt!#REF!</definedName>
    <definedName name="c_invalidite" localSheetId="17">CUMUL_Maternité_nbre!#REF!</definedName>
    <definedName name="c_invalidite" localSheetId="15">CUMUL_Tousrisques_mnt!#REF!</definedName>
    <definedName name="c_invalidite" localSheetId="19">CUMUL_Tousrisques_nbre!#REF!</definedName>
    <definedName name="c_invalidite" localSheetId="4">Inva_mnt!#REF!</definedName>
    <definedName name="c_invalidite" localSheetId="2">Maladie_mnt!#REF!</definedName>
    <definedName name="c_invalidite" localSheetId="7">Maladie_nbre!#REF!</definedName>
    <definedName name="c_invalidite" localSheetId="3">Maternité_mnt!#REF!</definedName>
    <definedName name="c_invalidite" localSheetId="8">Maternité_nbre!#REF!</definedName>
    <definedName name="c_invalidite" localSheetId="6">Tousrisques_mnt!#REF!</definedName>
    <definedName name="c_invalidite" localSheetId="10">Tousrisques_nbre!#REF!</definedName>
    <definedName name="c_invalidite">#REF!</definedName>
    <definedName name="c_maladie" localSheetId="5">AT_mnt!#REF!</definedName>
    <definedName name="c_maladie" localSheetId="9">AT_nbre!#REF!</definedName>
    <definedName name="c_maladie" localSheetId="14">CUMUL_AT_mnt!#REF!</definedName>
    <definedName name="c_maladie" localSheetId="18">CUMUL_AT_nbre!#REF!</definedName>
    <definedName name="c_maladie" localSheetId="13">CUMUL_Inva_mnt!#REF!</definedName>
    <definedName name="c_maladie" localSheetId="11">CUMUL_Maladie_mnt!#REF!</definedName>
    <definedName name="c_maladie" localSheetId="16">CUMUL_Maladie_nbre!#REF!</definedName>
    <definedName name="c_maladie" localSheetId="12">CUMUL_Maternité_mnt!#REF!</definedName>
    <definedName name="c_maladie" localSheetId="17">CUMUL_Maternité_nbre!#REF!</definedName>
    <definedName name="c_maladie" localSheetId="15">CUMUL_Tousrisques_mnt!#REF!</definedName>
    <definedName name="c_maladie" localSheetId="19">CUMUL_Tousrisques_nbre!#REF!</definedName>
    <definedName name="c_maladie" localSheetId="4">Inva_mnt!#REF!</definedName>
    <definedName name="c_maladie" localSheetId="2">Maladie_mnt!#REF!</definedName>
    <definedName name="c_maladie" localSheetId="7">Maladie_nbre!#REF!</definedName>
    <definedName name="c_maladie" localSheetId="3">Maternité_mnt!#REF!</definedName>
    <definedName name="c_maladie" localSheetId="8">Maternité_nbre!#REF!</definedName>
    <definedName name="c_maladie" localSheetId="6">Tousrisques_mnt!#REF!</definedName>
    <definedName name="c_maladie" localSheetId="10">Tousrisques_nbre!#REF!</definedName>
    <definedName name="c_maladie">#REF!</definedName>
    <definedName name="c_maternite" localSheetId="5">AT_mnt!#REF!</definedName>
    <definedName name="c_maternite" localSheetId="9">AT_nbre!#REF!</definedName>
    <definedName name="c_maternite" localSheetId="14">CUMUL_AT_mnt!#REF!</definedName>
    <definedName name="c_maternite" localSheetId="18">CUMUL_AT_nbre!#REF!</definedName>
    <definedName name="c_maternite" localSheetId="13">CUMUL_Inva_mnt!#REF!</definedName>
    <definedName name="c_maternite" localSheetId="11">CUMUL_Maladie_mnt!#REF!</definedName>
    <definedName name="c_maternite" localSheetId="16">CUMUL_Maladie_nbre!#REF!</definedName>
    <definedName name="c_maternite" localSheetId="12">CUMUL_Maternité_mnt!#REF!</definedName>
    <definedName name="c_maternite" localSheetId="17">CUMUL_Maternité_nbre!#REF!</definedName>
    <definedName name="c_maternite" localSheetId="15">CUMUL_Tousrisques_mnt!#REF!</definedName>
    <definedName name="c_maternite" localSheetId="19">CUMUL_Tousrisques_nbre!#REF!</definedName>
    <definedName name="c_maternite" localSheetId="4">Inva_mnt!#REF!</definedName>
    <definedName name="c_maternite" localSheetId="2">Maladie_mnt!#REF!</definedName>
    <definedName name="c_maternite" localSheetId="7">Maladie_nbre!#REF!</definedName>
    <definedName name="c_maternite" localSheetId="3">Maternité_mnt!#REF!</definedName>
    <definedName name="c_maternite" localSheetId="8">Maternité_nbre!#REF!</definedName>
    <definedName name="c_maternite" localSheetId="6">Tousrisques_mnt!#REF!</definedName>
    <definedName name="c_maternite" localSheetId="10">Tousrisques_nbre!#REF!</definedName>
    <definedName name="c_maternite">#REF!</definedName>
    <definedName name="cumul_moins1" localSheetId="5">AT_mnt!#REF!</definedName>
    <definedName name="cumul_moins1" localSheetId="9">AT_nbre!#REF!</definedName>
    <definedName name="cumul_moins1" localSheetId="14">CUMUL_AT_mnt!#REF!</definedName>
    <definedName name="cumul_moins1" localSheetId="18">CUMUL_AT_nbre!#REF!</definedName>
    <definedName name="cumul_moins1" localSheetId="13">CUMUL_Inva_mnt!#REF!</definedName>
    <definedName name="cumul_moins1" localSheetId="11">CUMUL_Maladie_mnt!#REF!</definedName>
    <definedName name="cumul_moins1" localSheetId="16">CUMUL_Maladie_nbre!#REF!</definedName>
    <definedName name="cumul_moins1" localSheetId="12">CUMUL_Maternité_mnt!#REF!</definedName>
    <definedName name="cumul_moins1" localSheetId="17">CUMUL_Maternité_nbre!#REF!</definedName>
    <definedName name="cumul_moins1" localSheetId="15">CUMUL_Tousrisques_mnt!#REF!</definedName>
    <definedName name="cumul_moins1" localSheetId="19">CUMUL_Tousrisques_nbre!#REF!</definedName>
    <definedName name="cumul_moins1" localSheetId="4">Inva_mnt!#REF!</definedName>
    <definedName name="cumul_moins1" localSheetId="2">Maladie_mnt!#REF!</definedName>
    <definedName name="cumul_moins1" localSheetId="7">Maladie_nbre!#REF!</definedName>
    <definedName name="cumul_moins1" localSheetId="3">Maternité_mnt!#REF!</definedName>
    <definedName name="cumul_moins1" localSheetId="8">Maternité_nbre!#REF!</definedName>
    <definedName name="cumul_moins1" localSheetId="6">Tousrisques_mnt!#REF!</definedName>
    <definedName name="cumul_moins1" localSheetId="10">Tousrisques_nbre!#REF!</definedName>
    <definedName name="cumul_moins1">#REF!</definedName>
    <definedName name="deces" localSheetId="5">AT_mnt!#REF!</definedName>
    <definedName name="deces" localSheetId="9">AT_nbre!#REF!</definedName>
    <definedName name="deces" localSheetId="14">CUMUL_AT_mnt!#REF!</definedName>
    <definedName name="deces" localSheetId="18">CUMUL_AT_nbre!#REF!</definedName>
    <definedName name="deces" localSheetId="13">CUMUL_Inva_mnt!$E$15</definedName>
    <definedName name="deces" localSheetId="11">CUMUL_Maladie_mnt!#REF!</definedName>
    <definedName name="deces" localSheetId="16">CUMUL_Maladie_nbre!#REF!</definedName>
    <definedName name="deces" localSheetId="12">CUMUL_Maternité_mnt!#REF!</definedName>
    <definedName name="deces" localSheetId="17">CUMUL_Maternité_nbre!#REF!</definedName>
    <definedName name="deces" localSheetId="15">CUMUL_Tousrisques_mnt!#REF!</definedName>
    <definedName name="deces" localSheetId="19">CUMUL_Tousrisques_nbre!#REF!</definedName>
    <definedName name="deces" localSheetId="4">Inva_mnt!$E$15</definedName>
    <definedName name="deces" localSheetId="2">Maladie_mnt!#REF!</definedName>
    <definedName name="deces" localSheetId="7">Maladie_nbre!#REF!</definedName>
    <definedName name="deces" localSheetId="3">Maternité_mnt!#REF!</definedName>
    <definedName name="deces" localSheetId="8">Maternité_nbre!#REF!</definedName>
    <definedName name="deces" localSheetId="6">Tousrisques_mnt!#REF!</definedName>
    <definedName name="deces" localSheetId="10">Tousrisques_nbre!#REF!</definedName>
    <definedName name="deces">#REF!</definedName>
    <definedName name="doit_100" localSheetId="5">AT_mnt!#REF!</definedName>
    <definedName name="doit_100" localSheetId="9">AT_nbre!#REF!</definedName>
    <definedName name="doit_100" localSheetId="14">CUMUL_AT_mnt!#REF!</definedName>
    <definedName name="doit_100" localSheetId="18">CUMUL_AT_nbre!#REF!</definedName>
    <definedName name="doit_100" localSheetId="13">CUMUL_Inva_mnt!#REF!</definedName>
    <definedName name="doit_100" localSheetId="11">CUMUL_Maladie_mnt!#REF!</definedName>
    <definedName name="doit_100" localSheetId="16">CUMUL_Maladie_nbre!#REF!</definedName>
    <definedName name="doit_100" localSheetId="12">CUMUL_Maternité_mnt!#REF!</definedName>
    <definedName name="doit_100" localSheetId="17">CUMUL_Maternité_nbre!#REF!</definedName>
    <definedName name="doit_100" localSheetId="15">CUMUL_Tousrisques_mnt!#REF!</definedName>
    <definedName name="doit_100" localSheetId="19">CUMUL_Tousrisques_nbre!#REF!</definedName>
    <definedName name="doit_100" localSheetId="4">Inva_mnt!#REF!</definedName>
    <definedName name="doit_100" localSheetId="2">Maladie_mnt!#REF!</definedName>
    <definedName name="doit_100" localSheetId="7">Maladie_nbre!#REF!</definedName>
    <definedName name="doit_100" localSheetId="3">Maternité_mnt!#REF!</definedName>
    <definedName name="doit_100" localSheetId="8">Maternité_nbre!#REF!</definedName>
    <definedName name="doit_100" localSheetId="6">Tousrisques_mnt!#REF!</definedName>
    <definedName name="doit_100" localSheetId="10">Tousrisques_nbre!#REF!</definedName>
    <definedName name="doit_100">#REF!</definedName>
    <definedName name="dotation_global" localSheetId="5">AT_mnt!#REF!</definedName>
    <definedName name="dotation_global" localSheetId="9">AT_nbre!#REF!</definedName>
    <definedName name="dotation_global" localSheetId="14">CUMUL_AT_mnt!#REF!</definedName>
    <definedName name="dotation_global" localSheetId="18">CUMUL_AT_nbre!#REF!</definedName>
    <definedName name="dotation_global" localSheetId="13">CUMUL_Inva_mnt!#REF!</definedName>
    <definedName name="dotation_global" localSheetId="11">CUMUL_Maladie_mnt!#REF!</definedName>
    <definedName name="dotation_global" localSheetId="16">CUMUL_Maladie_nbre!#REF!</definedName>
    <definedName name="dotation_global" localSheetId="12">CUMUL_Maternité_mnt!#REF!</definedName>
    <definedName name="dotation_global" localSheetId="17">CUMUL_Maternité_nbre!#REF!</definedName>
    <definedName name="dotation_global" localSheetId="15">CUMUL_Tousrisques_mnt!#REF!</definedName>
    <definedName name="dotation_global" localSheetId="19">CUMUL_Tousrisques_nbre!#REF!</definedName>
    <definedName name="dotation_global" localSheetId="4">Inva_mnt!#REF!</definedName>
    <definedName name="dotation_global" localSheetId="2">Maladie_mnt!#REF!</definedName>
    <definedName name="dotation_global" localSheetId="7">Maladie_nbre!#REF!</definedName>
    <definedName name="dotation_global" localSheetId="3">Maternité_mnt!#REF!</definedName>
    <definedName name="dotation_global" localSheetId="8">Maternité_nbre!#REF!</definedName>
    <definedName name="dotation_global" localSheetId="6">Tousrisques_mnt!#REF!</definedName>
    <definedName name="dotation_global" localSheetId="10">Tousrisques_nbre!#REF!</definedName>
    <definedName name="dotation_global">#REF!</definedName>
    <definedName name="dotation_mat" localSheetId="5">AT_mnt!#REF!</definedName>
    <definedName name="dotation_mat" localSheetId="9">AT_nbre!#REF!</definedName>
    <definedName name="dotation_mat" localSheetId="14">CUMUL_AT_mnt!#REF!</definedName>
    <definedName name="dotation_mat" localSheetId="18">CUMUL_AT_nbre!#REF!</definedName>
    <definedName name="dotation_mat" localSheetId="13">CUMUL_Inva_mnt!#REF!</definedName>
    <definedName name="dotation_mat" localSheetId="11">CUMUL_Maladie_mnt!#REF!</definedName>
    <definedName name="dotation_mat" localSheetId="16">CUMUL_Maladie_nbre!#REF!</definedName>
    <definedName name="dotation_mat" localSheetId="12">CUMUL_Maternité_mnt!#REF!</definedName>
    <definedName name="dotation_mat" localSheetId="17">CUMUL_Maternité_nbre!#REF!</definedName>
    <definedName name="dotation_mat" localSheetId="15">CUMUL_Tousrisques_mnt!#REF!</definedName>
    <definedName name="dotation_mat" localSheetId="19">CUMUL_Tousrisques_nbre!#REF!</definedName>
    <definedName name="dotation_mat" localSheetId="4">Inva_mnt!#REF!</definedName>
    <definedName name="dotation_mat" localSheetId="2">Maladie_mnt!#REF!</definedName>
    <definedName name="dotation_mat" localSheetId="7">Maladie_nbre!#REF!</definedName>
    <definedName name="dotation_mat" localSheetId="3">Maternité_mnt!#REF!</definedName>
    <definedName name="dotation_mat" localSheetId="8">Maternité_nbre!#REF!</definedName>
    <definedName name="dotation_mat" localSheetId="6">Tousrisques_mnt!#REF!</definedName>
    <definedName name="dotation_mat" localSheetId="10">Tousrisques_nbre!#REF!</definedName>
    <definedName name="dotation_mat">#REF!</definedName>
    <definedName name="grand_poste" localSheetId="5">AT_mnt!#REF!</definedName>
    <definedName name="grand_poste" localSheetId="9">AT_nbre!#REF!</definedName>
    <definedName name="grand_poste" localSheetId="14">CUMUL_AT_mnt!#REF!</definedName>
    <definedName name="grand_poste" localSheetId="18">CUMUL_AT_nbre!#REF!</definedName>
    <definedName name="grand_poste" localSheetId="13">CUMUL_Inva_mnt!#REF!</definedName>
    <definedName name="grand_poste" localSheetId="11">CUMUL_Maladie_mnt!#REF!</definedName>
    <definedName name="grand_poste" localSheetId="16">CUMUL_Maladie_nbre!#REF!</definedName>
    <definedName name="grand_poste" localSheetId="12">CUMUL_Maternité_mnt!#REF!</definedName>
    <definedName name="grand_poste" localSheetId="17">CUMUL_Maternité_nbre!#REF!</definedName>
    <definedName name="grand_poste" localSheetId="15">CUMUL_Tousrisques_mnt!#REF!</definedName>
    <definedName name="grand_poste" localSheetId="19">CUMUL_Tousrisques_nbre!#REF!</definedName>
    <definedName name="grand_poste" localSheetId="4">Inva_mnt!#REF!</definedName>
    <definedName name="grand_poste" localSheetId="2">Maladie_mnt!#REF!</definedName>
    <definedName name="grand_poste" localSheetId="7">Maladie_nbre!#REF!</definedName>
    <definedName name="grand_poste" localSheetId="3">Maternité_mnt!#REF!</definedName>
    <definedName name="grand_poste" localSheetId="8">Maternité_nbre!#REF!</definedName>
    <definedName name="grand_poste" localSheetId="6">Tousrisques_mnt!#REF!</definedName>
    <definedName name="grand_poste" localSheetId="10">Tousrisques_nbre!#REF!</definedName>
    <definedName name="grand_poste">#REF!</definedName>
    <definedName name="hon_priv" localSheetId="5">AT_mnt!$D$191</definedName>
    <definedName name="hon_priv" localSheetId="9">AT_nbre!#REF!</definedName>
    <definedName name="hon_priv" localSheetId="14">CUMUL_AT_mnt!$D$191</definedName>
    <definedName name="hon_priv" localSheetId="18">CUMUL_AT_nbre!#REF!</definedName>
    <definedName name="hon_priv" localSheetId="13">CUMUL_Inva_mnt!#REF!</definedName>
    <definedName name="hon_priv" localSheetId="11">CUMUL_Maladie_mnt!$F$222</definedName>
    <definedName name="hon_priv" localSheetId="16">CUMUL_Maladie_nbre!#REF!</definedName>
    <definedName name="hon_priv" localSheetId="12">CUMUL_Maternité_mnt!$D$199</definedName>
    <definedName name="hon_priv" localSheetId="17">CUMUL_Maternité_nbre!$D$88</definedName>
    <definedName name="hon_priv" localSheetId="15">CUMUL_Tousrisques_mnt!$F$218</definedName>
    <definedName name="hon_priv" localSheetId="19">CUMUL_Tousrisques_nbre!$F$83</definedName>
    <definedName name="hon_priv" localSheetId="4">Inva_mnt!#REF!</definedName>
    <definedName name="hon_priv" localSheetId="2">Maladie_mnt!$F$222</definedName>
    <definedName name="hon_priv" localSheetId="7">Maladie_nbre!#REF!</definedName>
    <definedName name="hon_priv" localSheetId="3">Maternité_mnt!$D$199</definedName>
    <definedName name="hon_priv" localSheetId="8">Maternité_nbre!$D$88</definedName>
    <definedName name="hon_priv" localSheetId="6">Tousrisques_mnt!$F$218</definedName>
    <definedName name="hon_priv" localSheetId="10">Tousrisques_nbre!$F$83</definedName>
    <definedName name="hon_priv">#REF!</definedName>
    <definedName name="hosp_priv" localSheetId="5">AT_mnt!#REF!</definedName>
    <definedName name="hosp_priv" localSheetId="9">AT_nbre!#REF!</definedName>
    <definedName name="hosp_priv" localSheetId="14">CUMUL_AT_mnt!#REF!</definedName>
    <definedName name="hosp_priv" localSheetId="18">CUMUL_AT_nbre!#REF!</definedName>
    <definedName name="hosp_priv" localSheetId="13">CUMUL_Inva_mnt!#REF!</definedName>
    <definedName name="hosp_priv" localSheetId="11">CUMUL_Maladie_mnt!#REF!</definedName>
    <definedName name="hosp_priv" localSheetId="16">CUMUL_Maladie_nbre!#REF!</definedName>
    <definedName name="hosp_priv" localSheetId="12">CUMUL_Maternité_mnt!#REF!</definedName>
    <definedName name="hosp_priv" localSheetId="17">CUMUL_Maternité_nbre!#REF!</definedName>
    <definedName name="hosp_priv" localSheetId="15">CUMUL_Tousrisques_mnt!$F$630</definedName>
    <definedName name="hosp_priv" localSheetId="19">CUMUL_Tousrisques_nbre!#REF!</definedName>
    <definedName name="hosp_priv" localSheetId="4">Inva_mnt!#REF!</definedName>
    <definedName name="hosp_priv" localSheetId="2">Maladie_mnt!#REF!</definedName>
    <definedName name="hosp_priv" localSheetId="7">Maladie_nbre!#REF!</definedName>
    <definedName name="hosp_priv" localSheetId="3">Maternité_mnt!#REF!</definedName>
    <definedName name="hosp_priv" localSheetId="8">Maternité_nbre!#REF!</definedName>
    <definedName name="hosp_priv" localSheetId="6">Tousrisques_mnt!$F$630</definedName>
    <definedName name="hosp_priv" localSheetId="10">Tousrisques_nbre!#REF!</definedName>
    <definedName name="hosp_priv">#REF!</definedName>
    <definedName name="hosp_pub" localSheetId="5">AT_mnt!#REF!</definedName>
    <definedName name="hosp_pub" localSheetId="9">AT_nbre!#REF!</definedName>
    <definedName name="hosp_pub" localSheetId="14">CUMUL_AT_mnt!#REF!</definedName>
    <definedName name="hosp_pub" localSheetId="18">CUMUL_AT_nbre!#REF!</definedName>
    <definedName name="hosp_pub" localSheetId="13">CUMUL_Inva_mnt!#REF!</definedName>
    <definedName name="hosp_pub" localSheetId="11">CUMUL_Maladie_mnt!#REF!</definedName>
    <definedName name="hosp_pub" localSheetId="16">CUMUL_Maladie_nbre!#REF!</definedName>
    <definedName name="hosp_pub" localSheetId="12">CUMUL_Maternité_mnt!#REF!</definedName>
    <definedName name="hosp_pub" localSheetId="17">CUMUL_Maternité_nbre!#REF!</definedName>
    <definedName name="hosp_pub" localSheetId="15">CUMUL_Tousrisques_mnt!#REF!</definedName>
    <definedName name="hosp_pub" localSheetId="19">CUMUL_Tousrisques_nbre!#REF!</definedName>
    <definedName name="hosp_pub" localSheetId="4">Inva_mnt!#REF!</definedName>
    <definedName name="hosp_pub" localSheetId="2">Maladie_mnt!#REF!</definedName>
    <definedName name="hosp_pub" localSheetId="7">Maladie_nbre!#REF!</definedName>
    <definedName name="hosp_pub" localSheetId="3">Maternité_mnt!#REF!</definedName>
    <definedName name="hosp_pub" localSheetId="8">Maternité_nbre!#REF!</definedName>
    <definedName name="hosp_pub" localSheetId="6">Tousrisques_mnt!#REF!</definedName>
    <definedName name="hosp_pub" localSheetId="10">Tousrisques_nbre!#REF!</definedName>
    <definedName name="hosp_pub">#REF!</definedName>
    <definedName name="_xlnm.Print_Titles" localSheetId="20">TAUX!$1:$1</definedName>
    <definedName name="invalidite" localSheetId="5">AT_mnt!#REF!</definedName>
    <definedName name="invalidite" localSheetId="9">AT_nbre!#REF!</definedName>
    <definedName name="invalidite" localSheetId="14">CUMUL_AT_mnt!#REF!</definedName>
    <definedName name="invalidite" localSheetId="18">CUMUL_AT_nbre!#REF!</definedName>
    <definedName name="invalidite" localSheetId="13">CUMUL_Inva_mnt!$E$13</definedName>
    <definedName name="invalidite" localSheetId="11">CUMUL_Maladie_mnt!#REF!</definedName>
    <definedName name="invalidite" localSheetId="16">CUMUL_Maladie_nbre!#REF!</definedName>
    <definedName name="invalidite" localSheetId="12">CUMUL_Maternité_mnt!#REF!</definedName>
    <definedName name="invalidite" localSheetId="17">CUMUL_Maternité_nbre!#REF!</definedName>
    <definedName name="invalidite" localSheetId="15">CUMUL_Tousrisques_mnt!#REF!</definedName>
    <definedName name="invalidite" localSheetId="19">CUMUL_Tousrisques_nbre!#REF!</definedName>
    <definedName name="invalidite" localSheetId="4">Inva_mnt!$E$13</definedName>
    <definedName name="invalidite" localSheetId="2">Maladie_mnt!#REF!</definedName>
    <definedName name="invalidite" localSheetId="7">Maladie_nbre!#REF!</definedName>
    <definedName name="invalidite" localSheetId="3">Maternité_mnt!#REF!</definedName>
    <definedName name="invalidite" localSheetId="8">Maternité_nbre!#REF!</definedName>
    <definedName name="invalidite" localSheetId="6">Tousrisques_mnt!#REF!</definedName>
    <definedName name="invalidite" localSheetId="10">Tousrisques_nbre!#REF!</definedName>
    <definedName name="invalidite">#REF!</definedName>
    <definedName name="juillet">#REF!</definedName>
    <definedName name="m_at" localSheetId="5">AT_mnt!#REF!</definedName>
    <definedName name="m_at" localSheetId="9">AT_nbre!#REF!</definedName>
    <definedName name="m_at" localSheetId="14">CUMUL_AT_mnt!#REF!</definedName>
    <definedName name="m_at" localSheetId="18">CUMUL_AT_nbre!#REF!</definedName>
    <definedName name="m_at" localSheetId="13">CUMUL_Inva_mnt!#REF!</definedName>
    <definedName name="m_at" localSheetId="11">CUMUL_Maladie_mnt!#REF!</definedName>
    <definedName name="m_at" localSheetId="16">CUMUL_Maladie_nbre!#REF!</definedName>
    <definedName name="m_at" localSheetId="12">CUMUL_Maternité_mnt!#REF!</definedName>
    <definedName name="m_at" localSheetId="17">CUMUL_Maternité_nbre!#REF!</definedName>
    <definedName name="m_at" localSheetId="15">CUMUL_Tousrisques_mnt!#REF!</definedName>
    <definedName name="m_at" localSheetId="19">CUMUL_Tousrisques_nbre!#REF!</definedName>
    <definedName name="m_at" localSheetId="4">Inva_mnt!#REF!</definedName>
    <definedName name="m_at" localSheetId="2">Maladie_mnt!#REF!</definedName>
    <definedName name="m_at" localSheetId="7">Maladie_nbre!#REF!</definedName>
    <definedName name="m_at" localSheetId="3">Maternité_mnt!#REF!</definedName>
    <definedName name="m_at" localSheetId="8">Maternité_nbre!#REF!</definedName>
    <definedName name="m_at" localSheetId="6">Tousrisques_mnt!#REF!</definedName>
    <definedName name="m_at" localSheetId="10">Tousrisques_nbre!#REF!</definedName>
    <definedName name="m_at">#REF!</definedName>
    <definedName name="m_deces" localSheetId="5">AT_mnt!#REF!</definedName>
    <definedName name="m_deces" localSheetId="9">AT_nbre!#REF!</definedName>
    <definedName name="m_deces" localSheetId="14">CUMUL_AT_mnt!#REF!</definedName>
    <definedName name="m_deces" localSheetId="18">CUMUL_AT_nbre!#REF!</definedName>
    <definedName name="m_deces" localSheetId="13">CUMUL_Inva_mnt!#REF!</definedName>
    <definedName name="m_deces" localSheetId="11">CUMUL_Maladie_mnt!#REF!</definedName>
    <definedName name="m_deces" localSheetId="16">CUMUL_Maladie_nbre!#REF!</definedName>
    <definedName name="m_deces" localSheetId="12">CUMUL_Maternité_mnt!#REF!</definedName>
    <definedName name="m_deces" localSheetId="17">CUMUL_Maternité_nbre!#REF!</definedName>
    <definedName name="m_deces" localSheetId="15">CUMUL_Tousrisques_mnt!#REF!</definedName>
    <definedName name="m_deces" localSheetId="19">CUMUL_Tousrisques_nbre!#REF!</definedName>
    <definedName name="m_deces" localSheetId="4">Inva_mnt!#REF!</definedName>
    <definedName name="m_deces" localSheetId="2">Maladie_mnt!#REF!</definedName>
    <definedName name="m_deces" localSheetId="7">Maladie_nbre!#REF!</definedName>
    <definedName name="m_deces" localSheetId="3">Maternité_mnt!#REF!</definedName>
    <definedName name="m_deces" localSheetId="8">Maternité_nbre!#REF!</definedName>
    <definedName name="m_deces" localSheetId="6">Tousrisques_mnt!#REF!</definedName>
    <definedName name="m_deces" localSheetId="10">Tousrisques_nbre!#REF!</definedName>
    <definedName name="m_deces">#REF!</definedName>
    <definedName name="m_invalidite" localSheetId="5">AT_mnt!#REF!</definedName>
    <definedName name="m_invalidite" localSheetId="9">AT_nbre!#REF!</definedName>
    <definedName name="m_invalidite" localSheetId="14">CUMUL_AT_mnt!#REF!</definedName>
    <definedName name="m_invalidite" localSheetId="18">CUMUL_AT_nbre!#REF!</definedName>
    <definedName name="m_invalidite" localSheetId="13">CUMUL_Inva_mnt!#REF!</definedName>
    <definedName name="m_invalidite" localSheetId="11">CUMUL_Maladie_mnt!#REF!</definedName>
    <definedName name="m_invalidite" localSheetId="16">CUMUL_Maladie_nbre!#REF!</definedName>
    <definedName name="m_invalidite" localSheetId="12">CUMUL_Maternité_mnt!#REF!</definedName>
    <definedName name="m_invalidite" localSheetId="17">CUMUL_Maternité_nbre!#REF!</definedName>
    <definedName name="m_invalidite" localSheetId="15">CUMUL_Tousrisques_mnt!#REF!</definedName>
    <definedName name="m_invalidite" localSheetId="19">CUMUL_Tousrisques_nbre!#REF!</definedName>
    <definedName name="m_invalidite" localSheetId="4">Inva_mnt!#REF!</definedName>
    <definedName name="m_invalidite" localSheetId="2">Maladie_mnt!#REF!</definedName>
    <definedName name="m_invalidite" localSheetId="7">Maladie_nbre!#REF!</definedName>
    <definedName name="m_invalidite" localSheetId="3">Maternité_mnt!#REF!</definedName>
    <definedName name="m_invalidite" localSheetId="8">Maternité_nbre!#REF!</definedName>
    <definedName name="m_invalidite" localSheetId="6">Tousrisques_mnt!#REF!</definedName>
    <definedName name="m_invalidite" localSheetId="10">Tousrisques_nbre!#REF!</definedName>
    <definedName name="m_invalidite">#REF!</definedName>
    <definedName name="m_maladie" localSheetId="5">AT_mnt!$E$578</definedName>
    <definedName name="m_maladie" localSheetId="9">AT_nbre!#REF!</definedName>
    <definedName name="m_maladie" localSheetId="14">CUMUL_AT_mnt!$E$578</definedName>
    <definedName name="m_maladie" localSheetId="18">CUMUL_AT_nbre!#REF!</definedName>
    <definedName name="m_maladie" localSheetId="13">CUMUL_Inva_mnt!#REF!</definedName>
    <definedName name="m_maladie" localSheetId="11">CUMUL_Maladie_mnt!$E$639</definedName>
    <definedName name="m_maladie" localSheetId="16">CUMUL_Maladie_nbre!#REF!</definedName>
    <definedName name="m_maladie" localSheetId="12">CUMUL_Maternité_mnt!$E$589</definedName>
    <definedName name="m_maladie" localSheetId="17">CUMUL_Maternité_nbre!#REF!</definedName>
    <definedName name="m_maladie" localSheetId="15">CUMUL_Tousrisques_mnt!#REF!</definedName>
    <definedName name="m_maladie" localSheetId="19">CUMUL_Tousrisques_nbre!#REF!</definedName>
    <definedName name="m_maladie" localSheetId="4">Inva_mnt!#REF!</definedName>
    <definedName name="m_maladie" localSheetId="2">Maladie_mnt!$E$639</definedName>
    <definedName name="m_maladie" localSheetId="7">Maladie_nbre!#REF!</definedName>
    <definedName name="m_maladie" localSheetId="3">Maternité_mnt!$E$589</definedName>
    <definedName name="m_maladie" localSheetId="8">Maternité_nbre!#REF!</definedName>
    <definedName name="m_maladie" localSheetId="6">Tousrisques_mnt!#REF!</definedName>
    <definedName name="m_maladie" localSheetId="10">Tousrisques_nbre!#REF!</definedName>
    <definedName name="m_maladie">#REF!</definedName>
    <definedName name="m_maternite" localSheetId="5">AT_mnt!#REF!</definedName>
    <definedName name="m_maternite" localSheetId="9">AT_nbre!#REF!</definedName>
    <definedName name="m_maternite" localSheetId="14">CUMUL_AT_mnt!#REF!</definedName>
    <definedName name="m_maternite" localSheetId="18">CUMUL_AT_nbre!#REF!</definedName>
    <definedName name="m_maternite" localSheetId="13">CUMUL_Inva_mnt!#REF!</definedName>
    <definedName name="m_maternite" localSheetId="11">CUMUL_Maladie_mnt!#REF!</definedName>
    <definedName name="m_maternite" localSheetId="16">CUMUL_Maladie_nbre!#REF!</definedName>
    <definedName name="m_maternite" localSheetId="12">CUMUL_Maternité_mnt!#REF!</definedName>
    <definedName name="m_maternite" localSheetId="17">CUMUL_Maternité_nbre!#REF!</definedName>
    <definedName name="m_maternite" localSheetId="15">CUMUL_Tousrisques_mnt!#REF!</definedName>
    <definedName name="m_maternite" localSheetId="19">CUMUL_Tousrisques_nbre!#REF!</definedName>
    <definedName name="m_maternite" localSheetId="4">Inva_mnt!#REF!</definedName>
    <definedName name="m_maternite" localSheetId="2">Maladie_mnt!#REF!</definedName>
    <definedName name="m_maternite" localSheetId="7">Maladie_nbre!#REF!</definedName>
    <definedName name="m_maternite" localSheetId="3">Maternité_mnt!#REF!</definedName>
    <definedName name="m_maternite" localSheetId="8">Maternité_nbre!#REF!</definedName>
    <definedName name="m_maternite" localSheetId="6">Tousrisques_mnt!#REF!</definedName>
    <definedName name="m_maternite" localSheetId="10">Tousrisques_nbre!#REF!</definedName>
    <definedName name="m_maternite">#REF!</definedName>
    <definedName name="maladie" localSheetId="5">AT_mnt!$F$578</definedName>
    <definedName name="maladie" localSheetId="9">AT_nbre!#REF!</definedName>
    <definedName name="maladie" localSheetId="14">CUMUL_AT_mnt!$F$578</definedName>
    <definedName name="maladie" localSheetId="18">CUMUL_AT_nbre!#REF!</definedName>
    <definedName name="maladie" localSheetId="13">CUMUL_Inva_mnt!#REF!</definedName>
    <definedName name="maladie" localSheetId="11">CUMUL_Maladie_mnt!$F$639</definedName>
    <definedName name="maladie" localSheetId="16">CUMUL_Maladie_nbre!#REF!</definedName>
    <definedName name="maladie" localSheetId="12">CUMUL_Maternité_mnt!$F$589</definedName>
    <definedName name="maladie" localSheetId="17">CUMUL_Maternité_nbre!#REF!</definedName>
    <definedName name="maladie" localSheetId="15">CUMUL_Tousrisques_mnt!#REF!</definedName>
    <definedName name="maladie" localSheetId="19">CUMUL_Tousrisques_nbre!#REF!</definedName>
    <definedName name="maladie" localSheetId="4">Inva_mnt!#REF!</definedName>
    <definedName name="maladie" localSheetId="2">Maladie_mnt!$F$639</definedName>
    <definedName name="maladie" localSheetId="7">Maladie_nbre!#REF!</definedName>
    <definedName name="maladie" localSheetId="3">Maternité_mnt!$F$589</definedName>
    <definedName name="maladie" localSheetId="8">Maternité_nbre!#REF!</definedName>
    <definedName name="maladie" localSheetId="6">Tousrisques_mnt!#REF!</definedName>
    <definedName name="maladie" localSheetId="10">Tousrisques_nbre!#REF!</definedName>
    <definedName name="maladie">#REF!</definedName>
    <definedName name="maternite" localSheetId="5">AT_mnt!#REF!</definedName>
    <definedName name="maternite" localSheetId="9">AT_nbre!#REF!</definedName>
    <definedName name="maternite" localSheetId="14">CUMUL_AT_mnt!#REF!</definedName>
    <definedName name="maternite" localSheetId="18">CUMUL_AT_nbre!#REF!</definedName>
    <definedName name="maternite" localSheetId="13">CUMUL_Inva_mnt!#REF!</definedName>
    <definedName name="maternite" localSheetId="11">CUMUL_Maladie_mnt!#REF!</definedName>
    <definedName name="maternite" localSheetId="16">CUMUL_Maladie_nbre!#REF!</definedName>
    <definedName name="maternite" localSheetId="12">CUMUL_Maternité_mnt!#REF!</definedName>
    <definedName name="maternite" localSheetId="17">CUMUL_Maternité_nbre!#REF!</definedName>
    <definedName name="maternite" localSheetId="15">CUMUL_Tousrisques_mnt!#REF!</definedName>
    <definedName name="maternite" localSheetId="19">CUMUL_Tousrisques_nbre!#REF!</definedName>
    <definedName name="maternite" localSheetId="4">Inva_mnt!#REF!</definedName>
    <definedName name="maternite" localSheetId="2">Maladie_mnt!#REF!</definedName>
    <definedName name="maternite" localSheetId="7">Maladie_nbre!#REF!</definedName>
    <definedName name="maternite" localSheetId="3">Maternité_mnt!#REF!</definedName>
    <definedName name="maternite" localSheetId="8">Maternité_nbre!#REF!</definedName>
    <definedName name="maternite" localSheetId="6">Tousrisques_mnt!#REF!</definedName>
    <definedName name="maternite" localSheetId="10">Tousrisques_nbre!#REF!</definedName>
    <definedName name="maternite">#REF!</definedName>
    <definedName name="page1" localSheetId="5">AT_mnt!#REF!</definedName>
    <definedName name="page1" localSheetId="9">AT_nbre!#REF!</definedName>
    <definedName name="page1" localSheetId="14">CUMUL_AT_mnt!#REF!</definedName>
    <definedName name="page1" localSheetId="18">CUMUL_AT_nbre!#REF!</definedName>
    <definedName name="page1" localSheetId="13">CUMUL_Inva_mnt!#REF!</definedName>
    <definedName name="page1" localSheetId="11">CUMUL_Maladie_mnt!#REF!</definedName>
    <definedName name="page1" localSheetId="16">CUMUL_Maladie_nbre!#REF!</definedName>
    <definedName name="page1" localSheetId="12">CUMUL_Maternité_mnt!#REF!</definedName>
    <definedName name="page1" localSheetId="17">CUMUL_Maternité_nbre!#REF!</definedName>
    <definedName name="page1" localSheetId="15">CUMUL_Tousrisques_mnt!#REF!</definedName>
    <definedName name="page1" localSheetId="19">CUMUL_Tousrisques_nbre!#REF!</definedName>
    <definedName name="page1" localSheetId="4">Inva_mnt!#REF!</definedName>
    <definedName name="page1" localSheetId="2">Maladie_mnt!#REF!</definedName>
    <definedName name="page1" localSheetId="7">Maladie_nbre!#REF!</definedName>
    <definedName name="page1" localSheetId="3">Maternité_mnt!#REF!</definedName>
    <definedName name="page1" localSheetId="8">Maternité_nbre!#REF!</definedName>
    <definedName name="page1" localSheetId="6">Tousrisques_mnt!#REF!</definedName>
    <definedName name="page1" localSheetId="10">Tousrisques_nbre!#REF!</definedName>
    <definedName name="page1">#REF!</definedName>
    <definedName name="prescription" localSheetId="5">AT_mnt!#REF!</definedName>
    <definedName name="prescription" localSheetId="9">AT_nbre!#REF!</definedName>
    <definedName name="prescription" localSheetId="14">CUMUL_AT_mnt!#REF!</definedName>
    <definedName name="prescription" localSheetId="18">CUMUL_AT_nbre!#REF!</definedName>
    <definedName name="prescription" localSheetId="13">CUMUL_Inva_mnt!#REF!</definedName>
    <definedName name="prescription" localSheetId="11">CUMUL_Maladie_mnt!#REF!</definedName>
    <definedName name="prescription" localSheetId="16">CUMUL_Maladie_nbre!#REF!</definedName>
    <definedName name="prescription" localSheetId="12">CUMUL_Maternité_mnt!#REF!</definedName>
    <definedName name="prescription" localSheetId="17">CUMUL_Maternité_nbre!#REF!</definedName>
    <definedName name="prescription" localSheetId="15">CUMUL_Tousrisques_mnt!#REF!</definedName>
    <definedName name="prescription" localSheetId="19">CUMUL_Tousrisques_nbre!#REF!</definedName>
    <definedName name="prescription" localSheetId="4">Inva_mnt!#REF!</definedName>
    <definedName name="prescription" localSheetId="2">Maladie_mnt!#REF!</definedName>
    <definedName name="prescription" localSheetId="7">Maladie_nbre!#REF!</definedName>
    <definedName name="prescription" localSheetId="3">Maternité_mnt!#REF!</definedName>
    <definedName name="prescription" localSheetId="8">Maternité_nbre!#REF!</definedName>
    <definedName name="prescription" localSheetId="6">Tousrisques_mnt!#REF!</definedName>
    <definedName name="prescription" localSheetId="10">Tousrisques_nbre!#REF!</definedName>
    <definedName name="prescription">#REF!</definedName>
    <definedName name="Résultats_à_fin_Juillet_1999">TAUX!$A$6:$D$125</definedName>
    <definedName name="sort">#REF!</definedName>
    <definedName name="sortx">TAUX!$A$6:$D$125</definedName>
    <definedName name="TAUX_MOYEN_DE_REMBOURSEMENT">sort</definedName>
    <definedName name="_xlnm.Print_Area" localSheetId="5">AT_mnt!$A$1:$I$601</definedName>
    <definedName name="_xlnm.Print_Area" localSheetId="9">AT_nbre!$A$1:$F$193</definedName>
    <definedName name="_xlnm.Print_Area" localSheetId="14">CUMUL_AT_mnt!$A$1:$I$601</definedName>
    <definedName name="_xlnm.Print_Area" localSheetId="18">CUMUL_AT_nbre!$A$1:$F$193</definedName>
    <definedName name="_xlnm.Print_Area" localSheetId="13">CUMUL_Inva_mnt!$A$1:$G$21</definedName>
    <definedName name="_xlnm.Print_Area" localSheetId="11">CUMUL_Maladie_mnt!$A$1:$I$659</definedName>
    <definedName name="_xlnm.Print_Area" localSheetId="16">CUMUL_Maladie_nbre!$A$1:$H$193</definedName>
    <definedName name="_xlnm.Print_Area" localSheetId="12">CUMUL_Maternité_mnt!$A$1:$I$607</definedName>
    <definedName name="_xlnm.Print_Area" localSheetId="17">CUMUL_Maternité_nbre!$A$1:$F$193</definedName>
    <definedName name="_xlnm.Print_Area" localSheetId="15">CUMUL_Tousrisques_mnt!$A$1:$I$659</definedName>
    <definedName name="_xlnm.Print_Area" localSheetId="19">CUMUL_Tousrisques_nbre!$A$1:$H$193</definedName>
    <definedName name="_xlnm.Print_Area" localSheetId="4">Inva_mnt!$A$1:$G$21</definedName>
    <definedName name="_xlnm.Print_Area" localSheetId="2">Maladie_mnt!$A$1:$I$659</definedName>
    <definedName name="_xlnm.Print_Area" localSheetId="7">Maladie_nbre!$A$1:$H$193</definedName>
    <definedName name="_xlnm.Print_Area" localSheetId="3">Maternité_mnt!$A$1:$I$607</definedName>
    <definedName name="_xlnm.Print_Area" localSheetId="8">Maternité_nbre!$A$1:$F$193</definedName>
    <definedName name="_xlnm.Print_Area" localSheetId="20">TAUX!$A$1:$D$210</definedName>
    <definedName name="_xlnm.Print_Area" localSheetId="6">Tousrisques_mnt!$A$1:$I$659</definedName>
    <definedName name="_xlnm.Print_Area" localSheetId="10">Tousrisques_nbre!$A$1:$H$193</definedName>
  </definedNames>
  <calcPr calcId="162913" fullCalcOnLoad="1"/>
</workbook>
</file>

<file path=xl/calcChain.xml><?xml version="1.0" encoding="utf-8"?>
<calcChain xmlns="http://schemas.openxmlformats.org/spreadsheetml/2006/main">
  <c r="G1" i="40" l="1"/>
  <c r="G3" i="40"/>
  <c r="G4" i="40"/>
  <c r="H4" i="40"/>
  <c r="I4" i="40"/>
  <c r="J4" i="40"/>
  <c r="K4" i="40"/>
  <c r="G7" i="40"/>
  <c r="G8" i="40"/>
  <c r="G9" i="40"/>
  <c r="G10" i="40"/>
  <c r="G11" i="40"/>
  <c r="G12" i="40"/>
  <c r="G13" i="40"/>
  <c r="G14" i="40"/>
  <c r="G15" i="40"/>
  <c r="G16" i="40"/>
  <c r="G17" i="40"/>
  <c r="G18" i="40"/>
  <c r="G20" i="40"/>
  <c r="G21" i="40"/>
  <c r="G22" i="40"/>
  <c r="G23" i="40"/>
  <c r="G24" i="40"/>
  <c r="G25" i="40"/>
  <c r="G26" i="40"/>
  <c r="G27" i="40"/>
  <c r="G28" i="40"/>
  <c r="G29" i="40"/>
  <c r="G30" i="40"/>
  <c r="G31" i="40"/>
  <c r="G32" i="40"/>
  <c r="G33" i="40"/>
  <c r="G34" i="40"/>
  <c r="G35" i="40"/>
  <c r="G37" i="40"/>
  <c r="G38" i="40"/>
  <c r="G39" i="40"/>
  <c r="G40" i="40"/>
  <c r="G41" i="40"/>
  <c r="G42" i="40"/>
  <c r="G44" i="40"/>
  <c r="G45" i="40"/>
  <c r="G46" i="40"/>
  <c r="G47" i="40"/>
  <c r="G48" i="40"/>
  <c r="G54" i="40"/>
  <c r="G55" i="40"/>
  <c r="G61" i="40"/>
  <c r="G62" i="40"/>
  <c r="G63" i="40"/>
  <c r="G65" i="40"/>
  <c r="G66" i="40"/>
  <c r="C3" i="39"/>
  <c r="G5" i="39"/>
  <c r="G6" i="39"/>
  <c r="C112" i="39"/>
  <c r="G114" i="39"/>
  <c r="G115" i="39"/>
  <c r="B3" i="38"/>
  <c r="E5" i="38"/>
  <c r="E6" i="38"/>
  <c r="B112" i="38"/>
  <c r="E114" i="38"/>
  <c r="E115" i="38"/>
  <c r="B3" i="37"/>
  <c r="E5" i="37"/>
  <c r="E6" i="37"/>
  <c r="B112" i="37"/>
  <c r="E114" i="37"/>
  <c r="E115" i="37"/>
  <c r="C3" i="36"/>
  <c r="G5" i="36"/>
  <c r="G6" i="36"/>
  <c r="C112" i="36"/>
  <c r="G114" i="36"/>
  <c r="G115" i="36"/>
  <c r="C3" i="35"/>
  <c r="K43" i="35"/>
  <c r="K90" i="35"/>
  <c r="K138" i="35"/>
  <c r="K151" i="35"/>
  <c r="C158" i="35"/>
  <c r="B159" i="35"/>
  <c r="H160" i="35"/>
  <c r="H161" i="35"/>
  <c r="K178" i="35"/>
  <c r="K237" i="35"/>
  <c r="K297" i="35"/>
  <c r="C304" i="35"/>
  <c r="B305" i="35"/>
  <c r="H306" i="35"/>
  <c r="H307" i="35"/>
  <c r="K323" i="35"/>
  <c r="K336" i="35"/>
  <c r="K347" i="35"/>
  <c r="K358" i="35"/>
  <c r="K368" i="35"/>
  <c r="K378" i="35"/>
  <c r="K401" i="35"/>
  <c r="K402" i="35"/>
  <c r="K415" i="35"/>
  <c r="C422" i="35"/>
  <c r="B423" i="35"/>
  <c r="H424" i="35"/>
  <c r="H425" i="35"/>
  <c r="K445" i="35"/>
  <c r="K466" i="35"/>
  <c r="K482" i="35"/>
  <c r="K493" i="35"/>
  <c r="K500" i="35"/>
  <c r="K501" i="35"/>
  <c r="K504" i="35"/>
  <c r="K507" i="35"/>
  <c r="C517" i="35"/>
  <c r="B518" i="35"/>
  <c r="B561" i="35"/>
  <c r="B629" i="35"/>
  <c r="F519" i="35"/>
  <c r="K523" i="35"/>
  <c r="K524" i="35"/>
  <c r="K529" i="35"/>
  <c r="K535" i="35"/>
  <c r="K542" i="35"/>
  <c r="K555" i="35"/>
  <c r="K558" i="35"/>
  <c r="C560" i="35"/>
  <c r="F562" i="35"/>
  <c r="K564" i="35"/>
  <c r="K565" i="35"/>
  <c r="K579" i="35"/>
  <c r="K580" i="35"/>
  <c r="K583" i="35"/>
  <c r="K588" i="35"/>
  <c r="K593" i="35"/>
  <c r="K600" i="35"/>
  <c r="K601" i="35"/>
  <c r="K610" i="35"/>
  <c r="K621" i="35"/>
  <c r="K626" i="35"/>
  <c r="C628" i="35"/>
  <c r="F630" i="35"/>
  <c r="K633" i="35"/>
  <c r="K656" i="35"/>
  <c r="C3" i="34"/>
  <c r="C507" i="34"/>
  <c r="F5" i="34"/>
  <c r="F6" i="34"/>
  <c r="B134" i="34"/>
  <c r="F135" i="34"/>
  <c r="F136" i="34"/>
  <c r="B261" i="34"/>
  <c r="F262" i="34"/>
  <c r="F263" i="34"/>
  <c r="F374" i="34"/>
  <c r="F375" i="34"/>
  <c r="B466" i="34"/>
  <c r="B508" i="34"/>
  <c r="B574" i="34"/>
  <c r="F467" i="34"/>
  <c r="F509" i="34"/>
  <c r="F575" i="34"/>
  <c r="B3" i="33"/>
  <c r="C3" i="33"/>
  <c r="F5" i="32"/>
  <c r="F6" i="32"/>
  <c r="B139" i="32"/>
  <c r="F140" i="32"/>
  <c r="F141" i="32"/>
  <c r="B272" i="32"/>
  <c r="F273" i="32"/>
  <c r="F274" i="32"/>
  <c r="B388" i="32"/>
  <c r="F389" i="32"/>
  <c r="F390" i="32"/>
  <c r="B476" i="32"/>
  <c r="F477" i="32"/>
  <c r="B518" i="32"/>
  <c r="B585" i="32"/>
  <c r="F519" i="32"/>
  <c r="B582" i="32"/>
  <c r="K42" i="31"/>
  <c r="K89" i="31"/>
  <c r="K137" i="31"/>
  <c r="K151" i="31"/>
  <c r="C159" i="31"/>
  <c r="B160" i="31"/>
  <c r="H161" i="31"/>
  <c r="H162" i="31"/>
  <c r="K179" i="31"/>
  <c r="K238" i="31"/>
  <c r="K298" i="31"/>
  <c r="C305" i="31"/>
  <c r="B306" i="31"/>
  <c r="B430" i="31"/>
  <c r="B524" i="31"/>
  <c r="B567" i="31"/>
  <c r="B635" i="31"/>
  <c r="H307" i="31"/>
  <c r="H308" i="31"/>
  <c r="K324" i="31"/>
  <c r="K338" i="31"/>
  <c r="K350" i="31"/>
  <c r="K362" i="31"/>
  <c r="K372" i="31"/>
  <c r="K382" i="31"/>
  <c r="K406" i="31"/>
  <c r="K407" i="31"/>
  <c r="K421" i="31"/>
  <c r="C429" i="31"/>
  <c r="H431" i="31"/>
  <c r="H432" i="31"/>
  <c r="K452" i="31"/>
  <c r="K473" i="31"/>
  <c r="K488" i="31"/>
  <c r="K499" i="31"/>
  <c r="K506" i="31"/>
  <c r="K507" i="31"/>
  <c r="K510" i="31"/>
  <c r="K513" i="31"/>
  <c r="C523" i="31"/>
  <c r="F525" i="31"/>
  <c r="K529" i="31"/>
  <c r="K530" i="31"/>
  <c r="K535" i="31"/>
  <c r="K541" i="31"/>
  <c r="K548" i="31"/>
  <c r="K561" i="31"/>
  <c r="K564" i="31"/>
  <c r="C566" i="31"/>
  <c r="F568" i="31"/>
  <c r="K570" i="31"/>
  <c r="K571" i="31"/>
  <c r="K585" i="31"/>
  <c r="K586" i="31"/>
  <c r="K589" i="31"/>
  <c r="K594" i="31"/>
  <c r="K599" i="31"/>
  <c r="K606" i="31"/>
  <c r="K607" i="31"/>
  <c r="K616" i="31"/>
  <c r="K627" i="31"/>
  <c r="K632" i="31"/>
  <c r="C634" i="31"/>
  <c r="F636" i="31"/>
  <c r="K639" i="31"/>
  <c r="K659" i="31"/>
  <c r="K501" i="18"/>
  <c r="K493" i="18"/>
  <c r="K482" i="18"/>
  <c r="K507" i="25"/>
  <c r="K499" i="25"/>
  <c r="K421" i="25"/>
  <c r="K488" i="25"/>
  <c r="K621" i="18"/>
  <c r="K627" i="25"/>
  <c r="K402" i="18"/>
  <c r="K407" i="25"/>
  <c r="K639" i="25"/>
  <c r="K593" i="18"/>
  <c r="K659" i="25"/>
  <c r="K632" i="25"/>
  <c r="K616" i="25"/>
  <c r="K607" i="25"/>
  <c r="K606" i="25"/>
  <c r="K599" i="25"/>
  <c r="K594" i="25"/>
  <c r="K589" i="25"/>
  <c r="K586" i="25"/>
  <c r="K585" i="25"/>
  <c r="K571" i="25"/>
  <c r="K570" i="25"/>
  <c r="K564" i="25"/>
  <c r="K561" i="25"/>
  <c r="K548" i="25"/>
  <c r="K541" i="25"/>
  <c r="K535" i="25"/>
  <c r="K530" i="25"/>
  <c r="K529" i="25"/>
  <c r="K513" i="25"/>
  <c r="K510" i="25"/>
  <c r="K506" i="25"/>
  <c r="K473" i="25"/>
  <c r="K452" i="25"/>
  <c r="K406" i="25"/>
  <c r="K382" i="25"/>
  <c r="K372" i="25"/>
  <c r="K362" i="25"/>
  <c r="K350" i="25"/>
  <c r="K338" i="25"/>
  <c r="K324" i="25"/>
  <c r="K298" i="25"/>
  <c r="K238" i="25"/>
  <c r="K137" i="25"/>
  <c r="K500" i="18"/>
  <c r="K466" i="18"/>
  <c r="K445" i="18"/>
  <c r="K415" i="18"/>
  <c r="K401" i="18"/>
  <c r="K378" i="18"/>
  <c r="K368" i="18"/>
  <c r="K358" i="18"/>
  <c r="K347" i="18"/>
  <c r="K336" i="18"/>
  <c r="K323" i="18"/>
  <c r="K297" i="18"/>
  <c r="K237" i="18"/>
  <c r="K178" i="18"/>
  <c r="K151" i="18"/>
  <c r="K138" i="18"/>
  <c r="K90" i="18"/>
  <c r="K43" i="18"/>
  <c r="K179" i="25"/>
  <c r="K151" i="25"/>
  <c r="K89" i="25"/>
  <c r="K656" i="18"/>
  <c r="K626" i="18"/>
  <c r="K610" i="18"/>
  <c r="K601" i="18"/>
  <c r="K600" i="18"/>
  <c r="K588" i="18"/>
  <c r="K583" i="18"/>
  <c r="K580" i="18"/>
  <c r="K579" i="18"/>
  <c r="K565" i="18"/>
  <c r="K564" i="18"/>
  <c r="K558" i="18"/>
  <c r="K555" i="18"/>
  <c r="K542" i="18"/>
  <c r="K535" i="18"/>
  <c r="K529" i="18"/>
  <c r="K524" i="18"/>
  <c r="K523" i="18"/>
  <c r="K507" i="18"/>
  <c r="K504" i="18"/>
  <c r="K633" i="18"/>
  <c r="K42" i="25"/>
  <c r="C3" i="18"/>
  <c r="C628" i="18"/>
  <c r="F630" i="18"/>
  <c r="F562" i="18"/>
  <c r="F519" i="18"/>
  <c r="H425" i="18"/>
  <c r="H424" i="18"/>
  <c r="H307" i="18"/>
  <c r="H306" i="18"/>
  <c r="B305" i="18"/>
  <c r="B423" i="18"/>
  <c r="B518" i="18"/>
  <c r="B561" i="18"/>
  <c r="B629" i="18"/>
  <c r="H161" i="18"/>
  <c r="H160" i="18"/>
  <c r="B159" i="18"/>
  <c r="B582" i="27"/>
  <c r="C3" i="13"/>
  <c r="B3" i="13"/>
  <c r="G115" i="22"/>
  <c r="G114" i="22"/>
  <c r="G6" i="22"/>
  <c r="G5" i="22"/>
  <c r="E115" i="21"/>
  <c r="E114" i="21"/>
  <c r="E6" i="21"/>
  <c r="E5" i="21"/>
  <c r="E115" i="20"/>
  <c r="E114" i="20"/>
  <c r="E6" i="20"/>
  <c r="E5" i="20"/>
  <c r="G115" i="19"/>
  <c r="G114" i="19"/>
  <c r="G6" i="19"/>
  <c r="G5" i="19"/>
  <c r="F6" i="30"/>
  <c r="F5" i="30"/>
  <c r="F136" i="30"/>
  <c r="F135" i="30"/>
  <c r="F263" i="30"/>
  <c r="F262" i="30"/>
  <c r="F375" i="30"/>
  <c r="F374" i="30"/>
  <c r="F467" i="30"/>
  <c r="F509" i="30"/>
  <c r="F575" i="30"/>
  <c r="F519" i="27"/>
  <c r="F477" i="27"/>
  <c r="F390" i="27"/>
  <c r="F389" i="27"/>
  <c r="F274" i="27"/>
  <c r="F273" i="27"/>
  <c r="F141" i="27"/>
  <c r="F140" i="27"/>
  <c r="F6" i="27"/>
  <c r="F5" i="27"/>
  <c r="F636" i="25"/>
  <c r="F568" i="25"/>
  <c r="F525" i="25"/>
  <c r="H432" i="25"/>
  <c r="H431" i="25"/>
  <c r="H308" i="25"/>
  <c r="H307" i="25"/>
  <c r="H161" i="25"/>
  <c r="H162" i="25"/>
  <c r="C429" i="25"/>
  <c r="B134" i="30"/>
  <c r="B261" i="30"/>
  <c r="B466" i="30"/>
  <c r="B508" i="30"/>
  <c r="B574" i="30"/>
  <c r="B272" i="27"/>
  <c r="B388" i="27"/>
  <c r="B476" i="27"/>
  <c r="B518" i="27"/>
  <c r="B585" i="27"/>
  <c r="B139" i="27"/>
  <c r="B306" i="25"/>
  <c r="B430" i="25"/>
  <c r="B524" i="25"/>
  <c r="B567" i="25"/>
  <c r="B635" i="25"/>
  <c r="B160" i="25"/>
  <c r="C159" i="25"/>
  <c r="C305" i="25"/>
  <c r="C523" i="25"/>
  <c r="C566" i="25"/>
  <c r="C634" i="25"/>
  <c r="C3" i="19"/>
  <c r="B3" i="20"/>
  <c r="C422" i="18"/>
  <c r="C158" i="18"/>
  <c r="C560" i="18"/>
  <c r="C517" i="18"/>
  <c r="C304" i="18"/>
  <c r="C3" i="30"/>
  <c r="C372" i="30"/>
  <c r="C112" i="19"/>
  <c r="C507" i="30"/>
  <c r="C465" i="30"/>
  <c r="C260" i="30"/>
  <c r="C573" i="30"/>
  <c r="C3" i="27"/>
  <c r="C584" i="27"/>
  <c r="C475" i="27"/>
  <c r="C517" i="27"/>
  <c r="C271" i="27"/>
  <c r="C138" i="27"/>
  <c r="C133" i="30"/>
  <c r="B112" i="20"/>
  <c r="B3" i="21"/>
  <c r="C387" i="27"/>
  <c r="C3" i="22"/>
  <c r="C112" i="22"/>
  <c r="B112" i="21"/>
  <c r="C3" i="32"/>
  <c r="C138" i="32"/>
  <c r="C573" i="34"/>
  <c r="C372" i="34"/>
  <c r="C260" i="34"/>
  <c r="C133" i="34"/>
  <c r="C465" i="34"/>
  <c r="C584" i="32"/>
  <c r="C517" i="32"/>
  <c r="C475" i="32"/>
  <c r="C387" i="32"/>
  <c r="C271" i="32"/>
</calcChain>
</file>

<file path=xl/sharedStrings.xml><?xml version="1.0" encoding="utf-8"?>
<sst xmlns="http://schemas.openxmlformats.org/spreadsheetml/2006/main" count="6495" uniqueCount="662">
  <si>
    <t xml:space="preserve">       STATISTIQUES       DES       DEPENSES       DES       C.P.A.M.                </t>
  </si>
  <si>
    <t>AVEC TICKET</t>
  </si>
  <si>
    <t>SANS TICKET</t>
  </si>
  <si>
    <t>dont prestations</t>
  </si>
  <si>
    <t xml:space="preserve"> PRESTATIONS</t>
  </si>
  <si>
    <t>MODERATEUR</t>
  </si>
  <si>
    <t>TOTAL</t>
  </si>
  <si>
    <t xml:space="preserve">     PRESTATIONS</t>
  </si>
  <si>
    <t xml:space="preserve"> TOTAL AUXILIAIRES MEDICAUX</t>
  </si>
  <si>
    <t>Médicaments remboursés à 35%</t>
  </si>
  <si>
    <t>Médicaments remboursés à 65%</t>
  </si>
  <si>
    <t>Médicaments remboursés à 80%</t>
  </si>
  <si>
    <t>Médicaments remboursés à 100%</t>
  </si>
  <si>
    <t>Indemnités journalières</t>
  </si>
  <si>
    <t>Autres prestations en espèces</t>
  </si>
  <si>
    <t>PRESTATIONS</t>
  </si>
  <si>
    <t>PENSIONS SERVIES</t>
  </si>
  <si>
    <t xml:space="preserve"> TOTAL PENSIONS SERVIES</t>
  </si>
  <si>
    <t>Autres charges techniques</t>
  </si>
  <si>
    <t xml:space="preserve"> TOTAL ASSURANCE INVALIDITE</t>
  </si>
  <si>
    <t>Frais de déplacement pour cures thermales</t>
  </si>
  <si>
    <t>Rentes servies au cours de la période</t>
  </si>
  <si>
    <t>Consultations</t>
  </si>
  <si>
    <t>Visites</t>
  </si>
  <si>
    <t>AMS Actes de kinésithérapie ostéo-articulaire</t>
  </si>
  <si>
    <t>Vaccins Grippe et ROR</t>
  </si>
  <si>
    <t>Frais de transport de VSL</t>
  </si>
  <si>
    <t>Frais de transport de TAXI</t>
  </si>
  <si>
    <t>Autres frais de transport</t>
  </si>
  <si>
    <t>I VERSEMENTS AUX ETABLISSEMENTS SANITAIRES</t>
  </si>
  <si>
    <t>TOTAL  HOSPITALISATION</t>
  </si>
  <si>
    <t>TOTAL SOINS DE VILLE</t>
  </si>
  <si>
    <t>INVALIDITE</t>
  </si>
  <si>
    <t>Participations forf. non individualisées</t>
  </si>
  <si>
    <t xml:space="preserve"> AMY Orthoptistes</t>
  </si>
  <si>
    <t>Forfait réseaux et filières de soins des laboratoires</t>
  </si>
  <si>
    <t>TOTAL rentes servies</t>
  </si>
  <si>
    <t>Rentes  ayants droits</t>
  </si>
  <si>
    <t>Rentes  assurés</t>
  </si>
  <si>
    <t>Rachats de rentes obligatoires</t>
  </si>
  <si>
    <t>Rachats de rentes facultatifs</t>
  </si>
  <si>
    <t>Transferts de capitaux constitutifs de rentes</t>
  </si>
  <si>
    <t>TOTAL INCAPACITE PERMANENTE</t>
  </si>
  <si>
    <t xml:space="preserve">Forfaits établissements et suppl. en cures thermales </t>
  </si>
  <si>
    <t>TOTAL ASSURANCE DECES</t>
  </si>
  <si>
    <t xml:space="preserve"> INCAPACITE PERMANENTE</t>
  </si>
  <si>
    <t>III - ASSURANCE INVALIDITE  IV ASSURANCE DECES : DEPENSES en milliers d'euros</t>
  </si>
  <si>
    <t>Participation forfaitaire des laboratoires</t>
  </si>
  <si>
    <t>Médicaments IVG</t>
  </si>
  <si>
    <t>Indemnité de garde ambulancière</t>
  </si>
  <si>
    <t>Contrat bonnes pratiques transporteurs</t>
  </si>
  <si>
    <t>2) ETABLISSEMENTS DE SANTE PRIVES</t>
  </si>
  <si>
    <t>A) OBJECTIF DE DEPENSES COMMUN A LA MEDECINE CHIRURGICALE,  L'OBSTETRIQUE ET L'ODONTOLOGIE (ODMCO)</t>
  </si>
  <si>
    <t>Frais de séjours et de soins (GHS, EXH)</t>
  </si>
  <si>
    <t>Suppléments journaliers aux GHS en néonatalogie (NN1, NN2, NN3)</t>
  </si>
  <si>
    <t>2. Tarification mixte: tarifs de prestation et forfaits annuels</t>
  </si>
  <si>
    <t>a) Urgence</t>
  </si>
  <si>
    <t>Forfait accueil et traitement (ATU)</t>
  </si>
  <si>
    <t>Forfait annuel (FAU)</t>
  </si>
  <si>
    <t>b) Prélèvements d'organes</t>
  </si>
  <si>
    <t>B) DOTATIONS ANNUELLES DE MISSIONS D'INTERET GENERAL ET D'AIDE A LA CONTRACTUALISATION (MIGAC)</t>
  </si>
  <si>
    <t>1. OQN Psychiatrie</t>
  </si>
  <si>
    <t>2. OQN SSR</t>
  </si>
  <si>
    <t>1. Conventions internationales</t>
  </si>
  <si>
    <t>2. Etablissements non conventionnés</t>
  </si>
  <si>
    <t>TOTAL VERSEMENTS AUX ETABLISSEMENTS SANITAIRES PRIVES</t>
  </si>
  <si>
    <t>B) HONORAIRES DU SECTEUR PUBLIC</t>
  </si>
  <si>
    <t>C) AUTRES VERSEMENTS DU SECTEUR PUBLIC</t>
  </si>
  <si>
    <t>1) Conventions internationales</t>
  </si>
  <si>
    <t>2) Hors conventions internationales</t>
  </si>
  <si>
    <t>a) Dotations annuelles complémentaires (DAC)</t>
  </si>
  <si>
    <t>2) Objectif de dépenses médecine-chir.-obst. (ODMCO)</t>
  </si>
  <si>
    <t>dont Unités de soins de longue durée (USLD)</t>
  </si>
  <si>
    <t>A) ETABLISSEMENTS ANTERIEUREMENT SOUS DOTATION GLOBALE</t>
  </si>
  <si>
    <t>1) ETABLISSEMENTS DE SANTE PUBLICS</t>
  </si>
  <si>
    <t>Médicaments remboursés à 15%</t>
  </si>
  <si>
    <t>Indemnités journalières majorées</t>
  </si>
  <si>
    <t>Autres indemnités journalières réduites</t>
  </si>
  <si>
    <t>Indemnités journalières normales et temps partiel</t>
  </si>
  <si>
    <t>Permanence pharmaceutique</t>
  </si>
  <si>
    <t>Indemnités journalières de moins de 3 mois</t>
  </si>
  <si>
    <t>Indemnités journalières de plus de 3 mois</t>
  </si>
  <si>
    <t xml:space="preserve">5. Participation assuré </t>
  </si>
  <si>
    <t>Charges d'expertises</t>
  </si>
  <si>
    <t>Préjudice amiante</t>
  </si>
  <si>
    <t xml:space="preserve">Pharmacie hospitalière  </t>
  </si>
  <si>
    <t>Autres frais LPP</t>
  </si>
  <si>
    <t xml:space="preserve"> en cliniques privées </t>
  </si>
  <si>
    <t>Omnipraticiens libéraux</t>
  </si>
  <si>
    <t xml:space="preserve">  Actes NGAP</t>
  </si>
  <si>
    <t xml:space="preserve">  Actes CCAM</t>
  </si>
  <si>
    <t>Forfaits thermaux</t>
  </si>
  <si>
    <t>SCM Soins conservateurs des stomatologues</t>
  </si>
  <si>
    <t>PRO Prothèses dentaires des stomatologues</t>
  </si>
  <si>
    <t>ORT Orthodontie des stomatologues</t>
  </si>
  <si>
    <t>Honoraires de surveillance</t>
  </si>
  <si>
    <t>Permanence des soins</t>
  </si>
  <si>
    <t>Rémunération médecin traitant</t>
  </si>
  <si>
    <t>Participation assuré (18 Euros)</t>
  </si>
  <si>
    <t>Autres honoraires du secteur privé</t>
  </si>
  <si>
    <t>Visites (y compris frais de déplacement)</t>
  </si>
  <si>
    <t>TOTAL Omnipraticiens libéraux</t>
  </si>
  <si>
    <t>Spécialistes libéraux</t>
  </si>
  <si>
    <t>Actes en P (Anatomo-cyto-pathologistes)</t>
  </si>
  <si>
    <t>Total Actes techniques</t>
  </si>
  <si>
    <t xml:space="preserve">    Actes NGAP</t>
  </si>
  <si>
    <t xml:space="preserve">    Actes CCAM</t>
  </si>
  <si>
    <t>Total Scanner-IRMN-Tomographie-Forfaits consommables</t>
  </si>
  <si>
    <t>TOTAL Spécialistes libéraux</t>
  </si>
  <si>
    <t xml:space="preserve">     IRMN</t>
  </si>
  <si>
    <t xml:space="preserve">     Scanner</t>
  </si>
  <si>
    <t xml:space="preserve">      Forfaits consommables</t>
  </si>
  <si>
    <t xml:space="preserve">     Tomographie</t>
  </si>
  <si>
    <t>TOTAL Médecins libéraux</t>
  </si>
  <si>
    <t xml:space="preserve">Actes en D </t>
  </si>
  <si>
    <t>Actes en DC</t>
  </si>
  <si>
    <t>SC Soins conservateurs</t>
  </si>
  <si>
    <t>SPR  Prothèses dentaires</t>
  </si>
  <si>
    <t>TO Orthodontie</t>
  </si>
  <si>
    <t>TOTAL Dentistes  libéraux</t>
  </si>
  <si>
    <t>TOTAL Sages-femmes libérales</t>
  </si>
  <si>
    <t>Dentistes libéraux</t>
  </si>
  <si>
    <t>Sages-femmes libérales</t>
  </si>
  <si>
    <t>Actes en SF</t>
  </si>
  <si>
    <t>Infirmiers libéraux</t>
  </si>
  <si>
    <t>AMI Soins infirmiers</t>
  </si>
  <si>
    <t>AIS Actes infirmiers de soins</t>
  </si>
  <si>
    <t>DI Démarche de soins infirmiers</t>
  </si>
  <si>
    <t>Contrats de bonne pratique et santé</t>
  </si>
  <si>
    <t>Frais de déplacement auxil. médic.</t>
  </si>
  <si>
    <t>Forfait réseaux et filières de soins auxil. médic.</t>
  </si>
  <si>
    <t>TOTAL Infirmiers libéraux</t>
  </si>
  <si>
    <t>Masseurs kinésithérapeutes libéraux</t>
  </si>
  <si>
    <t>AMK Masseurs-kinésithérapeutes</t>
  </si>
  <si>
    <t>AMC Masseurs-kinésithérapeutes en établissement</t>
  </si>
  <si>
    <t>TOTAL Masseurs kinésithérapeutes libéraux</t>
  </si>
  <si>
    <t>Orthophonistes libéraux</t>
  </si>
  <si>
    <t>TOTAL Orthophonistes libéraux</t>
  </si>
  <si>
    <t>AMO Orthophonistes</t>
  </si>
  <si>
    <t>Pédicures libéraux</t>
  </si>
  <si>
    <t>AMP Pédicures</t>
  </si>
  <si>
    <t>Orthoptistes libéraux</t>
  </si>
  <si>
    <t>TOTAL Orthoptistes libéraux</t>
  </si>
  <si>
    <t>TOTAL Pédicures libéraux</t>
  </si>
  <si>
    <t>SFI Soins infirmiers des sages femmes</t>
  </si>
  <si>
    <t>Laboratoires</t>
  </si>
  <si>
    <t>Actes d'analyses médicales</t>
  </si>
  <si>
    <t>Actes en PB</t>
  </si>
  <si>
    <t>Actes en TB</t>
  </si>
  <si>
    <t>Frais de déplacement des laboratoires</t>
  </si>
  <si>
    <t>TOTAL laboratoires</t>
  </si>
  <si>
    <t>AMY Orthoptistes</t>
  </si>
  <si>
    <t>Médicaments</t>
  </si>
  <si>
    <t>Produits d'origine humaine</t>
  </si>
  <si>
    <t>LPP</t>
  </si>
  <si>
    <t>TOTAL Dispositifs médicaux inscrits à la LPP</t>
  </si>
  <si>
    <t>TOTAL Dépenses de médicaments</t>
  </si>
  <si>
    <t>TOTAL PRESCRIPTIONS</t>
  </si>
  <si>
    <t>Autres prestations diverses</t>
  </si>
  <si>
    <t>Frais de transport d'Ambulance</t>
  </si>
  <si>
    <t>TOTAL Frais de déplacement des malades</t>
  </si>
  <si>
    <t>TOTAL  AUTRES PRESTATIONS DE SOINS DE SANTE</t>
  </si>
  <si>
    <t>Frais de déplacement des malades</t>
  </si>
  <si>
    <t xml:space="preserve">      PRESCRIPTIONS</t>
  </si>
  <si>
    <t xml:space="preserve">      PRESTATION EN ESPECES</t>
  </si>
  <si>
    <t xml:space="preserve">TOTAL PRESTATIONS EN ESPECES          </t>
  </si>
  <si>
    <t>Actes de radiologie</t>
  </si>
  <si>
    <t>TOTAL VERSEMENTS AUX ETABLISSEMENTS DE SANTE ET HONORAIRES DU SECTEUR PUBLIC</t>
  </si>
  <si>
    <t xml:space="preserve"> TOTAL STATISTIQUE MENSUELLE DES DEPENSES</t>
  </si>
  <si>
    <t xml:space="preserve">Visites </t>
  </si>
  <si>
    <t xml:space="preserve">      HONORAIRES du SECTEUR PRIVE</t>
  </si>
  <si>
    <t xml:space="preserve">      HONORAIRES du SECTEUR PRIVE </t>
  </si>
  <si>
    <t xml:space="preserve">             I - ASSURANCE MALADIE : DENOMBREMENTS (actes, coefficients (c),journées)</t>
  </si>
  <si>
    <t xml:space="preserve">             V - ASSURANCE ACCIDENTS DU TRAVAIL : DEPENSES en milliers d'euros</t>
  </si>
  <si>
    <t xml:space="preserve">             II - ASSURANCE MATERNITE : DENOMBREMENTS (actes, coefficients (c),journées)</t>
  </si>
  <si>
    <t xml:space="preserve"> IV - ASSURANCE ACCIDENTS DU TRAVAIL : DENOMBREMENTS (actes, coefficients (c),journées)</t>
  </si>
  <si>
    <t xml:space="preserve">             V - TOUS RISQUES : DENOMBREMENTS (actes, coefficients (c),journées)</t>
  </si>
  <si>
    <t>Examens de suivi</t>
  </si>
  <si>
    <t>Franchises</t>
  </si>
  <si>
    <t>Actes de pédicures pour diabétiques</t>
  </si>
  <si>
    <t>c) Forfait annuel haute technicité</t>
  </si>
  <si>
    <t>Ticket modérateur des ALD 31</t>
  </si>
  <si>
    <t>Ticket modérateur des ALD 32</t>
  </si>
  <si>
    <t>1.  Frais de séjours et de soins</t>
  </si>
  <si>
    <t>Forfaits d'hospitalisation à domicile (GHT)</t>
  </si>
  <si>
    <t>Forfaits d'IVG</t>
  </si>
  <si>
    <t>Forfaits techniques: Scanner, IRMN, Tomographie,video-capsules et consommables en médecine nucléaire</t>
  </si>
  <si>
    <t>Monitoring des sages femmes</t>
  </si>
  <si>
    <t>Tarification anciennement prix de journée (avant TAA)</t>
  </si>
  <si>
    <t>3.    Dispositifs médicaux</t>
  </si>
  <si>
    <t xml:space="preserve">4. Spécialités pharmaceutiques et produits d'origine humaine </t>
  </si>
  <si>
    <t>Médicaments en sus du GHS (PH8)</t>
  </si>
  <si>
    <t>Contrat santé solidarité</t>
  </si>
  <si>
    <t xml:space="preserve">  Actes NGAP (c)</t>
  </si>
  <si>
    <t xml:space="preserve">  Actes CCAM (c)</t>
  </si>
  <si>
    <t>Total Actes techniques (c)</t>
  </si>
  <si>
    <t>SCM Soins conservateurs des stomatologues (c)</t>
  </si>
  <si>
    <t>PRO Prothèses dentaires des stomatologues (c)</t>
  </si>
  <si>
    <t>ORT Orthodontie des stomatologues (c)</t>
  </si>
  <si>
    <t>Actes de radiologie (c)</t>
  </si>
  <si>
    <t>Actes en D (c)</t>
  </si>
  <si>
    <t>Actes en DC (c)</t>
  </si>
  <si>
    <t>SC Soins conservateurs (c)</t>
  </si>
  <si>
    <t>SPR  Prothèses dentaires (c)</t>
  </si>
  <si>
    <t>TO Orthodontie (c)</t>
  </si>
  <si>
    <t>AMI Soins infirmiers (c)</t>
  </si>
  <si>
    <t>AIS Actes infirmiers de soins (c)</t>
  </si>
  <si>
    <t>AMK Masseurs-kinésithérapeutes (c)</t>
  </si>
  <si>
    <t>AMC Masseurs-kinésithérapeutes en établissement (c)</t>
  </si>
  <si>
    <t>AMS Actes de kinésithérapie ostéo-articulaire (c)</t>
  </si>
  <si>
    <t>AMO Orthophonistes (c)</t>
  </si>
  <si>
    <t>AMY Orthoptistes (c)</t>
  </si>
  <si>
    <t>AMP Pédicures (c)</t>
  </si>
  <si>
    <t>SFI Soins infirmiers des sages femmes (c)</t>
  </si>
  <si>
    <t>Actes d'analyses médicales (c)</t>
  </si>
  <si>
    <t>Actes en KB (c)</t>
  </si>
  <si>
    <t>Actes en PB (c)</t>
  </si>
  <si>
    <t>Actes en TB (c)</t>
  </si>
  <si>
    <t>Actes techniques (c)</t>
  </si>
  <si>
    <t>Frais de déplacement des infirmiers</t>
  </si>
  <si>
    <t xml:space="preserve">Frais de déplacement des masseurs kinésithérapeutes </t>
  </si>
  <si>
    <t>Frais de déplacement des orthophonistes</t>
  </si>
  <si>
    <t>Frais de déplacement des orthoptistes</t>
  </si>
  <si>
    <t>Frais de déplacement des pédicures</t>
  </si>
  <si>
    <t>Frais de déplacement des sages femmes</t>
  </si>
  <si>
    <t>Actes techniques de radiologie (c)</t>
  </si>
  <si>
    <t>DI Démarche de soins infirmiers (c)</t>
  </si>
  <si>
    <t>TOTAL Infirmiers libéraux (c)</t>
  </si>
  <si>
    <t>TOTAL Masseurs kinésithérapeutes libéraux (c)</t>
  </si>
  <si>
    <t>TOTAL Orthophonistes libéraux (c)</t>
  </si>
  <si>
    <t>TOTAL Orthoptistes libéraux (c)</t>
  </si>
  <si>
    <t>TOTAL Pédicures libéraux (c)</t>
  </si>
  <si>
    <t>TOTAL Sages-femmes libérales (c)</t>
  </si>
  <si>
    <t xml:space="preserve"> TOTAL AUXILIAIRES MEDICAUX (c)</t>
  </si>
  <si>
    <t>TOTAL Centres de santé (c)</t>
  </si>
  <si>
    <t>TOTAL laboratoires (c)</t>
  </si>
  <si>
    <t>Dont participations forfaitaires</t>
  </si>
  <si>
    <t xml:space="preserve">dont conventions </t>
  </si>
  <si>
    <t>* les colonnes 'dont' sont indépendantes</t>
  </si>
  <si>
    <t>internationales*</t>
  </si>
  <si>
    <t>Soins à l'étranger</t>
  </si>
  <si>
    <t xml:space="preserve"> en cliniques privées* </t>
  </si>
  <si>
    <t>dont Rétrocession*</t>
  </si>
  <si>
    <t>Centres de santé (honoraires)</t>
  </si>
  <si>
    <t>Centres de santé (prescriptions)</t>
  </si>
  <si>
    <t>TOTAL Centre de santé (honoraires)</t>
  </si>
  <si>
    <t>TOTAL Centres de santé (prescriptions)</t>
  </si>
  <si>
    <t xml:space="preserve">PRESTATIONS EN ESPECES (hors maternité)         </t>
  </si>
  <si>
    <t xml:space="preserve">PRESTATIONS EN ESPECES maternité         </t>
  </si>
  <si>
    <t>* 'dont en cliniques privées' : couvre l'ensemble des prestations exécutées en cliniques privées, qu'elles soient executées dans le cadre d'un séjour ou d'un acte externe</t>
  </si>
  <si>
    <t>Participations forfaitaires (1 Euro)</t>
  </si>
  <si>
    <t>* 'dont conventions internationales' : concerne les dépenses relatives aux assurés de régimes étrangers lors de leurs séjours en France</t>
  </si>
  <si>
    <t>Forfait zone déficitaire</t>
  </si>
  <si>
    <t>TOTAL HONORAIRES SECTEUR PRIVE
(médicaux et dentaires)</t>
  </si>
  <si>
    <t>Différentiel médecin référent médedin traitant</t>
  </si>
  <si>
    <t>Majoration pour gardes et astreintes (accouchement)</t>
  </si>
  <si>
    <t>Examens de suivi de grossesse</t>
  </si>
  <si>
    <t>Chap.1 : Orthèses</t>
  </si>
  <si>
    <t>Chap.2 : Optique</t>
  </si>
  <si>
    <t>Chap.3 :   Appareils de surdité</t>
  </si>
  <si>
    <t xml:space="preserve">Chap.4 :  Prothèses externes non orthopédiques </t>
  </si>
  <si>
    <t>Chap.5 : Prothèses oculaires et faciales</t>
  </si>
  <si>
    <t xml:space="preserve">Chap.6 : Podo orthèse </t>
  </si>
  <si>
    <t xml:space="preserve">Chap.8 : Accéssoires de prothèse et d'orthoprothèse </t>
  </si>
  <si>
    <t xml:space="preserve">Chap.7 : Orthoprothèse </t>
  </si>
  <si>
    <t xml:space="preserve">Titre III </t>
  </si>
  <si>
    <t xml:space="preserve">Titre II </t>
  </si>
  <si>
    <t>Appareils matèriels de traitement et pansements</t>
  </si>
  <si>
    <t xml:space="preserve">Titre I </t>
  </si>
  <si>
    <t>Chap. 1,2,3 : Prothèses internes inertes ( )</t>
  </si>
  <si>
    <t>Chap.4 : Prothèses internes actives</t>
  </si>
  <si>
    <t>Titre IV</t>
  </si>
  <si>
    <t>Véhicule pour handicapés</t>
  </si>
  <si>
    <t>Frais de transport de SMUR</t>
  </si>
  <si>
    <t>Frais de transport de voiture personnelle</t>
  </si>
  <si>
    <t xml:space="preserve">             II- ASSURANCE MATERNITE : DEPENSES en milliers d'euros</t>
  </si>
  <si>
    <t xml:space="preserve">PRESTATIONS EN ESPECES         </t>
  </si>
  <si>
    <t xml:space="preserve">PRESTATIONS EN ESPECES       </t>
  </si>
  <si>
    <t>TOTAL PAR ACTES</t>
  </si>
  <si>
    <t>Participations forfaitaires (1 Euro)*</t>
  </si>
  <si>
    <t>Franchises*</t>
  </si>
  <si>
    <t>Participation forfaitaire des laboratoires*</t>
  </si>
  <si>
    <t>Les montants remboursés des actes soumis à franchises et participations forfaitaires ne reflètent donc pas les montants effectivement perçus par les assurés.</t>
  </si>
  <si>
    <t>Participation assuré (18 Euros)*</t>
  </si>
  <si>
    <t xml:space="preserve">             I - ASSURANCE MALADIE : DÉPENSES en milliers d'euros</t>
  </si>
  <si>
    <t xml:space="preserve">      HONORAIRES du SECTEUR PRIVÉ</t>
  </si>
  <si>
    <t>TOTAL HONORAIRES SECTEUR PRIVÉ
(médicaux et dentaires)</t>
  </si>
  <si>
    <t xml:space="preserve"> TOTAL AUXILIAIRES MÉDICAUX</t>
  </si>
  <si>
    <t xml:space="preserve">       STATISTIQUES       DES       DÉPENSES       DES       C.P.A.M.                </t>
  </si>
  <si>
    <t xml:space="preserve"> TOTAL STATISTIQUE MENSUELLE DES DÉPENSES</t>
  </si>
  <si>
    <t>TOTAL VERSEMENTS AUX ÉTABLISSEMENTS SANITAIRES PRIVÉS</t>
  </si>
  <si>
    <t>A) OBJECTIF DE DÉPENSES COMMUN A LA MÉDECINE CHIRURGICALE,  L'OBSTETRIQUE ET L'ODONTOLOGIE (ODMCO)</t>
  </si>
  <si>
    <t>2) ÉTABLISSEMENTS DE SANTE PRIVÉS</t>
  </si>
  <si>
    <t>TOTAL VERSEMENTS AUX ÉTABLISSEMENTS DE SANTÉ ET HONORAIRES DU SECTEUR PUBLIC</t>
  </si>
  <si>
    <t>A) ÉTABLISSEMENTS ANTERIEUREMENT SOUS DOTATION GLOBALE</t>
  </si>
  <si>
    <t>1) ÉTABLISSEMENTS DE SANTE PUBLICS</t>
  </si>
  <si>
    <t>I VERSEMENTS AUX ÉTABLISSEMENTS SANITAIRES</t>
  </si>
  <si>
    <t>TOTAL  AUTRES PRESTATIONS DE SOINS DE SANTÉ</t>
  </si>
  <si>
    <t>Allocation accompagnement fin de vie</t>
  </si>
  <si>
    <t>Médicaments remboursés à 30%</t>
  </si>
  <si>
    <t>PCAP</t>
  </si>
  <si>
    <t>en %</t>
  </si>
  <si>
    <t>Administration de produits et prestations en environnement hospitalier</t>
  </si>
  <si>
    <t>Actes en KMB prélèvement sanguin médecin biologiste</t>
  </si>
  <si>
    <t xml:space="preserve">    Actes de chirurgie - CCAM</t>
  </si>
  <si>
    <t xml:space="preserve">    Actes d'obstétrique - CCAM</t>
  </si>
  <si>
    <t xml:space="preserve">    Actes d'anesthésie - CCAM</t>
  </si>
  <si>
    <t xml:space="preserve">    Actes échographie - CCAM</t>
  </si>
  <si>
    <t xml:space="preserve">    Actes d'imagerie (hors échographie) - CCAM</t>
  </si>
  <si>
    <t xml:space="preserve">    Actes techniques médicaux (hors imagerie) - CCAM</t>
  </si>
  <si>
    <t>Paiement à la performance</t>
  </si>
  <si>
    <t>Sophia</t>
  </si>
  <si>
    <t>Option démographique</t>
  </si>
  <si>
    <t>Option santé solidarité territoriale</t>
  </si>
  <si>
    <t xml:space="preserve">Dont FIR permanence des soins </t>
  </si>
  <si>
    <t xml:space="preserve">Dont Forfaits FIR ( FCDAG, FPP et FET) </t>
  </si>
  <si>
    <t>Dont participation assuré (18 Euros)</t>
  </si>
  <si>
    <t xml:space="preserve"> Avantages de base</t>
  </si>
  <si>
    <t xml:space="preserve"> Allocations supplémentaires</t>
  </si>
  <si>
    <t xml:space="preserve"> Majoration tierce personnes</t>
  </si>
  <si>
    <t xml:space="preserve">     Actes échographie - Actes CCAM (c)</t>
  </si>
  <si>
    <t xml:space="preserve">     Actes d'imagerie (hors échographie) -  Actes CCAM (c)</t>
  </si>
  <si>
    <t xml:space="preserve">     Actes de chirurgie - Actes CCAM (c)</t>
  </si>
  <si>
    <t xml:space="preserve">     Actes techniques médicaux (hors imagerie) - Actes CCAM (c)</t>
  </si>
  <si>
    <t xml:space="preserve">     Actes d'obstétrique - Actes CCAM (c)</t>
  </si>
  <si>
    <t xml:space="preserve">     Actes d'anesthésie - Actes CCAM (c)</t>
  </si>
  <si>
    <t xml:space="preserve">      Actes de chirurgie - CCAM</t>
  </si>
  <si>
    <t xml:space="preserve">      Actes d'obstétrique - CCAM</t>
  </si>
  <si>
    <t xml:space="preserve">      Actes d'anesthésie - CCAM</t>
  </si>
  <si>
    <t xml:space="preserve">      Actes échographie - CCAM</t>
  </si>
  <si>
    <t xml:space="preserve">      Actes d'imagerie (hors échographie) - CCAM</t>
  </si>
  <si>
    <t xml:space="preserve">      Actes techniques médicaux (hors imagerie) - CCAM</t>
  </si>
  <si>
    <t xml:space="preserve">        STATISTIQUES       DES       DEPENSES       DES       C.P.A.M.                </t>
  </si>
  <si>
    <t>PCAP en %</t>
  </si>
  <si>
    <t>Avantages de base - Assurés</t>
  </si>
  <si>
    <t>Avantages de base - Ayants droit</t>
  </si>
  <si>
    <t>Allocations sup. - Assurés</t>
  </si>
  <si>
    <t>Allocations sup. - Ayants droit</t>
  </si>
  <si>
    <t>Majoration tierce personne - Assurés</t>
  </si>
  <si>
    <t>Majoration tierce personne - Ayants droit</t>
  </si>
  <si>
    <t xml:space="preserve">Total Actes techniques </t>
  </si>
  <si>
    <t>TOTAL Médecins libéraux (omnipraticiens libéraux+spécialistes libéraux)</t>
  </si>
  <si>
    <t>E) OQN - PSYCHIATRIE - SOINS DE SUITE OU READAPTATION FONCTIONNELLE (SSR)</t>
  </si>
  <si>
    <t>F) UNITES DE SOINS DE LONGUE DUREE (USLD)</t>
  </si>
  <si>
    <t>G) AUTRES VERSEMENTS</t>
  </si>
  <si>
    <t>Rémunération sur objectifs de santé publique</t>
  </si>
  <si>
    <t>Rémunération médecins pour envoi du questionnaire médical des patients SOPHIA</t>
  </si>
  <si>
    <t>Indemnités journalières - Maternité</t>
  </si>
  <si>
    <t>Autres prestations en espèces - Maternité</t>
  </si>
  <si>
    <t>Contrats transporteurs</t>
  </si>
  <si>
    <t>Option démographique médecins</t>
  </si>
  <si>
    <t>Option démographique sages-femmes</t>
  </si>
  <si>
    <t>Option démographique masseurs kinésithérapeutes</t>
  </si>
  <si>
    <t>Option démographique masseurs-kinésithérapeutes</t>
  </si>
  <si>
    <t>CAQCOS Pharmacie/LPP</t>
  </si>
  <si>
    <t>Rémunération sur objectifs des pharmaciens</t>
  </si>
  <si>
    <t>Option démographie des orthophonistes</t>
  </si>
  <si>
    <t>d) Médicaments facturés en sus</t>
  </si>
  <si>
    <t>e) Dispositifs médicaux facturés en sus</t>
  </si>
  <si>
    <t>f) Forfaits annuels</t>
  </si>
  <si>
    <t xml:space="preserve">Reversement du coefficient prudentiel </t>
  </si>
  <si>
    <t xml:space="preserve">b) Reversement du coefficient prudentiel </t>
  </si>
  <si>
    <t>3) Facturation directe frais de séjour</t>
  </si>
  <si>
    <t>4) Dotations annuelles de financement des missions d'intérêt général et d'aide à la contractualisation (MIGAC)</t>
  </si>
  <si>
    <t>5) Permanence des soins - FIR</t>
  </si>
  <si>
    <t xml:space="preserve">6) Forfaits (centre dépistage anonyme et gratuit FCDAG, périnataux de proximité FPP, éducation thérapeutique FET) - FIR  </t>
  </si>
  <si>
    <t>7) Financements transversaux ex MIG - FIR</t>
  </si>
  <si>
    <r>
      <t xml:space="preserve">8) </t>
    </r>
    <r>
      <rPr>
        <sz val="8"/>
        <rFont val="Arial"/>
        <family val="2"/>
      </rPr>
      <t>Personnes âgées ex MIG - FIR</t>
    </r>
  </si>
  <si>
    <t>9) Performance et restructuration ex AC - FIR</t>
  </si>
  <si>
    <t>10) Dotations globales de financement</t>
  </si>
  <si>
    <t>5) Dotations globales de financement</t>
  </si>
  <si>
    <t>7) Dotations globales de financement</t>
  </si>
  <si>
    <t>Forfait de prélèvement (PO1, ..., PO9, POA)</t>
  </si>
  <si>
    <t>Forfaits de dialyse et indemnité compensatrice à tierce personne (DTP)</t>
  </si>
  <si>
    <t>Permanence des soins chirurgiens-dentistes</t>
  </si>
  <si>
    <t>Dont facturation directe ( actes, consultations externes, scanner-irmn)</t>
  </si>
  <si>
    <t xml:space="preserve">* Les montants des franchises et participations forfaitaires ne sont pas déduits des dépenses des actes auxquels elles se rapportent. </t>
  </si>
  <si>
    <t xml:space="preserve">*  Les montants des franchises et participations forfaitaires ne sont pas déduits des dépenses des actes auxquels elles se rapportent. </t>
  </si>
  <si>
    <t>Autres (dont forfait innovation)</t>
  </si>
  <si>
    <t>b) Prélèvements d'organes et autres forfaits</t>
  </si>
  <si>
    <t>Forfait médecin traitant</t>
  </si>
  <si>
    <t>Acte de téléconsultation </t>
  </si>
  <si>
    <t>Forfait sortie précoce </t>
  </si>
  <si>
    <t>Soins de Proximité</t>
  </si>
  <si>
    <t>Contribution du Régime Général à la Dotation des ARS pour le Financement du FIR</t>
  </si>
  <si>
    <t>Actes en KE et ADE</t>
  </si>
  <si>
    <t>Actes en SF, ACO, ADC et ATM</t>
  </si>
  <si>
    <t>Rémunération suivi personnes âgées - Consultations</t>
  </si>
  <si>
    <t>Rémunération suivi personnes âgées - Visites</t>
  </si>
  <si>
    <t>Prise en charge dépassement attentat</t>
  </si>
  <si>
    <t>MIGAC ODMCO</t>
  </si>
  <si>
    <t>MIGAC SSR</t>
  </si>
  <si>
    <t>Médicaments coûteux (PH1), produits d'origine humaine</t>
  </si>
  <si>
    <t>Médicaments sous ATU séjour</t>
  </si>
  <si>
    <t>f1) d'urgence (FAU)</t>
  </si>
  <si>
    <t>f2) de prélèvement d'organes (FAPO)</t>
  </si>
  <si>
    <t>f3) de transplantations et greffes de moelles osseuses (FATGO)</t>
  </si>
  <si>
    <t>f4) d'activité isolée (FAI)</t>
  </si>
  <si>
    <t>forfaits psychiatrie (PY0 à PY7, PY9)</t>
  </si>
  <si>
    <t xml:space="preserve">reversement du coefficient prudentiel </t>
  </si>
  <si>
    <t>participation assuré (18 Euros)</t>
  </si>
  <si>
    <t>autres Psychiatrie</t>
  </si>
  <si>
    <t>forfaits de séances de soins (SNS ou FS)</t>
  </si>
  <si>
    <t>autres SSR</t>
  </si>
  <si>
    <t>dont Dotations annuelles de financement ( DAF) et modulées  à l'activité ( DMA)</t>
  </si>
  <si>
    <t>dont Autres financements SSR ( ACE, MO, PTS)</t>
  </si>
  <si>
    <t>f5) Incitation financière à l'amélioration de la qualité (IFAQ)</t>
  </si>
  <si>
    <t>dont incitation financière à l'amélioration de la qualité (IFAQ) et Reversement du coefficient prudentiel SSR</t>
  </si>
  <si>
    <t>dont MIGAC MCOO</t>
  </si>
  <si>
    <t>dont MIGAC SSR</t>
  </si>
  <si>
    <t xml:space="preserve">1) Dotations annuelles </t>
  </si>
  <si>
    <t>Différentiel médecin référent médecin traitant</t>
  </si>
  <si>
    <t>Option démographique chirurgiens-dentistes</t>
  </si>
  <si>
    <t>c) Tarification à l'activité ( y compris Hôpitaux de proximité et dégressivité tarifaire)</t>
  </si>
  <si>
    <t>Acte de télésuveillance </t>
  </si>
  <si>
    <t>Options démographiques infirmiers</t>
  </si>
  <si>
    <t>Acte de télésurveillance </t>
  </si>
  <si>
    <t xml:space="preserve">Aides financières au professionnels de santé </t>
  </si>
  <si>
    <t>Contrats Ophtalmologistes</t>
  </si>
  <si>
    <t>Forfait patientèle médecin traitant</t>
  </si>
  <si>
    <t xml:space="preserve">Contrats démographiques - conventions 2016 (CAIM, COSCOM, COTRAM,CSTM) </t>
  </si>
  <si>
    <t>Prise en charge des cotisations des signataires du CAS + OPTAM</t>
  </si>
  <si>
    <t>Acte de téléconsultation  et de télésurveillance </t>
  </si>
  <si>
    <t xml:space="preserve">Autres </t>
  </si>
  <si>
    <t>Autres</t>
  </si>
  <si>
    <t>IFAQ SSR</t>
  </si>
  <si>
    <t>Acte de téléconsultation et télésurveillance </t>
  </si>
  <si>
    <t>Forfaits Orthoptistes</t>
  </si>
  <si>
    <t>Suppléments journaliers aux GHS en réanimation (REA, REP), soins intensifs (STF), surveillance continue (SRC), soins particulièrement coûteux (SRA), supplément de surveillance continue (SSC), supplément transport (TSE, TDE), supplément antepartum (ANT), supplément radiothérapie pédiatrique (RAP)</t>
  </si>
  <si>
    <t>Suppléments journaliers aux GHS en réanimation (REA, REP), soins intensifs (STF), surveillance continue (SRC), soins particulièrement coûteux (SRA), supplément de surveillance continue (SSC), supplément transport (TSE, TDE), supplément antepartum (ANT), supplément radiothérapie pédiatrique (RAP), supplément transport (TSE, TDE)</t>
  </si>
  <si>
    <t>forfaits psychiatrie (PY0 à PY9)</t>
  </si>
  <si>
    <t>* Les montants remboursés des actes soumis à franchises et participations forfaitaires ne reflètent donc pas les montants effectivement perçus par les assurés.</t>
  </si>
  <si>
    <t>honoraires de dispensation non individualisables </t>
  </si>
  <si>
    <t>Fonds pour l'innovation du système de santé (FISS-ART. 51)</t>
  </si>
  <si>
    <t>Forfait annuel d'activité (CPO, activité isolée, Hôpitaux de proximité,IFAQ,CP1 et CP2)</t>
  </si>
  <si>
    <t>Contrats de bonne pratique et santé et aides financières DMP </t>
  </si>
  <si>
    <t xml:space="preserve">Forfaits Orthophonistes </t>
  </si>
  <si>
    <t>Fonds pour l'innovation du système de santé (FISS-ART.51)</t>
  </si>
  <si>
    <t>Indemnités journalières des Indépendants</t>
  </si>
  <si>
    <t>Rémunération des Communautés Professionnelles Territoriales de Santé (CPTS)</t>
  </si>
  <si>
    <t>Honoraires soins Pharmaciens</t>
  </si>
  <si>
    <t>Rémunération sur objectifs de santé publique + Forfait structure médecins + Assistants médicaux</t>
  </si>
  <si>
    <t>Actes en KB et en KMB</t>
  </si>
  <si>
    <t>IFAQ Psychiatrie</t>
  </si>
  <si>
    <t xml:space="preserve">Aides financières aux professionnels de santé </t>
  </si>
  <si>
    <t>Honoraire de dispensation adaptée</t>
  </si>
  <si>
    <t>Indemnités vacations COVID19 Professionnels de santé</t>
  </si>
  <si>
    <t>Avance CPA - COVID Spécialistes</t>
  </si>
  <si>
    <t>Avance CPA - COVID Omnipraticiens</t>
  </si>
  <si>
    <t xml:space="preserve">Avance CPA - COVID Médécins libéraux </t>
  </si>
  <si>
    <t>Avance CPA - COVID Sages-femmes libérales</t>
  </si>
  <si>
    <t xml:space="preserve">Avance CPA - COVID Dentistes </t>
  </si>
  <si>
    <t>Avance CPA - COVID Infirmiers</t>
  </si>
  <si>
    <t xml:space="preserve">Avance CPA - COVID Masseurs-kinésithérapeutes </t>
  </si>
  <si>
    <t>Avance CPA - COVID Orthophonistes</t>
  </si>
  <si>
    <t>Avance CPA - COVID Orthoptistes</t>
  </si>
  <si>
    <t xml:space="preserve">Avance CPA - COVID Pédicures </t>
  </si>
  <si>
    <t>Avance CPA - COVID Pharmaciens</t>
  </si>
  <si>
    <t xml:space="preserve">Avance CPA - COVID LPP </t>
  </si>
  <si>
    <t xml:space="preserve">Avance CPA - COVID Transporteurs </t>
  </si>
  <si>
    <t xml:space="preserve">Avance CPA - COVID </t>
  </si>
  <si>
    <t>Avance CPA - COVID Laboratoires</t>
  </si>
  <si>
    <t>MIGAC PSY</t>
  </si>
  <si>
    <t xml:space="preserve">           MIGAC PSY</t>
  </si>
  <si>
    <t>Campagne Vaccination Covid - Laboratoires</t>
  </si>
  <si>
    <t>Rémunération Tests PCR - Covid 19</t>
  </si>
  <si>
    <t>Psychologues</t>
  </si>
  <si>
    <t>TOTAL Psychologues</t>
  </si>
  <si>
    <t>Consultations psychologue</t>
  </si>
  <si>
    <t>forfaits pharmaceutiques (PHJ) et médicaments en sus</t>
  </si>
  <si>
    <t>prix de journée et frais de séjour</t>
  </si>
  <si>
    <t xml:space="preserve">prix de journée </t>
  </si>
  <si>
    <t xml:space="preserve">suppléments journaliers </t>
  </si>
  <si>
    <t>dotations</t>
  </si>
  <si>
    <t>dotations et plateau technique spécialisé</t>
  </si>
  <si>
    <t>TOTAL VERSEMENTS AUX ETABLISSEMENTS MEDICO SOCIAUX RELEVANT DE L'ASSURANCE MALADIE</t>
  </si>
  <si>
    <t>Délivrance de masques et tests covid</t>
  </si>
  <si>
    <t>Campagne vaccination Covid</t>
  </si>
  <si>
    <t>3. Honoraires des salariés - Réforme des urgences</t>
  </si>
  <si>
    <t>4. Télésurveillance</t>
  </si>
  <si>
    <t>Forfaits télésurveillance</t>
  </si>
  <si>
    <t xml:space="preserve">C) Forfaits (centre dépistage anonyme et gratuit FCDAG, périnataux de proximité FPP, éducation thérapeutique FET) - FIR  </t>
  </si>
  <si>
    <t>D) Financements transversaux ex MIG , PA ex MIG, Performance et restructuration ex AC - FIR</t>
  </si>
  <si>
    <t>D) OQN - PSYCHIATRIE - SOINS DE SUITE OU READAPTATION FONCTIONNELLE (SSR)</t>
  </si>
  <si>
    <t>E) UNITES DE SOINS DE LONGUE DUREE (USLD)</t>
  </si>
  <si>
    <t>F) AUTRES VERSEMENTS</t>
  </si>
  <si>
    <t>Rémunération biosimilaire</t>
  </si>
  <si>
    <t>Service d'accès aux soins</t>
  </si>
  <si>
    <t xml:space="preserve">Service d'accès aux soins </t>
  </si>
  <si>
    <t xml:space="preserve">Rémunération biosimilaire et forfait VSM </t>
  </si>
  <si>
    <t xml:space="preserve">Protocole coopératif, MRTC et Forfait IPA </t>
  </si>
  <si>
    <t>Dépistages des laboratoires</t>
  </si>
  <si>
    <t>Rémunération vacations - Campagne vaccination Covid et HPV</t>
  </si>
  <si>
    <t xml:space="preserve">Délivrance vaccin HPV </t>
  </si>
  <si>
    <t>Forfait structure - Aide à la numérisation et à la télétransmission </t>
  </si>
  <si>
    <t>Forfaits aide à l'informatisation (hors médecins - gestion FAC)</t>
  </si>
  <si>
    <r>
      <t xml:space="preserve">Forfait sécurité et environnement (SE1, SE2, SE3, SE4, </t>
    </r>
    <r>
      <rPr>
        <sz val="8"/>
        <color indexed="8"/>
        <rFont val="Arial"/>
        <family val="2"/>
      </rPr>
      <t>SE5</t>
    </r>
    <r>
      <rPr>
        <sz val="8"/>
        <color indexed="8"/>
        <rFont val="Arial"/>
        <family val="2"/>
      </rPr>
      <t xml:space="preserve">, SE6, SE7, </t>
    </r>
    <r>
      <rPr>
        <sz val="8"/>
        <color indexed="8"/>
        <rFont val="Arial"/>
        <family val="2"/>
      </rPr>
      <t>FPI</t>
    </r>
    <r>
      <rPr>
        <sz val="8"/>
        <color indexed="8"/>
        <rFont val="Arial"/>
        <family val="2"/>
      </rPr>
      <t>)</t>
    </r>
  </si>
  <si>
    <t>Forfait sécurité et environnement (SE1, SE2, SE3, SE4, SE5, SE6, SE7, FPI)</t>
  </si>
  <si>
    <t>Acte de télésurveillance</t>
  </si>
  <si>
    <t>PERIODE DU 1.1 AU 31.5.2024</t>
  </si>
  <si>
    <r>
      <t xml:space="preserve">Forfait sécurité et environnement (SE1, SE2, SE3, SE4, </t>
    </r>
    <r>
      <rPr>
        <sz val="8"/>
        <color indexed="8"/>
        <rFont val="Arial"/>
        <family val="2"/>
      </rPr>
      <t>SE5</t>
    </r>
    <r>
      <rPr>
        <sz val="8"/>
        <color indexed="8"/>
        <rFont val="Arial"/>
        <family val="2"/>
      </rPr>
      <t xml:space="preserve">, SE6, SE7, </t>
    </r>
    <r>
      <rPr>
        <sz val="8"/>
        <color indexed="8"/>
        <rFont val="Arial"/>
        <family val="2"/>
      </rPr>
      <t>FPI</t>
    </r>
    <r>
      <rPr>
        <sz val="8"/>
        <color indexed="8"/>
        <rFont val="Arial"/>
        <family val="2"/>
      </rPr>
      <t>)</t>
    </r>
  </si>
  <si>
    <t>GAM</t>
  </si>
  <si>
    <t>MOIS DE MAI 2024</t>
  </si>
  <si>
    <t>TOTAL STATISTIQUE MENSUELLE DES DÉPENSES</t>
  </si>
  <si>
    <t>Assurance Décès</t>
  </si>
  <si>
    <t>Assurance Invalidité</t>
  </si>
  <si>
    <t>Incapacité permanente AT, charges d'expertise, préjudice amiante</t>
  </si>
  <si>
    <t>Prestations en espèces maternité</t>
  </si>
  <si>
    <t>Dépenses non régulées du secteur privé</t>
  </si>
  <si>
    <t>OQN SSR</t>
  </si>
  <si>
    <t xml:space="preserve">OQN Psychiatrie </t>
  </si>
  <si>
    <t>OQN-PSYCHIATRIE-SOINS DE SUITE OU RÉADAPTATION FONCTIONNELLE</t>
  </si>
  <si>
    <t>FIR Secteur privé</t>
  </si>
  <si>
    <t>MIGAC Secteur privé</t>
  </si>
  <si>
    <t>ODMCO Secteur privé</t>
  </si>
  <si>
    <t>TOTAL VERSEMENTS AUX ÉTABLISSEMENTS DE SANTÉ PUBLICS ET HONORAIRES DU SECTEUR PUBLIC</t>
  </si>
  <si>
    <t>Autres versements du secteur public</t>
  </si>
  <si>
    <t>Honoraires du secteur public</t>
  </si>
  <si>
    <t>DAF secteur public</t>
  </si>
  <si>
    <t>FIR Secteur public</t>
  </si>
  <si>
    <t>MIGAC Secteur public</t>
  </si>
  <si>
    <t>ODMCO Secteur public</t>
  </si>
  <si>
    <t>TOTAL SOINS EXÉCUTÉS EN VILLE</t>
  </si>
  <si>
    <t>Ticket modérateur des ALD 31-32</t>
  </si>
  <si>
    <t>TOTAL PRODUITS DE SANTÉ</t>
  </si>
  <si>
    <t>TOTAL SOINS  EXÉCUTÉS EN VILLE HORS PRODUITS DE SANTÉ</t>
  </si>
  <si>
    <t xml:space="preserve">Prestations en espèces </t>
  </si>
  <si>
    <t>Sages-femmes libérales (actes infirmiers prescrits)</t>
  </si>
  <si>
    <t xml:space="preserve">TOTAL HONORAIRES SECTEUR PRIVÉ (médicaux et dentaires) </t>
  </si>
  <si>
    <t>AT</t>
  </si>
  <si>
    <t>maternité</t>
  </si>
  <si>
    <t>maladie</t>
  </si>
  <si>
    <t xml:space="preserve">  PRESTATIONS</t>
  </si>
  <si>
    <t xml:space="preserve"> ASSURANCES :  MALADIE   MATERNITE   INVALIDITE   DECES   ACCIDENTS DU TRAVAIL                                           
Taux d'évolution PCAP</t>
  </si>
  <si>
    <t xml:space="preserve"> ASSURANCES :  MALADIE   MATERNITÉ   INVALIDITE   DÉCÈS   ACCIDENTS DU TRAVAIL                                           
DÉPENSES en milliers d'euros </t>
  </si>
  <si>
    <t xml:space="preserve">RÉSULTATS  DE SYNTHESE           </t>
  </si>
  <si>
    <r>
      <t xml:space="preserve">* </t>
    </r>
    <r>
      <rPr>
        <sz val="8"/>
        <color indexed="8"/>
        <rFont val="Arial"/>
        <family val="2"/>
      </rPr>
      <t>hors IJ, établissements publics, MIGAC,FIR, DG et médicalisation</t>
    </r>
  </si>
  <si>
    <t>TOTAL GENERAL MALADIE*</t>
  </si>
  <si>
    <t>Autres prestations médico-sociales</t>
  </si>
  <si>
    <t>Personnes agées</t>
  </si>
  <si>
    <t>Adultes handicapés</t>
  </si>
  <si>
    <t>Enfance inadaptée</t>
  </si>
  <si>
    <t>TOTAL DES PRESTATIONS MEDICO-SOCIALES (hors DG)</t>
  </si>
  <si>
    <t xml:space="preserve">      1. Conventions internationales</t>
  </si>
  <si>
    <t>D) AUTRES VERSEMENTS</t>
  </si>
  <si>
    <t xml:space="preserve">      C) UNITES DE SOINS DE LONGUE DUREE (USLD)</t>
  </si>
  <si>
    <t xml:space="preserve">      1. OQN Psychiatrie</t>
  </si>
  <si>
    <t>B) OQN - PSYCHIATRIE - SOINS DE SUITE OU READAPTATION FONCTIONNELLE (SSR)</t>
  </si>
  <si>
    <t xml:space="preserve"> Médicaments coûteux (PH1), produits d'origine humaine </t>
  </si>
  <si>
    <t xml:space="preserve">       Médicaments en sus du GHS (PH8)</t>
  </si>
  <si>
    <t xml:space="preserve">            3.    Dispositifs médicaux</t>
  </si>
  <si>
    <t xml:space="preserve">                      c) Forfait annuel haute technicité</t>
  </si>
  <si>
    <t xml:space="preserve">                              Forfait annuel d'activité (CPO)</t>
  </si>
  <si>
    <t xml:space="preserve">   Forfait de prélèvement (PO1, PO2, PO3, PO4)</t>
  </si>
  <si>
    <t xml:space="preserve">                      b) Prélèvements d'organes</t>
  </si>
  <si>
    <t xml:space="preserve">                              Forfait annuel (FAU)</t>
  </si>
  <si>
    <t xml:space="preserve">   Forfait accueil et traitement (ATU)</t>
  </si>
  <si>
    <t xml:space="preserve">          a) Urgence</t>
  </si>
  <si>
    <t xml:space="preserve">            2. Tarification mixte: tarifs de prestation et forfaits annuels</t>
  </si>
  <si>
    <t xml:space="preserve"> dont Tarification anciennement prix de journée (avant TAA)</t>
  </si>
  <si>
    <t xml:space="preserve"> dont Monitoring des sages femmes</t>
  </si>
  <si>
    <t xml:space="preserve"> dont Forfaits techniques: Scanner, IRMN, Tomographie,video-capsules et consommables en médecine nucléaire</t>
  </si>
  <si>
    <t xml:space="preserve"> dont Forfaits d'IVG</t>
  </si>
  <si>
    <t xml:space="preserve"> dont Forfaits de dialyse (D01, …, D011) et indemnité compensatrice à tierce personne (DTP)</t>
  </si>
  <si>
    <t xml:space="preserve"> dont Forfaits d'hospitalisation à domicile (GHT)</t>
  </si>
  <si>
    <t xml:space="preserve"> dont Administration de produits et prestations en environnement hospitalier</t>
  </si>
  <si>
    <t xml:space="preserve"> dont Forfait sécurité et environnement (SE1, SE2, SE3, SE4, FSD)</t>
  </si>
  <si>
    <t xml:space="preserve"> dont Suppléments journaliers aux GHS en néonatalogie (NN1, NN2, NN3)</t>
  </si>
  <si>
    <t xml:space="preserve"> dont Suppléments journaliers aux GHS en réanimation (REA, REP), soins intensifs (STF), surveillance continue (SRC), soins particulièrement coûteux (SRA), supplément de surveillance continue (SSC)</t>
  </si>
  <si>
    <t xml:space="preserve">                   dont Frais de séjours et de soins (GHS, EXH)</t>
  </si>
  <si>
    <t xml:space="preserve">     1.  Frais de séjours et de soins</t>
  </si>
  <si>
    <t>TOTAL VERSEMENTS AUX ETABLISSEMENTS SANITAIRES PRIVES (hors MIGAC, FIR)</t>
  </si>
  <si>
    <t>ETABLISSEMENTS DE SANTE PRIVES ET MEDICAUX-SOCIAUX</t>
  </si>
  <si>
    <t xml:space="preserve">            dont Honoraires du secteur à tarification administrative</t>
  </si>
  <si>
    <t xml:space="preserve">            dont Hors Conventions internationales</t>
  </si>
  <si>
    <t xml:space="preserve">            dont Conventions internationales</t>
  </si>
  <si>
    <t>TOTAL  SECTEUR A TARIFICATION ADMINISTRATIVE (hors DG)</t>
  </si>
  <si>
    <t>ETABLISSEMENTS SANITAIRES ET MEDICO - SOCIAUX</t>
  </si>
  <si>
    <t>TOTAL SOINS DE VILLE (hors IJ)</t>
  </si>
  <si>
    <t xml:space="preserve">           dont TOTAL  AUTRES PRESTATIONS DE SOINS DE SANTE</t>
  </si>
  <si>
    <t xml:space="preserve">           dont Autres prestations diverses</t>
  </si>
  <si>
    <t xml:space="preserve">           dont Participations forf. non individualisées</t>
  </si>
  <si>
    <t xml:space="preserve">   dont Frais de déplacement pour cures thermales</t>
  </si>
  <si>
    <t xml:space="preserve">     dont TOTAL Frais de déplacement des malades</t>
  </si>
  <si>
    <t xml:space="preserve">   dont Véhicule pour handicapés</t>
  </si>
  <si>
    <t xml:space="preserve">        Prothèses internes actives</t>
  </si>
  <si>
    <t xml:space="preserve">        Prothèses internes inertes</t>
  </si>
  <si>
    <t xml:space="preserve">    dont TOTAL PROTHESES INTERNES</t>
  </si>
  <si>
    <t xml:space="preserve">        Accessoires de prothèse et d'orthoprothèse</t>
  </si>
  <si>
    <t xml:space="preserve">        Orthoprothèse</t>
  </si>
  <si>
    <t xml:space="preserve">        Podo orthèse</t>
  </si>
  <si>
    <t xml:space="preserve">        Prothèses oculaires et faciales</t>
  </si>
  <si>
    <t xml:space="preserve">        Prothèses externes non orthopédiques</t>
  </si>
  <si>
    <t xml:space="preserve">        Appareils de surdité</t>
  </si>
  <si>
    <t xml:space="preserve">    dont TOTAL PROTHESES EXTERNES</t>
  </si>
  <si>
    <t xml:space="preserve">    dont Orthèses</t>
  </si>
  <si>
    <t xml:space="preserve">    dont Optique</t>
  </si>
  <si>
    <t xml:space="preserve">    dont Appareils et matèriels de traitement + pansements</t>
  </si>
  <si>
    <t>dont TOTAL DISPOSITIFS MEDICAUX INSCRITS AU TIPS</t>
  </si>
  <si>
    <t xml:space="preserve">    dont Médicaments à vign. à liseré (100%), d'exept. et anti-rétrov.</t>
  </si>
  <si>
    <t xml:space="preserve">    dont Autres médicaments</t>
  </si>
  <si>
    <t xml:space="preserve">    dont Médicaments à vignette blanche (65%)</t>
  </si>
  <si>
    <t xml:space="preserve">    dont Médicaments à vignette bleue (35%,30%)</t>
  </si>
  <si>
    <t>dont TOTAL DEPENSES DE MEDICAMENTS</t>
  </si>
  <si>
    <t xml:space="preserve">    dont Frais de déplacement des directeurs de laboratoire</t>
  </si>
  <si>
    <t xml:space="preserve">    dont Actes en KB, PB et TB.</t>
  </si>
  <si>
    <t xml:space="preserve">    dont Actes de Biologie</t>
  </si>
  <si>
    <t>dont TOTAL DEPENSES DE LABORATOIRES</t>
  </si>
  <si>
    <t xml:space="preserve">    dont Frais de dép. des auxiliaires médicaux</t>
  </si>
  <si>
    <t>dont TOTAL AUXILIAIRES MEDICAUX</t>
  </si>
  <si>
    <t xml:space="preserve">    dont SFI soins infirmiers des sages femmes</t>
  </si>
  <si>
    <t xml:space="preserve">    dont AMP pédicures</t>
  </si>
  <si>
    <t xml:space="preserve">    dont AMY orthoptistes</t>
  </si>
  <si>
    <t xml:space="preserve">    dont AMO orthophonistes</t>
  </si>
  <si>
    <t>dont TOTAL Actes en AM, AIS et SFI</t>
  </si>
  <si>
    <t xml:space="preserve">AMS masseurs-kinés </t>
  </si>
  <si>
    <t>AMC masseurs-kinés en établissement</t>
  </si>
  <si>
    <t>AMK masseurs-kinésithérapeutes</t>
  </si>
  <si>
    <t>dont TOTAL AMK -AMC -AMS masseurs-kinésithérapeutes</t>
  </si>
  <si>
    <t>AMI soins infirmiers</t>
  </si>
  <si>
    <t>dont TOTAL AMI - AIS infirmiers</t>
  </si>
  <si>
    <t>Auxiliaires médicaux</t>
  </si>
  <si>
    <t>TOTAL PRESCRIPTIONS (hors IJ)</t>
  </si>
  <si>
    <t>dont TO Orthodontie</t>
  </si>
  <si>
    <t>dont SPR  Prothèses dentaires</t>
  </si>
  <si>
    <t>dont SC Soins conservateurs</t>
  </si>
  <si>
    <t>dont Actes en DC</t>
  </si>
  <si>
    <t xml:space="preserve">dont Actes en D </t>
  </si>
  <si>
    <t>dont Scanner</t>
  </si>
  <si>
    <t>dont IRMN</t>
  </si>
  <si>
    <t>dont Forfaits thermaux</t>
  </si>
  <si>
    <t>dont Actes en SF</t>
  </si>
  <si>
    <t>dont Honoraires de surveillance</t>
  </si>
  <si>
    <t>dont actes en KMB prélèvement sanguin médecin biologiste</t>
  </si>
  <si>
    <t>dont Actes en P (Anatomo-cyto-pathologistes)</t>
  </si>
  <si>
    <t>dont SCM,PRO, ORT</t>
  </si>
  <si>
    <t>dont Total Actes techniques</t>
  </si>
  <si>
    <t xml:space="preserve">        Actes techniques médicaux (hors imagerie) - CCAM</t>
  </si>
  <si>
    <t xml:space="preserve">        Actes d'imagerie (hors échographie) - CCAM</t>
  </si>
  <si>
    <t xml:space="preserve">        Actes échographie - CCAM</t>
  </si>
  <si>
    <t xml:space="preserve">        Actes d'anesthésie - CCAM</t>
  </si>
  <si>
    <t xml:space="preserve">        Actes d'obstétrique - CCAM</t>
  </si>
  <si>
    <t xml:space="preserve">        Actes de chirurgie - CCAM</t>
  </si>
  <si>
    <t xml:space="preserve">    dont Actes CCAM</t>
  </si>
  <si>
    <t xml:space="preserve">    dont Actes NGAP</t>
  </si>
  <si>
    <t>dont Visites (y compris frais de déplacement)</t>
  </si>
  <si>
    <t>dont Consultations</t>
  </si>
  <si>
    <t>TOTAL HONORAIRES SECTEUR PRIVE</t>
  </si>
  <si>
    <t xml:space="preserve">       Actes techniques médicaux (hors imagerie) - CCAM</t>
  </si>
  <si>
    <t xml:space="preserve">       Actes d'imagerie (hors échographie) - CCAM</t>
  </si>
  <si>
    <t xml:space="preserve">       Actes échographie - CCAM</t>
  </si>
  <si>
    <t xml:space="preserve">       Actes d'anesthésie - CCAM</t>
  </si>
  <si>
    <t xml:space="preserve">       Actes d'obstétrique - CCAM</t>
  </si>
  <si>
    <t xml:space="preserve">       Actes de chirurgie - CCAM</t>
  </si>
  <si>
    <t>TOTAL Centre de santé</t>
  </si>
  <si>
    <t>Centres de santé</t>
  </si>
  <si>
    <t>dont Actes de radiologie</t>
  </si>
  <si>
    <t xml:space="preserve">   dont Actes CCAM</t>
  </si>
  <si>
    <t xml:space="preserve">   dont Actes NGAP</t>
  </si>
  <si>
    <t>JANVIER à MAI 2024</t>
  </si>
  <si>
    <t>Taux moyen de remboursement de MAI 2024</t>
  </si>
  <si>
    <t>JANVIER à DECEMBRE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</si>
</sst>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81" formatCode="_-* #,##0.00\ _F_-;\-* #,##0.00\ _F_-;_-* &quot;-&quot;??\ _F_-;_-@_-"/>
    <numFmt numFmtId="182" formatCode="#,##0&quot; &quot;"/>
    <numFmt numFmtId="184" formatCode="#,##0&quot;        &quot;"/>
    <numFmt numFmtId="186" formatCode="#,##0&quot;  &quot;"/>
    <numFmt numFmtId="190" formatCode="0;0;"/>
    <numFmt numFmtId="200" formatCode="&quot;page&quot;\ 0"/>
    <numFmt numFmtId="208" formatCode="0.0%"/>
    <numFmt numFmtId="210" formatCode="#,##0,"/>
  </numFmts>
  <fonts count="39" x14ac:knownFonts="1">
    <font>
      <sz val="10"/>
      <name val="Arial"/>
    </font>
    <font>
      <sz val="10"/>
      <name val="Arial"/>
      <family val="2"/>
    </font>
    <font>
      <sz val="8"/>
      <color indexed="8"/>
      <name val="Arial"/>
      <family val="2"/>
    </font>
    <font>
      <sz val="7"/>
      <color indexed="8"/>
      <name val="Arial"/>
      <family val="2"/>
    </font>
    <font>
      <b/>
      <sz val="12"/>
      <color indexed="8"/>
      <name val="Arial"/>
      <family val="2"/>
    </font>
    <font>
      <b/>
      <sz val="8"/>
      <color indexed="8"/>
      <name val="Arial"/>
      <family val="2"/>
    </font>
    <font>
      <sz val="10"/>
      <color indexed="8"/>
      <name val="Arial"/>
      <family val="2"/>
    </font>
    <font>
      <b/>
      <sz val="7"/>
      <color indexed="8"/>
      <name val="Arial"/>
      <family val="2"/>
    </font>
    <font>
      <b/>
      <sz val="7"/>
      <color indexed="8"/>
      <name val="Arial Narrow"/>
      <family val="2"/>
    </font>
    <font>
      <b/>
      <sz val="8"/>
      <color indexed="8"/>
      <name val="Arial Narrow"/>
      <family val="2"/>
    </font>
    <font>
      <b/>
      <sz val="9"/>
      <color indexed="8"/>
      <name val="Arial"/>
      <family val="2"/>
    </font>
    <font>
      <i/>
      <sz val="8"/>
      <color indexed="8"/>
      <name val="Arial"/>
      <family val="2"/>
    </font>
    <font>
      <i/>
      <sz val="7"/>
      <color indexed="8"/>
      <name val="Arial"/>
      <family val="2"/>
    </font>
    <font>
      <sz val="9"/>
      <color indexed="8"/>
      <name val="Arial"/>
      <family val="2"/>
    </font>
    <font>
      <b/>
      <sz val="10"/>
      <color indexed="8"/>
      <name val="Arial"/>
      <family val="2"/>
    </font>
    <font>
      <sz val="8"/>
      <color indexed="9"/>
      <name val="Arial"/>
      <family val="2"/>
    </font>
    <font>
      <sz val="7"/>
      <color indexed="9"/>
      <name val="Arial"/>
      <family val="2"/>
    </font>
    <font>
      <sz val="1"/>
      <color indexed="9"/>
      <name val="Arial"/>
      <family val="2"/>
    </font>
    <font>
      <b/>
      <sz val="1"/>
      <color indexed="9"/>
      <name val="Arial"/>
      <family val="2"/>
    </font>
    <font>
      <b/>
      <sz val="8"/>
      <color indexed="9"/>
      <name val="Arial"/>
      <family val="2"/>
    </font>
    <font>
      <b/>
      <sz val="9"/>
      <color indexed="9"/>
      <name val="Arial"/>
      <family val="2"/>
    </font>
    <font>
      <sz val="8"/>
      <name val="Arial"/>
      <family val="2"/>
    </font>
    <font>
      <sz val="8"/>
      <name val="Arial"/>
      <family val="2"/>
    </font>
    <font>
      <sz val="10"/>
      <color indexed="9"/>
      <name val="Arial"/>
      <family val="2"/>
    </font>
    <font>
      <sz val="10"/>
      <name val="Arial"/>
      <family val="2"/>
    </font>
    <font>
      <b/>
      <sz val="10"/>
      <color indexed="9"/>
      <name val="Arial"/>
      <family val="2"/>
    </font>
    <font>
      <sz val="9"/>
      <name val="Arial"/>
      <family val="2"/>
    </font>
    <font>
      <sz val="7"/>
      <color indexed="8"/>
      <name val="Arial Narrow"/>
      <family val="2"/>
    </font>
    <font>
      <b/>
      <i/>
      <sz val="7"/>
      <color indexed="8"/>
      <name val="Arial"/>
      <family val="2"/>
    </font>
    <font>
      <sz val="7"/>
      <name val="Arial"/>
      <family val="2"/>
    </font>
    <font>
      <sz val="7"/>
      <color indexed="8"/>
      <name val="Arial"/>
      <family val="2"/>
    </font>
    <font>
      <b/>
      <sz val="7"/>
      <color indexed="8"/>
      <name val="Arial"/>
      <family val="2"/>
    </font>
    <font>
      <sz val="8"/>
      <color indexed="8"/>
      <name val="Arial"/>
      <family val="2"/>
    </font>
    <font>
      <i/>
      <sz val="8"/>
      <name val="Arial"/>
      <family val="2"/>
    </font>
    <font>
      <b/>
      <sz val="10"/>
      <name val="Arial"/>
      <family val="2"/>
    </font>
    <font>
      <sz val="10"/>
      <name val="Arial"/>
    </font>
    <font>
      <i/>
      <sz val="10"/>
      <name val="Arial"/>
      <family val="2"/>
    </font>
    <font>
      <sz val="10"/>
      <name val="MS Sans Serif"/>
      <family val="2"/>
    </font>
    <font>
      <sz val="8"/>
      <color theme="1"/>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4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style="medium">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5">
    <xf numFmtId="0" fontId="0" fillId="0" borderId="0"/>
    <xf numFmtId="181" fontId="1" fillId="0" borderId="0" applyFont="0" applyFill="0" applyBorder="0" applyAlignment="0" applyProtection="0"/>
    <xf numFmtId="0" fontId="37" fillId="0" borderId="0"/>
    <xf numFmtId="9" fontId="1" fillId="0" borderId="0" applyFont="0" applyFill="0" applyBorder="0" applyAlignment="0" applyProtection="0"/>
    <xf numFmtId="9" fontId="35" fillId="0" borderId="0" applyFont="0" applyFill="0" applyBorder="0" applyAlignment="0" applyProtection="0"/>
  </cellStyleXfs>
  <cellXfs count="897">
    <xf numFmtId="0" fontId="0" fillId="0" borderId="0" xfId="0"/>
    <xf numFmtId="182" fontId="2" fillId="2" borderId="0" xfId="0" applyNumberFormat="1" applyFont="1" applyFill="1" applyAlignment="1">
      <alignment horizontal="left"/>
    </xf>
    <xf numFmtId="190" fontId="2" fillId="2" borderId="0" xfId="0" applyNumberFormat="1" applyFont="1" applyFill="1" applyAlignment="1">
      <alignment horizontal="left"/>
    </xf>
    <xf numFmtId="182" fontId="2" fillId="2" borderId="0" xfId="0" applyNumberFormat="1" applyFont="1" applyFill="1"/>
    <xf numFmtId="200" fontId="2" fillId="2" borderId="0" xfId="0" applyNumberFormat="1" applyFont="1" applyFill="1" applyAlignment="1">
      <alignment horizontal="right"/>
    </xf>
    <xf numFmtId="190" fontId="2" fillId="2" borderId="0" xfId="0" applyNumberFormat="1" applyFont="1" applyFill="1"/>
    <xf numFmtId="190" fontId="3" fillId="2" borderId="0" xfId="0" applyNumberFormat="1" applyFont="1" applyFill="1" applyAlignment="1">
      <alignment horizontal="left"/>
    </xf>
    <xf numFmtId="190" fontId="4" fillId="2" borderId="0" xfId="0" applyNumberFormat="1" applyFont="1" applyFill="1" applyAlignment="1">
      <alignment horizontal="centerContinuous"/>
    </xf>
    <xf numFmtId="182" fontId="2" fillId="2" borderId="0" xfId="0" applyNumberFormat="1" applyFont="1" applyFill="1" applyAlignment="1">
      <alignment horizontal="centerContinuous"/>
    </xf>
    <xf numFmtId="190" fontId="5" fillId="2" borderId="0" xfId="0" applyNumberFormat="1" applyFont="1" applyFill="1" applyAlignment="1">
      <alignment horizontal="right"/>
    </xf>
    <xf numFmtId="182" fontId="5" fillId="2" borderId="0" xfId="0" applyNumberFormat="1" applyFont="1" applyFill="1" applyAlignment="1">
      <alignment horizontal="right" vertical="center"/>
    </xf>
    <xf numFmtId="182" fontId="5" fillId="2" borderId="0" xfId="0" applyNumberFormat="1" applyFont="1" applyFill="1" applyAlignment="1">
      <alignment horizontal="left" vertical="center"/>
    </xf>
    <xf numFmtId="190" fontId="6" fillId="2" borderId="1" xfId="0" applyNumberFormat="1" applyFont="1" applyFill="1" applyBorder="1" applyAlignment="1">
      <alignment horizontal="left" vertical="center"/>
    </xf>
    <xf numFmtId="182" fontId="2" fillId="2" borderId="2" xfId="0" applyNumberFormat="1" applyFont="1" applyFill="1" applyBorder="1" applyAlignment="1">
      <alignment horizontal="left"/>
    </xf>
    <xf numFmtId="182" fontId="2" fillId="2" borderId="3" xfId="0" applyNumberFormat="1" applyFont="1" applyFill="1" applyBorder="1" applyAlignment="1">
      <alignment horizontal="left"/>
    </xf>
    <xf numFmtId="182" fontId="2" fillId="2" borderId="0" xfId="0" applyNumberFormat="1" applyFont="1" applyFill="1" applyBorder="1" applyAlignment="1">
      <alignment horizontal="left"/>
    </xf>
    <xf numFmtId="190" fontId="2" fillId="2" borderId="4" xfId="0" applyNumberFormat="1" applyFont="1" applyFill="1" applyBorder="1"/>
    <xf numFmtId="182" fontId="2" fillId="2" borderId="5" xfId="0" applyNumberFormat="1" applyFont="1" applyFill="1" applyBorder="1" applyAlignment="1">
      <alignment horizontal="center"/>
    </xf>
    <xf numFmtId="182" fontId="2" fillId="2" borderId="6" xfId="0" applyNumberFormat="1" applyFont="1" applyFill="1" applyBorder="1" applyAlignment="1">
      <alignment horizontal="center"/>
    </xf>
    <xf numFmtId="182" fontId="3" fillId="2" borderId="7" xfId="0" applyNumberFormat="1" applyFont="1" applyFill="1" applyBorder="1" applyAlignment="1">
      <alignment horizontal="center"/>
    </xf>
    <xf numFmtId="182" fontId="2" fillId="2" borderId="0" xfId="0" applyNumberFormat="1" applyFont="1" applyFill="1" applyBorder="1"/>
    <xf numFmtId="190" fontId="2" fillId="2" borderId="8" xfId="0" applyNumberFormat="1" applyFont="1" applyFill="1" applyBorder="1"/>
    <xf numFmtId="182" fontId="3" fillId="2" borderId="8" xfId="0" applyNumberFormat="1" applyFont="1" applyFill="1" applyBorder="1" applyAlignment="1">
      <alignment horizontal="center"/>
    </xf>
    <xf numFmtId="182" fontId="2" fillId="2" borderId="0" xfId="0" applyNumberFormat="1" applyFont="1" applyFill="1" applyBorder="1" applyAlignment="1">
      <alignment horizontal="center"/>
    </xf>
    <xf numFmtId="190" fontId="7" fillId="2" borderId="0" xfId="0" applyNumberFormat="1" applyFont="1" applyFill="1" applyAlignment="1">
      <alignment horizontal="left"/>
    </xf>
    <xf numFmtId="190" fontId="14" fillId="2" borderId="7" xfId="0" applyNumberFormat="1" applyFont="1" applyFill="1" applyBorder="1"/>
    <xf numFmtId="186" fontId="7" fillId="2" borderId="7" xfId="1" applyNumberFormat="1" applyFont="1" applyFill="1" applyBorder="1" applyAlignment="1">
      <alignment horizontal="right"/>
    </xf>
    <xf numFmtId="182" fontId="5" fillId="2" borderId="0" xfId="0" applyNumberFormat="1" applyFont="1" applyFill="1" applyBorder="1"/>
    <xf numFmtId="190" fontId="5" fillId="2" borderId="0" xfId="0" applyNumberFormat="1" applyFont="1" applyFill="1"/>
    <xf numFmtId="190" fontId="5" fillId="2" borderId="4" xfId="0" applyNumberFormat="1" applyFont="1" applyFill="1" applyBorder="1"/>
    <xf numFmtId="186" fontId="3" fillId="2" borderId="4" xfId="1" applyNumberFormat="1" applyFont="1" applyFill="1" applyBorder="1" applyAlignment="1">
      <alignment horizontal="right"/>
    </xf>
    <xf numFmtId="190" fontId="10" fillId="2" borderId="4" xfId="0" applyNumberFormat="1" applyFont="1" applyFill="1" applyBorder="1" applyAlignment="1">
      <alignment horizontal="center"/>
    </xf>
    <xf numFmtId="186" fontId="7" fillId="2" borderId="4" xfId="1" applyNumberFormat="1" applyFont="1" applyFill="1" applyBorder="1" applyAlignment="1">
      <alignment horizontal="right"/>
    </xf>
    <xf numFmtId="190" fontId="3" fillId="2" borderId="4" xfId="0" applyNumberFormat="1" applyFont="1" applyFill="1" applyBorder="1"/>
    <xf numFmtId="182" fontId="3" fillId="2" borderId="0" xfId="0" applyNumberFormat="1" applyFont="1" applyFill="1" applyBorder="1"/>
    <xf numFmtId="190" fontId="5" fillId="2" borderId="4" xfId="0" applyNumberFormat="1" applyFont="1" applyFill="1" applyBorder="1" applyAlignment="1"/>
    <xf numFmtId="182" fontId="7" fillId="2" borderId="0" xfId="0" applyNumberFormat="1" applyFont="1" applyFill="1" applyBorder="1"/>
    <xf numFmtId="190" fontId="2" fillId="2" borderId="4" xfId="0" applyNumberFormat="1" applyFont="1" applyFill="1" applyBorder="1" applyAlignment="1"/>
    <xf numFmtId="190" fontId="8" fillId="2" borderId="0" xfId="0" applyNumberFormat="1" applyFont="1" applyFill="1" applyAlignment="1">
      <alignment horizontal="left"/>
    </xf>
    <xf numFmtId="182" fontId="9" fillId="2" borderId="0" xfId="0" applyNumberFormat="1" applyFont="1" applyFill="1" applyBorder="1"/>
    <xf numFmtId="190" fontId="9" fillId="2" borderId="0" xfId="0" applyNumberFormat="1" applyFont="1" applyFill="1"/>
    <xf numFmtId="190" fontId="5" fillId="2" borderId="8" xfId="0" applyNumberFormat="1" applyFont="1" applyFill="1" applyBorder="1" applyAlignment="1"/>
    <xf numFmtId="186" fontId="7" fillId="2" borderId="8" xfId="1" applyNumberFormat="1" applyFont="1" applyFill="1" applyBorder="1" applyAlignment="1">
      <alignment horizontal="right"/>
    </xf>
    <xf numFmtId="200" fontId="2" fillId="2" borderId="0" xfId="0" applyNumberFormat="1" applyFont="1" applyFill="1" applyAlignment="1">
      <alignment horizontal="left"/>
    </xf>
    <xf numFmtId="182" fontId="2" fillId="2" borderId="9" xfId="0" applyNumberFormat="1" applyFont="1" applyFill="1" applyBorder="1" applyAlignment="1">
      <alignment horizontal="center"/>
    </xf>
    <xf numFmtId="182" fontId="2" fillId="2" borderId="8" xfId="0" applyNumberFormat="1" applyFont="1" applyFill="1" applyBorder="1" applyAlignment="1">
      <alignment horizontal="center"/>
    </xf>
    <xf numFmtId="186" fontId="3" fillId="2" borderId="4" xfId="1" applyNumberFormat="1" applyFont="1" applyFill="1" applyBorder="1" applyAlignment="1">
      <alignment horizontal="right" vertical="center"/>
    </xf>
    <xf numFmtId="182" fontId="5" fillId="2" borderId="0" xfId="0" applyNumberFormat="1" applyFont="1" applyFill="1" applyBorder="1" applyAlignment="1">
      <alignment vertical="center"/>
    </xf>
    <xf numFmtId="186" fontId="5" fillId="2" borderId="0" xfId="1" applyNumberFormat="1" applyFont="1" applyFill="1" applyBorder="1" applyAlignment="1">
      <alignment horizontal="right" vertical="center"/>
    </xf>
    <xf numFmtId="186" fontId="2" fillId="2" borderId="0" xfId="1" applyNumberFormat="1" applyFont="1" applyFill="1" applyBorder="1" applyAlignment="1">
      <alignment horizontal="right" vertical="center"/>
    </xf>
    <xf numFmtId="190" fontId="5" fillId="2" borderId="0" xfId="0" applyNumberFormat="1" applyFont="1" applyFill="1" applyBorder="1" applyAlignment="1"/>
    <xf numFmtId="182" fontId="2" fillId="2" borderId="0" xfId="0" applyNumberFormat="1" applyFont="1" applyFill="1" applyAlignment="1">
      <alignment horizontal="right"/>
    </xf>
    <xf numFmtId="190" fontId="14" fillId="2" borderId="4" xfId="0" applyNumberFormat="1" applyFont="1" applyFill="1" applyBorder="1"/>
    <xf numFmtId="186" fontId="2" fillId="2" borderId="4" xfId="0" applyNumberFormat="1" applyFont="1" applyFill="1" applyBorder="1"/>
    <xf numFmtId="190" fontId="5" fillId="2" borderId="0" xfId="0" applyNumberFormat="1" applyFont="1" applyFill="1" applyAlignment="1">
      <alignment horizontal="left"/>
    </xf>
    <xf numFmtId="186" fontId="3" fillId="2" borderId="4" xfId="0" applyNumberFormat="1" applyFont="1" applyFill="1" applyBorder="1" applyProtection="1">
      <protection locked="0"/>
    </xf>
    <xf numFmtId="182" fontId="3" fillId="2" borderId="0" xfId="0" applyNumberFormat="1" applyFont="1" applyFill="1" applyBorder="1" applyProtection="1">
      <protection locked="0"/>
    </xf>
    <xf numFmtId="190" fontId="3" fillId="2" borderId="0" xfId="0" applyNumberFormat="1" applyFont="1" applyFill="1"/>
    <xf numFmtId="186" fontId="7" fillId="2" borderId="4" xfId="0" applyNumberFormat="1" applyFont="1" applyFill="1" applyBorder="1" applyProtection="1">
      <protection locked="0"/>
    </xf>
    <xf numFmtId="182" fontId="7" fillId="2" borderId="0" xfId="0" applyNumberFormat="1" applyFont="1" applyFill="1" applyBorder="1" applyProtection="1">
      <protection locked="0"/>
    </xf>
    <xf numFmtId="190" fontId="7" fillId="2" borderId="0" xfId="0" applyNumberFormat="1" applyFont="1" applyFill="1"/>
    <xf numFmtId="190" fontId="10" fillId="2" borderId="0" xfId="0" applyNumberFormat="1" applyFont="1" applyFill="1" applyAlignment="1">
      <alignment horizontal="left"/>
    </xf>
    <xf numFmtId="182" fontId="10" fillId="2" borderId="0" xfId="0" applyNumberFormat="1" applyFont="1" applyFill="1" applyBorder="1" applyProtection="1">
      <protection locked="0"/>
    </xf>
    <xf numFmtId="190" fontId="10" fillId="2" borderId="0" xfId="0" applyNumberFormat="1" applyFont="1" applyFill="1"/>
    <xf numFmtId="190" fontId="3" fillId="2" borderId="4" xfId="0" applyNumberFormat="1" applyFont="1" applyFill="1" applyBorder="1" applyAlignment="1"/>
    <xf numFmtId="186" fontId="7" fillId="2" borderId="8" xfId="0" applyNumberFormat="1" applyFont="1" applyFill="1" applyBorder="1" applyProtection="1">
      <protection locked="0"/>
    </xf>
    <xf numFmtId="190" fontId="3" fillId="2" borderId="0" xfId="0" applyNumberFormat="1" applyFont="1" applyFill="1" applyBorder="1" applyProtection="1">
      <protection locked="0"/>
    </xf>
    <xf numFmtId="190" fontId="2" fillId="2" borderId="4" xfId="0" applyNumberFormat="1" applyFont="1" applyFill="1" applyBorder="1" applyAlignment="1">
      <alignment horizontal="left"/>
    </xf>
    <xf numFmtId="186" fontId="2" fillId="2" borderId="5" xfId="0" applyNumberFormat="1" applyFont="1" applyFill="1" applyBorder="1" applyProtection="1">
      <protection locked="0"/>
    </xf>
    <xf numFmtId="182" fontId="2" fillId="2" borderId="0" xfId="0" applyNumberFormat="1" applyFont="1" applyFill="1" applyBorder="1" applyProtection="1">
      <protection locked="0"/>
    </xf>
    <xf numFmtId="182" fontId="5" fillId="2" borderId="0" xfId="0" applyNumberFormat="1" applyFont="1" applyFill="1" applyBorder="1" applyProtection="1">
      <protection locked="0"/>
    </xf>
    <xf numFmtId="190" fontId="2" fillId="2" borderId="0" xfId="0" applyNumberFormat="1" applyFont="1" applyFill="1" applyBorder="1" applyProtection="1">
      <protection locked="0"/>
    </xf>
    <xf numFmtId="186" fontId="2" fillId="2" borderId="8" xfId="0" applyNumberFormat="1" applyFont="1" applyFill="1" applyBorder="1" applyProtection="1">
      <protection locked="0"/>
    </xf>
    <xf numFmtId="190" fontId="2" fillId="2" borderId="10" xfId="0" applyNumberFormat="1" applyFont="1" applyFill="1" applyBorder="1"/>
    <xf numFmtId="190" fontId="10" fillId="2" borderId="10" xfId="0" applyNumberFormat="1" applyFont="1" applyFill="1" applyBorder="1" applyAlignment="1">
      <alignment horizontal="center"/>
    </xf>
    <xf numFmtId="0" fontId="2" fillId="2" borderId="4" xfId="0" applyFont="1" applyFill="1" applyBorder="1" applyAlignment="1"/>
    <xf numFmtId="190" fontId="2" fillId="2" borderId="10" xfId="0" applyNumberFormat="1" applyFont="1" applyFill="1" applyBorder="1" applyAlignment="1"/>
    <xf numFmtId="190" fontId="14" fillId="2" borderId="0" xfId="0" applyNumberFormat="1" applyFont="1" applyFill="1" applyAlignment="1">
      <alignment horizontal="left"/>
    </xf>
    <xf numFmtId="190" fontId="10" fillId="2" borderId="10" xfId="0" applyNumberFormat="1" applyFont="1" applyFill="1" applyBorder="1" applyAlignment="1">
      <alignment horizontal="left" wrapText="1"/>
    </xf>
    <xf numFmtId="182" fontId="14" fillId="2" borderId="0" xfId="0" applyNumberFormat="1" applyFont="1" applyFill="1" applyBorder="1" applyProtection="1">
      <protection locked="0"/>
    </xf>
    <xf numFmtId="190" fontId="14" fillId="2" borderId="0" xfId="0" applyNumberFormat="1" applyFont="1" applyFill="1"/>
    <xf numFmtId="190" fontId="14" fillId="2" borderId="10" xfId="0" applyNumberFormat="1" applyFont="1" applyFill="1" applyBorder="1" applyAlignment="1">
      <alignment horizontal="left"/>
    </xf>
    <xf numFmtId="190" fontId="2" fillId="2" borderId="10" xfId="0" applyNumberFormat="1" applyFont="1" applyFill="1" applyBorder="1" applyAlignment="1">
      <alignment wrapText="1"/>
    </xf>
    <xf numFmtId="190" fontId="10" fillId="2" borderId="10" xfId="0" applyNumberFormat="1" applyFont="1" applyFill="1" applyBorder="1" applyAlignment="1">
      <alignment vertical="center"/>
    </xf>
    <xf numFmtId="190" fontId="10" fillId="2" borderId="8" xfId="0" applyNumberFormat="1" applyFont="1" applyFill="1" applyBorder="1" applyAlignment="1">
      <alignment vertical="center"/>
    </xf>
    <xf numFmtId="190" fontId="2" fillId="2" borderId="0" xfId="0" applyNumberFormat="1" applyFont="1" applyFill="1" applyBorder="1" applyAlignment="1" applyProtection="1">
      <alignment vertical="center"/>
      <protection locked="0"/>
    </xf>
    <xf numFmtId="182" fontId="2" fillId="2" borderId="0" xfId="0" applyNumberFormat="1" applyFont="1" applyFill="1" applyBorder="1" applyAlignment="1" applyProtection="1">
      <alignment vertical="center"/>
      <protection locked="0"/>
    </xf>
    <xf numFmtId="182" fontId="2" fillId="2" borderId="2" xfId="0" applyNumberFormat="1" applyFont="1" applyFill="1" applyBorder="1" applyAlignment="1">
      <alignment vertical="center"/>
    </xf>
    <xf numFmtId="0" fontId="22" fillId="2" borderId="11" xfId="0" applyFont="1" applyFill="1" applyBorder="1" applyAlignment="1">
      <alignment horizontal="center" vertical="center"/>
    </xf>
    <xf numFmtId="0" fontId="0" fillId="2" borderId="0" xfId="0" applyFill="1" applyBorder="1" applyAlignment="1">
      <alignment vertical="center"/>
    </xf>
    <xf numFmtId="186" fontId="2" fillId="2" borderId="0" xfId="0" applyNumberFormat="1" applyFont="1" applyFill="1" applyBorder="1"/>
    <xf numFmtId="190" fontId="13" fillId="2" borderId="0" xfId="0" applyNumberFormat="1" applyFont="1" applyFill="1" applyAlignment="1">
      <alignment horizontal="left"/>
    </xf>
    <xf numFmtId="190" fontId="10" fillId="2" borderId="10" xfId="0" applyNumberFormat="1" applyFont="1" applyFill="1" applyBorder="1" applyAlignment="1"/>
    <xf numFmtId="186" fontId="13" fillId="2" borderId="0" xfId="0" applyNumberFormat="1" applyFont="1" applyFill="1" applyBorder="1"/>
    <xf numFmtId="182" fontId="13" fillId="2" borderId="0" xfId="0" applyNumberFormat="1" applyFont="1" applyFill="1" applyBorder="1"/>
    <xf numFmtId="190" fontId="13" fillId="2" borderId="0" xfId="0" applyNumberFormat="1" applyFont="1" applyFill="1"/>
    <xf numFmtId="186" fontId="2" fillId="2" borderId="0" xfId="0" applyNumberFormat="1" applyFont="1" applyFill="1" applyBorder="1" applyAlignment="1">
      <alignment horizontal="center"/>
    </xf>
    <xf numFmtId="190" fontId="2" fillId="2" borderId="10" xfId="0" applyNumberFormat="1" applyFont="1" applyFill="1" applyBorder="1" applyAlignment="1">
      <alignment horizontal="left"/>
    </xf>
    <xf numFmtId="186" fontId="10" fillId="2" borderId="12" xfId="0" applyNumberFormat="1" applyFont="1" applyFill="1" applyBorder="1" applyAlignment="1">
      <alignment vertical="center"/>
    </xf>
    <xf numFmtId="186" fontId="10" fillId="2" borderId="0" xfId="0" applyNumberFormat="1" applyFont="1" applyFill="1" applyBorder="1" applyAlignment="1">
      <alignment vertical="center"/>
    </xf>
    <xf numFmtId="182" fontId="2" fillId="2" borderId="0" xfId="0" applyNumberFormat="1" applyFont="1" applyFill="1" applyAlignment="1"/>
    <xf numFmtId="186" fontId="3" fillId="2" borderId="13" xfId="1" applyNumberFormat="1" applyFont="1" applyFill="1" applyBorder="1" applyAlignment="1"/>
    <xf numFmtId="0" fontId="0" fillId="2" borderId="10" xfId="0" applyFill="1" applyBorder="1" applyAlignment="1"/>
    <xf numFmtId="182" fontId="7" fillId="2" borderId="0" xfId="0" applyNumberFormat="1" applyFont="1" applyFill="1" applyBorder="1" applyAlignment="1">
      <alignment horizontal="centerContinuous" vertical="center"/>
    </xf>
    <xf numFmtId="0" fontId="0" fillId="2" borderId="0" xfId="0" applyFill="1"/>
    <xf numFmtId="184" fontId="10" fillId="2" borderId="10" xfId="1" applyNumberFormat="1" applyFont="1" applyFill="1" applyBorder="1" applyAlignment="1" applyProtection="1">
      <protection locked="0"/>
    </xf>
    <xf numFmtId="3" fontId="3" fillId="2" borderId="0" xfId="0" applyNumberFormat="1" applyFont="1" applyFill="1" applyBorder="1"/>
    <xf numFmtId="3" fontId="7" fillId="2" borderId="0" xfId="0" applyNumberFormat="1" applyFont="1" applyFill="1" applyBorder="1"/>
    <xf numFmtId="184" fontId="5" fillId="2" borderId="10" xfId="1" applyNumberFormat="1" applyFont="1" applyFill="1" applyBorder="1" applyAlignment="1" applyProtection="1">
      <protection locked="0"/>
    </xf>
    <xf numFmtId="184" fontId="3" fillId="2" borderId="10" xfId="1" applyNumberFormat="1" applyFont="1" applyFill="1" applyBorder="1" applyAlignment="1" applyProtection="1">
      <protection locked="0"/>
    </xf>
    <xf numFmtId="0" fontId="3" fillId="2" borderId="0" xfId="0" quotePrefix="1" applyFont="1" applyFill="1" applyBorder="1"/>
    <xf numFmtId="0" fontId="3" fillId="2" borderId="0" xfId="0" applyFont="1" applyFill="1" applyBorder="1"/>
    <xf numFmtId="0" fontId="7" fillId="2" borderId="0" xfId="0" applyFont="1" applyFill="1" applyBorder="1"/>
    <xf numFmtId="3" fontId="12" fillId="2" borderId="0" xfId="0" applyNumberFormat="1" applyFont="1" applyFill="1" applyBorder="1"/>
    <xf numFmtId="190" fontId="6" fillId="2" borderId="0" xfId="0" applyNumberFormat="1" applyFont="1" applyFill="1" applyAlignment="1">
      <alignment horizontal="left"/>
    </xf>
    <xf numFmtId="182" fontId="15" fillId="2" borderId="0" xfId="0" applyNumberFormat="1" applyFont="1" applyFill="1" applyAlignment="1">
      <alignment horizontal="centerContinuous"/>
    </xf>
    <xf numFmtId="182" fontId="15" fillId="2" borderId="0" xfId="0" applyNumberFormat="1" applyFont="1" applyFill="1"/>
    <xf numFmtId="182" fontId="2" fillId="2" borderId="0" xfId="0" applyNumberFormat="1" applyFont="1" applyFill="1" applyBorder="1" applyAlignment="1">
      <alignment vertical="center"/>
    </xf>
    <xf numFmtId="0" fontId="22" fillId="2" borderId="7" xfId="0" applyFont="1" applyFill="1" applyBorder="1" applyAlignment="1">
      <alignment horizontal="center" vertical="center"/>
    </xf>
    <xf numFmtId="0" fontId="23" fillId="2" borderId="0" xfId="0" applyFont="1" applyFill="1" applyBorder="1"/>
    <xf numFmtId="0" fontId="6" fillId="2" borderId="0" xfId="0" applyFont="1" applyFill="1" applyBorder="1"/>
    <xf numFmtId="190" fontId="6" fillId="2" borderId="0" xfId="0" applyNumberFormat="1" applyFont="1" applyFill="1"/>
    <xf numFmtId="0" fontId="17" fillId="2" borderId="0" xfId="0" applyFont="1" applyFill="1" applyBorder="1"/>
    <xf numFmtId="190" fontId="7" fillId="2" borderId="2" xfId="0" applyNumberFormat="1" applyFont="1" applyFill="1" applyBorder="1" applyAlignment="1"/>
    <xf numFmtId="186" fontId="3" fillId="2" borderId="2" xfId="1" applyNumberFormat="1" applyFont="1" applyFill="1" applyBorder="1" applyAlignment="1">
      <alignment horizontal="right"/>
    </xf>
    <xf numFmtId="0" fontId="16" fillId="2" borderId="0" xfId="0" applyFont="1" applyFill="1" applyBorder="1"/>
    <xf numFmtId="0" fontId="14" fillId="2" borderId="1" xfId="0" applyFont="1" applyFill="1" applyBorder="1"/>
    <xf numFmtId="186" fontId="14" fillId="2" borderId="2" xfId="1" applyNumberFormat="1" applyFont="1" applyFill="1" applyBorder="1" applyAlignment="1">
      <alignment horizontal="right"/>
    </xf>
    <xf numFmtId="186" fontId="14" fillId="2" borderId="3" xfId="1" applyNumberFormat="1" applyFont="1" applyFill="1" applyBorder="1" applyAlignment="1">
      <alignment horizontal="right"/>
    </xf>
    <xf numFmtId="0" fontId="25" fillId="2" borderId="0" xfId="0" applyFont="1" applyFill="1" applyBorder="1"/>
    <xf numFmtId="0" fontId="19" fillId="2" borderId="0" xfId="0" applyFont="1" applyFill="1" applyBorder="1"/>
    <xf numFmtId="186" fontId="14" fillId="2" borderId="2" xfId="1" applyNumberFormat="1" applyFont="1" applyFill="1" applyBorder="1" applyAlignment="1"/>
    <xf numFmtId="0" fontId="24" fillId="2" borderId="3" xfId="0" applyFont="1" applyFill="1" applyBorder="1" applyAlignment="1"/>
    <xf numFmtId="190" fontId="14" fillId="2" borderId="14" xfId="0" applyNumberFormat="1" applyFont="1" applyFill="1" applyBorder="1" applyAlignment="1">
      <alignment vertical="center"/>
    </xf>
    <xf numFmtId="186" fontId="10" fillId="2" borderId="15" xfId="1" applyNumberFormat="1" applyFont="1" applyFill="1" applyBorder="1" applyAlignment="1" applyProtection="1">
      <alignment horizontal="right" vertical="center"/>
      <protection locked="0"/>
    </xf>
    <xf numFmtId="190" fontId="20" fillId="2" borderId="0" xfId="0" applyNumberFormat="1" applyFont="1" applyFill="1" applyBorder="1" applyAlignment="1" applyProtection="1">
      <alignment vertical="center"/>
      <protection locked="0"/>
    </xf>
    <xf numFmtId="190" fontId="2" fillId="2" borderId="0" xfId="0" applyNumberFormat="1" applyFont="1" applyFill="1" applyAlignment="1">
      <alignment vertical="center"/>
    </xf>
    <xf numFmtId="190" fontId="4" fillId="2" borderId="0" xfId="0" applyNumberFormat="1" applyFont="1" applyFill="1" applyAlignment="1">
      <alignment horizontal="centerContinuous" vertical="center"/>
    </xf>
    <xf numFmtId="182" fontId="2" fillId="2" borderId="0" xfId="0" applyNumberFormat="1" applyFont="1" applyFill="1" applyAlignment="1">
      <alignment horizontal="centerContinuous" vertical="center"/>
    </xf>
    <xf numFmtId="182" fontId="2" fillId="2" borderId="2" xfId="0" applyNumberFormat="1" applyFont="1" applyFill="1" applyBorder="1" applyAlignment="1" applyProtection="1">
      <alignment vertical="center"/>
      <protection locked="0"/>
    </xf>
    <xf numFmtId="182" fontId="2" fillId="2" borderId="3" xfId="0" applyNumberFormat="1" applyFont="1" applyFill="1" applyBorder="1" applyAlignment="1" applyProtection="1">
      <alignment vertical="center"/>
      <protection locked="0"/>
    </xf>
    <xf numFmtId="190" fontId="2" fillId="2" borderId="1" xfId="0" applyNumberFormat="1" applyFont="1" applyFill="1" applyBorder="1" applyAlignment="1" applyProtection="1">
      <alignment vertical="center"/>
      <protection locked="0"/>
    </xf>
    <xf numFmtId="182" fontId="5" fillId="2" borderId="3" xfId="0" applyNumberFormat="1" applyFont="1" applyFill="1" applyBorder="1" applyAlignment="1" applyProtection="1">
      <alignment horizontal="right" vertical="center"/>
      <protection locked="0"/>
    </xf>
    <xf numFmtId="182" fontId="2" fillId="2" borderId="3" xfId="0" applyNumberFormat="1" applyFont="1" applyFill="1" applyBorder="1" applyAlignment="1" applyProtection="1">
      <alignment horizontal="center" vertical="center"/>
      <protection locked="0"/>
    </xf>
    <xf numFmtId="182" fontId="5" fillId="2" borderId="0" xfId="0" applyNumberFormat="1" applyFont="1" applyFill="1" applyBorder="1" applyAlignment="1">
      <alignment horizontal="left" vertical="center"/>
    </xf>
    <xf numFmtId="190" fontId="14" fillId="2" borderId="10" xfId="0" applyNumberFormat="1" applyFont="1" applyFill="1" applyBorder="1" applyAlignment="1" applyProtection="1">
      <alignment vertical="center"/>
      <protection locked="0"/>
    </xf>
    <xf numFmtId="186" fontId="5" fillId="2" borderId="5" xfId="0" applyNumberFormat="1" applyFont="1" applyFill="1" applyBorder="1" applyAlignment="1" applyProtection="1">
      <alignment horizontal="right" vertical="center"/>
      <protection locked="0"/>
    </xf>
    <xf numFmtId="190" fontId="10" fillId="2" borderId="10" xfId="0" applyNumberFormat="1" applyFont="1" applyFill="1" applyBorder="1" applyProtection="1">
      <protection locked="0"/>
    </xf>
    <xf numFmtId="186" fontId="13" fillId="2" borderId="5" xfId="0" applyNumberFormat="1" applyFont="1" applyFill="1" applyBorder="1" applyProtection="1">
      <protection locked="0"/>
    </xf>
    <xf numFmtId="190" fontId="2" fillId="2" borderId="10" xfId="0" applyNumberFormat="1" applyFont="1" applyFill="1" applyBorder="1" applyProtection="1">
      <protection locked="0"/>
    </xf>
    <xf numFmtId="186" fontId="2" fillId="2" borderId="5" xfId="0" applyNumberFormat="1" applyFont="1" applyFill="1" applyBorder="1"/>
    <xf numFmtId="190" fontId="10" fillId="2" borderId="10" xfId="0" applyNumberFormat="1" applyFont="1" applyFill="1" applyBorder="1" applyAlignment="1" applyProtection="1">
      <alignment vertical="center"/>
      <protection locked="0"/>
    </xf>
    <xf numFmtId="186" fontId="10" fillId="2" borderId="5" xfId="0" applyNumberFormat="1" applyFont="1" applyFill="1" applyBorder="1" applyAlignment="1" applyProtection="1">
      <alignment vertical="center"/>
      <protection locked="0"/>
    </xf>
    <xf numFmtId="182" fontId="10" fillId="2" borderId="0" xfId="0" applyNumberFormat="1" applyFont="1" applyFill="1" applyBorder="1" applyAlignment="1">
      <alignment vertical="center"/>
    </xf>
    <xf numFmtId="190" fontId="14" fillId="2" borderId="14" xfId="0" applyNumberFormat="1" applyFont="1" applyFill="1" applyBorder="1" applyAlignment="1" applyProtection="1">
      <alignment vertical="center"/>
      <protection locked="0"/>
    </xf>
    <xf numFmtId="186" fontId="14" fillId="2" borderId="15" xfId="0" applyNumberFormat="1" applyFont="1" applyFill="1" applyBorder="1" applyAlignment="1" applyProtection="1">
      <alignment vertical="center"/>
      <protection locked="0"/>
    </xf>
    <xf numFmtId="182" fontId="14" fillId="2" borderId="0" xfId="0" applyNumberFormat="1" applyFont="1" applyFill="1" applyBorder="1" applyAlignment="1">
      <alignment vertical="center"/>
    </xf>
    <xf numFmtId="190" fontId="5" fillId="2" borderId="0" xfId="0" applyNumberFormat="1" applyFont="1" applyFill="1" applyBorder="1" applyAlignment="1" applyProtection="1">
      <alignment vertical="center"/>
      <protection locked="0"/>
    </xf>
    <xf numFmtId="186" fontId="5" fillId="2" borderId="0" xfId="0" applyNumberFormat="1" applyFont="1" applyFill="1" applyBorder="1" applyAlignment="1" applyProtection="1">
      <alignment vertical="center"/>
      <protection locked="0"/>
    </xf>
    <xf numFmtId="186" fontId="5" fillId="2" borderId="0" xfId="0" applyNumberFormat="1" applyFont="1" applyFill="1" applyBorder="1" applyAlignment="1">
      <alignment vertical="center"/>
    </xf>
    <xf numFmtId="190" fontId="2" fillId="2" borderId="0" xfId="0" applyNumberFormat="1" applyFont="1" applyFill="1" applyBorder="1"/>
    <xf numFmtId="190" fontId="14" fillId="2" borderId="10" xfId="0" applyNumberFormat="1" applyFont="1" applyFill="1" applyBorder="1" applyAlignment="1">
      <alignment vertical="center"/>
    </xf>
    <xf numFmtId="190" fontId="2" fillId="2" borderId="16" xfId="0" applyNumberFormat="1" applyFont="1" applyFill="1" applyBorder="1" applyProtection="1">
      <protection locked="0"/>
    </xf>
    <xf numFmtId="182" fontId="2" fillId="2" borderId="6" xfId="0" applyNumberFormat="1" applyFont="1" applyFill="1" applyBorder="1" applyAlignment="1">
      <alignment vertical="center"/>
    </xf>
    <xf numFmtId="190" fontId="10" fillId="2" borderId="0" xfId="0" applyNumberFormat="1" applyFont="1" applyFill="1" applyBorder="1" applyAlignment="1">
      <alignment vertical="center"/>
    </xf>
    <xf numFmtId="186" fontId="2" fillId="2" borderId="0" xfId="0" applyNumberFormat="1" applyFont="1" applyFill="1" applyBorder="1" applyProtection="1">
      <protection locked="0"/>
    </xf>
    <xf numFmtId="186" fontId="3" fillId="2" borderId="8" xfId="0" applyNumberFormat="1" applyFont="1" applyFill="1" applyBorder="1" applyProtection="1">
      <protection locked="0"/>
    </xf>
    <xf numFmtId="190" fontId="5" fillId="2" borderId="13" xfId="0" applyNumberFormat="1" applyFont="1" applyFill="1" applyBorder="1" applyAlignment="1">
      <alignment horizontal="left" wrapText="1"/>
    </xf>
    <xf numFmtId="190" fontId="5" fillId="2" borderId="16" xfId="0" applyNumberFormat="1" applyFont="1" applyFill="1" applyBorder="1" applyAlignment="1">
      <alignment horizontal="left" wrapText="1"/>
    </xf>
    <xf numFmtId="190" fontId="2" fillId="2" borderId="10" xfId="0" applyNumberFormat="1" applyFont="1" applyFill="1" applyBorder="1" applyAlignment="1">
      <alignment horizontal="left" wrapText="1" indent="10"/>
    </xf>
    <xf numFmtId="190" fontId="2" fillId="2" borderId="0" xfId="0" applyNumberFormat="1" applyFont="1" applyFill="1" applyBorder="1" applyAlignment="1">
      <alignment horizontal="left" wrapText="1" indent="10"/>
    </xf>
    <xf numFmtId="190" fontId="2" fillId="2" borderId="5" xfId="0" applyNumberFormat="1" applyFont="1" applyFill="1" applyBorder="1" applyAlignment="1">
      <alignment horizontal="left" wrapText="1" indent="10"/>
    </xf>
    <xf numFmtId="0" fontId="26" fillId="2" borderId="0" xfId="0" applyFont="1" applyFill="1" applyBorder="1" applyAlignment="1"/>
    <xf numFmtId="208" fontId="21" fillId="2" borderId="0" xfId="3" applyNumberFormat="1" applyFont="1" applyFill="1" applyBorder="1" applyAlignment="1">
      <alignment horizontal="right"/>
    </xf>
    <xf numFmtId="208" fontId="3" fillId="2" borderId="4" xfId="3" applyNumberFormat="1" applyFont="1" applyFill="1" applyBorder="1" applyAlignment="1" applyProtection="1">
      <protection locked="0"/>
    </xf>
    <xf numFmtId="208" fontId="2" fillId="2" borderId="0" xfId="3" applyNumberFormat="1" applyFont="1" applyFill="1" applyBorder="1" applyAlignment="1" applyProtection="1">
      <alignment horizontal="right"/>
      <protection locked="0"/>
    </xf>
    <xf numFmtId="208" fontId="3" fillId="2" borderId="7" xfId="3" applyNumberFormat="1" applyFont="1" applyFill="1" applyBorder="1" applyAlignment="1"/>
    <xf numFmtId="208" fontId="7" fillId="2" borderId="4" xfId="3" applyNumberFormat="1" applyFont="1" applyFill="1" applyBorder="1" applyAlignment="1" applyProtection="1">
      <protection locked="0"/>
    </xf>
    <xf numFmtId="208" fontId="7" fillId="2" borderId="4" xfId="3" applyNumberFormat="1" applyFont="1" applyFill="1" applyBorder="1" applyAlignment="1">
      <alignment horizontal="right"/>
    </xf>
    <xf numFmtId="208" fontId="3" fillId="2" borderId="4" xfId="3" applyNumberFormat="1" applyFont="1" applyFill="1" applyBorder="1" applyAlignment="1">
      <alignment horizontal="right"/>
    </xf>
    <xf numFmtId="208" fontId="7" fillId="2" borderId="4" xfId="3" applyNumberFormat="1" applyFont="1" applyFill="1" applyBorder="1" applyAlignment="1">
      <alignment horizontal="right" vertical="center"/>
    </xf>
    <xf numFmtId="208" fontId="7" fillId="2" borderId="7" xfId="3" applyNumberFormat="1" applyFont="1" applyFill="1" applyBorder="1" applyAlignment="1">
      <alignment horizontal="right"/>
    </xf>
    <xf numFmtId="208" fontId="3" fillId="2" borderId="4" xfId="3" applyNumberFormat="1" applyFont="1" applyFill="1" applyBorder="1" applyProtection="1">
      <protection locked="0"/>
    </xf>
    <xf numFmtId="208" fontId="7" fillId="2" borderId="4" xfId="3" applyNumberFormat="1" applyFont="1" applyFill="1" applyBorder="1" applyProtection="1">
      <protection locked="0"/>
    </xf>
    <xf numFmtId="208" fontId="7" fillId="2" borderId="8" xfId="3" applyNumberFormat="1" applyFont="1" applyFill="1" applyBorder="1" applyProtection="1">
      <protection locked="0"/>
    </xf>
    <xf numFmtId="208" fontId="3" fillId="2" borderId="5" xfId="3" applyNumberFormat="1" applyFont="1" applyFill="1" applyBorder="1" applyProtection="1">
      <protection locked="0"/>
    </xf>
    <xf numFmtId="208" fontId="7" fillId="2" borderId="5" xfId="3" applyNumberFormat="1" applyFont="1" applyFill="1" applyBorder="1" applyProtection="1">
      <protection locked="0"/>
    </xf>
    <xf numFmtId="208" fontId="3" fillId="2" borderId="8" xfId="3" applyNumberFormat="1" applyFont="1" applyFill="1" applyBorder="1" applyAlignment="1">
      <alignment horizontal="right"/>
    </xf>
    <xf numFmtId="208" fontId="5" fillId="2" borderId="0" xfId="3" applyNumberFormat="1" applyFont="1" applyFill="1" applyBorder="1" applyAlignment="1">
      <alignment vertical="center"/>
    </xf>
    <xf numFmtId="182" fontId="2" fillId="2" borderId="1" xfId="0" applyNumberFormat="1" applyFont="1" applyFill="1" applyBorder="1" applyAlignment="1" applyProtection="1">
      <alignment horizontal="center" vertical="center"/>
      <protection locked="0"/>
    </xf>
    <xf numFmtId="208" fontId="3" fillId="2" borderId="4" xfId="3" applyNumberFormat="1" applyFont="1" applyFill="1" applyBorder="1" applyAlignment="1">
      <alignment horizontal="right" vertical="center"/>
    </xf>
    <xf numFmtId="186" fontId="13" fillId="2" borderId="4" xfId="0" applyNumberFormat="1" applyFont="1" applyFill="1" applyBorder="1" applyProtection="1">
      <protection locked="0"/>
    </xf>
    <xf numFmtId="186" fontId="3" fillId="2" borderId="7" xfId="1" applyNumberFormat="1" applyFont="1" applyFill="1" applyBorder="1" applyAlignment="1">
      <alignment horizontal="right"/>
    </xf>
    <xf numFmtId="208" fontId="3" fillId="2" borderId="7" xfId="3" applyNumberFormat="1" applyFont="1" applyFill="1" applyBorder="1" applyAlignment="1">
      <alignment horizontal="right"/>
    </xf>
    <xf numFmtId="208" fontId="3" fillId="2" borderId="8" xfId="3" applyNumberFormat="1" applyFont="1" applyFill="1" applyBorder="1" applyProtection="1">
      <protection locked="0"/>
    </xf>
    <xf numFmtId="190" fontId="14" fillId="2" borderId="13" xfId="0" applyNumberFormat="1" applyFont="1" applyFill="1" applyBorder="1" applyAlignment="1">
      <alignment horizontal="left"/>
    </xf>
    <xf numFmtId="0" fontId="24" fillId="2" borderId="0" xfId="0" applyFont="1" applyFill="1" applyBorder="1" applyAlignment="1"/>
    <xf numFmtId="0" fontId="22" fillId="2" borderId="0" xfId="0" applyFont="1" applyFill="1" applyBorder="1" applyAlignment="1">
      <alignment horizontal="center" vertical="center"/>
    </xf>
    <xf numFmtId="208" fontId="2" fillId="2" borderId="0" xfId="3" applyNumberFormat="1" applyFont="1" applyFill="1" applyBorder="1" applyAlignment="1">
      <alignment horizontal="center"/>
    </xf>
    <xf numFmtId="208" fontId="2" fillId="2" borderId="0" xfId="3" applyNumberFormat="1" applyFont="1" applyFill="1" applyBorder="1"/>
    <xf numFmtId="208" fontId="10" fillId="2" borderId="0" xfId="3" applyNumberFormat="1" applyFont="1" applyFill="1" applyBorder="1"/>
    <xf numFmtId="208" fontId="5" fillId="2" borderId="0" xfId="3" applyNumberFormat="1" applyFont="1" applyFill="1" applyBorder="1"/>
    <xf numFmtId="208" fontId="10" fillId="2" borderId="0" xfId="3" applyNumberFormat="1" applyFont="1" applyFill="1" applyBorder="1" applyAlignment="1">
      <alignment vertical="center"/>
    </xf>
    <xf numFmtId="208" fontId="22" fillId="2" borderId="0" xfId="3" applyNumberFormat="1" applyFont="1" applyFill="1" applyBorder="1" applyAlignment="1">
      <alignment horizontal="center" vertical="center"/>
    </xf>
    <xf numFmtId="208" fontId="14" fillId="2" borderId="0" xfId="3" applyNumberFormat="1" applyFont="1" applyFill="1" applyBorder="1" applyAlignment="1">
      <alignment horizontal="right" vertical="center"/>
    </xf>
    <xf numFmtId="208" fontId="3" fillId="2" borderId="0" xfId="3" applyNumberFormat="1" applyFont="1" applyFill="1" applyBorder="1" applyAlignment="1">
      <alignment horizontal="right"/>
    </xf>
    <xf numFmtId="208" fontId="14" fillId="2" borderId="0" xfId="3" applyNumberFormat="1" applyFont="1" applyFill="1" applyBorder="1" applyAlignment="1">
      <alignment horizontal="right"/>
    </xf>
    <xf numFmtId="208" fontId="10" fillId="2" borderId="0" xfId="3" applyNumberFormat="1" applyFont="1" applyFill="1" applyBorder="1" applyAlignment="1" applyProtection="1">
      <alignment horizontal="right" vertical="center"/>
      <protection locked="0"/>
    </xf>
    <xf numFmtId="186" fontId="7" fillId="2" borderId="0" xfId="1" applyNumberFormat="1" applyFont="1" applyFill="1" applyBorder="1" applyAlignment="1">
      <alignment horizontal="right"/>
    </xf>
    <xf numFmtId="208" fontId="7" fillId="2" borderId="0" xfId="3" applyNumberFormat="1" applyFont="1" applyFill="1" applyBorder="1" applyAlignment="1">
      <alignment horizontal="right"/>
    </xf>
    <xf numFmtId="186" fontId="7" fillId="2" borderId="0" xfId="0" applyNumberFormat="1" applyFont="1" applyFill="1" applyBorder="1" applyProtection="1">
      <protection locked="0"/>
    </xf>
    <xf numFmtId="208" fontId="7" fillId="2" borderId="0" xfId="3" applyNumberFormat="1" applyFont="1" applyFill="1" applyBorder="1" applyProtection="1">
      <protection locked="0"/>
    </xf>
    <xf numFmtId="190" fontId="14" fillId="2" borderId="11" xfId="0" applyNumberFormat="1" applyFont="1" applyFill="1" applyBorder="1" applyAlignment="1">
      <alignment horizontal="center" vertical="center"/>
    </xf>
    <xf numFmtId="186" fontId="5" fillId="2" borderId="0" xfId="0" applyNumberFormat="1" applyFont="1" applyFill="1" applyBorder="1" applyProtection="1">
      <protection locked="0"/>
    </xf>
    <xf numFmtId="208" fontId="5" fillId="2" borderId="0" xfId="3" applyNumberFormat="1" applyFont="1" applyFill="1" applyBorder="1" applyProtection="1">
      <protection locked="0"/>
    </xf>
    <xf numFmtId="208" fontId="2" fillId="2" borderId="0" xfId="3" applyNumberFormat="1" applyFont="1" applyFill="1" applyBorder="1" applyProtection="1">
      <protection locked="0"/>
    </xf>
    <xf numFmtId="0" fontId="14" fillId="2" borderId="0" xfId="0" applyFont="1" applyFill="1" applyBorder="1"/>
    <xf numFmtId="186" fontId="14" fillId="2" borderId="0" xfId="1" applyNumberFormat="1" applyFont="1" applyFill="1" applyBorder="1" applyAlignment="1"/>
    <xf numFmtId="0" fontId="14" fillId="2" borderId="2" xfId="0" applyFont="1" applyFill="1" applyBorder="1"/>
    <xf numFmtId="182" fontId="12" fillId="2" borderId="7" xfId="0" applyNumberFormat="1" applyFont="1" applyFill="1" applyBorder="1" applyAlignment="1">
      <alignment horizontal="center"/>
    </xf>
    <xf numFmtId="182" fontId="12" fillId="2" borderId="8" xfId="0" applyNumberFormat="1" applyFont="1" applyFill="1" applyBorder="1" applyAlignment="1">
      <alignment horizontal="center"/>
    </xf>
    <xf numFmtId="186" fontId="28" fillId="2" borderId="7" xfId="1" applyNumberFormat="1" applyFont="1" applyFill="1" applyBorder="1" applyAlignment="1">
      <alignment horizontal="right"/>
    </xf>
    <xf numFmtId="186" fontId="12" fillId="2" borderId="4" xfId="1" applyNumberFormat="1" applyFont="1" applyFill="1" applyBorder="1" applyAlignment="1">
      <alignment horizontal="right"/>
    </xf>
    <xf numFmtId="186" fontId="28" fillId="2" borderId="4" xfId="1" applyNumberFormat="1" applyFont="1" applyFill="1" applyBorder="1" applyAlignment="1">
      <alignment horizontal="right"/>
    </xf>
    <xf numFmtId="186" fontId="28" fillId="2" borderId="8" xfId="1" applyNumberFormat="1" applyFont="1" applyFill="1" applyBorder="1" applyAlignment="1">
      <alignment horizontal="right"/>
    </xf>
    <xf numFmtId="186" fontId="12" fillId="2" borderId="4" xfId="0" applyNumberFormat="1" applyFont="1" applyFill="1" applyBorder="1" applyProtection="1">
      <protection locked="0"/>
    </xf>
    <xf numFmtId="186" fontId="28" fillId="2" borderId="4" xfId="0" applyNumberFormat="1" applyFont="1" applyFill="1" applyBorder="1" applyProtection="1">
      <protection locked="0"/>
    </xf>
    <xf numFmtId="186" fontId="12" fillId="2" borderId="4" xfId="1" applyNumberFormat="1" applyFont="1" applyFill="1" applyBorder="1" applyAlignment="1">
      <alignment horizontal="right" vertical="center"/>
    </xf>
    <xf numFmtId="186" fontId="12" fillId="2" borderId="7" xfId="1" applyNumberFormat="1" applyFont="1" applyFill="1" applyBorder="1" applyAlignment="1">
      <alignment horizontal="right"/>
    </xf>
    <xf numFmtId="190" fontId="10" fillId="2" borderId="11" xfId="0" applyNumberFormat="1" applyFont="1" applyFill="1" applyBorder="1" applyAlignment="1">
      <alignment vertical="center"/>
    </xf>
    <xf numFmtId="0" fontId="24" fillId="2" borderId="5" xfId="0" applyFont="1" applyFill="1" applyBorder="1" applyAlignment="1"/>
    <xf numFmtId="186" fontId="14" fillId="2" borderId="12" xfId="1" applyNumberFormat="1" applyFont="1" applyFill="1" applyBorder="1" applyAlignment="1"/>
    <xf numFmtId="0" fontId="24" fillId="2" borderId="9" xfId="0" applyFont="1" applyFill="1" applyBorder="1" applyAlignment="1"/>
    <xf numFmtId="190" fontId="10" fillId="2" borderId="1" xfId="0" applyNumberFormat="1" applyFont="1" applyFill="1" applyBorder="1" applyProtection="1">
      <protection locked="0"/>
    </xf>
    <xf numFmtId="208" fontId="7" fillId="2" borderId="8" xfId="3" applyNumberFormat="1" applyFont="1" applyFill="1" applyBorder="1" applyAlignment="1">
      <alignment horizontal="right" vertical="center"/>
    </xf>
    <xf numFmtId="186" fontId="7" fillId="2" borderId="4" xfId="0" applyNumberFormat="1" applyFont="1" applyFill="1" applyBorder="1"/>
    <xf numFmtId="186" fontId="28" fillId="2" borderId="4" xfId="0" applyNumberFormat="1" applyFont="1" applyFill="1" applyBorder="1"/>
    <xf numFmtId="208" fontId="7" fillId="2" borderId="4" xfId="3" applyNumberFormat="1" applyFont="1" applyFill="1" applyBorder="1"/>
    <xf numFmtId="186" fontId="3" fillId="2" borderId="4" xfId="0" applyNumberFormat="1" applyFont="1" applyFill="1" applyBorder="1"/>
    <xf numFmtId="208" fontId="3" fillId="2" borderId="4" xfId="3" applyNumberFormat="1" applyFont="1" applyFill="1" applyBorder="1"/>
    <xf numFmtId="208" fontId="3" fillId="2" borderId="7" xfId="3" applyNumberFormat="1" applyFont="1" applyFill="1" applyBorder="1" applyProtection="1">
      <protection locked="0"/>
    </xf>
    <xf numFmtId="186" fontId="7" fillId="2" borderId="11" xfId="0" applyNumberFormat="1" applyFont="1" applyFill="1" applyBorder="1" applyProtection="1">
      <protection locked="0"/>
    </xf>
    <xf numFmtId="208" fontId="3" fillId="2" borderId="4" xfId="3" applyNumberFormat="1" applyFont="1" applyFill="1" applyBorder="1" applyAlignment="1">
      <alignment horizontal="center"/>
    </xf>
    <xf numFmtId="208" fontId="7" fillId="2" borderId="8" xfId="3" applyNumberFormat="1" applyFont="1" applyFill="1" applyBorder="1" applyAlignment="1">
      <alignment vertical="center"/>
    </xf>
    <xf numFmtId="208" fontId="30" fillId="2" borderId="2" xfId="3" applyNumberFormat="1" applyFont="1" applyFill="1" applyBorder="1" applyAlignment="1">
      <alignment horizontal="right"/>
    </xf>
    <xf numFmtId="208" fontId="31" fillId="2" borderId="3" xfId="3" applyNumberFormat="1" applyFont="1" applyFill="1" applyBorder="1" applyAlignment="1">
      <alignment horizontal="right"/>
    </xf>
    <xf numFmtId="208" fontId="31" fillId="2" borderId="2" xfId="3" applyNumberFormat="1" applyFont="1" applyFill="1" applyBorder="1" applyAlignment="1">
      <alignment horizontal="right"/>
    </xf>
    <xf numFmtId="186" fontId="31" fillId="2" borderId="0" xfId="1" applyNumberFormat="1" applyFont="1" applyFill="1" applyBorder="1" applyAlignment="1">
      <alignment horizontal="right"/>
    </xf>
    <xf numFmtId="208" fontId="31" fillId="2" borderId="0" xfId="3" applyNumberFormat="1" applyFont="1" applyFill="1" applyBorder="1" applyAlignment="1">
      <alignment horizontal="right"/>
    </xf>
    <xf numFmtId="208" fontId="31" fillId="2" borderId="11" xfId="3" applyNumberFormat="1" applyFont="1" applyFill="1" applyBorder="1" applyAlignment="1">
      <alignment horizontal="right"/>
    </xf>
    <xf numFmtId="186" fontId="30" fillId="2" borderId="4" xfId="1" applyNumberFormat="1" applyFont="1" applyFill="1" applyBorder="1" applyAlignment="1">
      <alignment horizontal="right"/>
    </xf>
    <xf numFmtId="208" fontId="30" fillId="2" borderId="4" xfId="3" applyNumberFormat="1" applyFont="1" applyFill="1" applyBorder="1" applyAlignment="1">
      <alignment horizontal="right"/>
    </xf>
    <xf numFmtId="186" fontId="30" fillId="2" borderId="8" xfId="1" applyNumberFormat="1" applyFont="1" applyFill="1" applyBorder="1" applyAlignment="1">
      <alignment horizontal="right"/>
    </xf>
    <xf numFmtId="208" fontId="30" fillId="2" borderId="8" xfId="3" applyNumberFormat="1" applyFont="1" applyFill="1" applyBorder="1" applyAlignment="1">
      <alignment horizontal="right"/>
    </xf>
    <xf numFmtId="0" fontId="29" fillId="2" borderId="0" xfId="0" applyFont="1" applyFill="1" applyBorder="1" applyAlignment="1"/>
    <xf numFmtId="208" fontId="29" fillId="2" borderId="0" xfId="3" applyNumberFormat="1" applyFont="1" applyFill="1" applyBorder="1" applyAlignment="1"/>
    <xf numFmtId="208" fontId="31" fillId="2" borderId="17" xfId="3" applyNumberFormat="1" applyFont="1" applyFill="1" applyBorder="1" applyAlignment="1" applyProtection="1">
      <alignment horizontal="right" vertical="center"/>
      <protection locked="0"/>
    </xf>
    <xf numFmtId="186" fontId="3" fillId="2" borderId="18" xfId="0" applyNumberFormat="1" applyFont="1" applyFill="1" applyBorder="1" applyAlignment="1">
      <alignment vertical="center"/>
    </xf>
    <xf numFmtId="186" fontId="3" fillId="2" borderId="5" xfId="0" applyNumberFormat="1" applyFont="1" applyFill="1" applyBorder="1"/>
    <xf numFmtId="186" fontId="7" fillId="2" borderId="19" xfId="0" applyNumberFormat="1" applyFont="1" applyFill="1" applyBorder="1" applyAlignment="1">
      <alignment vertical="center"/>
    </xf>
    <xf numFmtId="208" fontId="7" fillId="2" borderId="17" xfId="3" applyNumberFormat="1" applyFont="1" applyFill="1" applyBorder="1" applyAlignment="1">
      <alignment vertical="center"/>
    </xf>
    <xf numFmtId="182" fontId="2" fillId="2" borderId="0" xfId="0" applyNumberFormat="1" applyFont="1" applyFill="1" applyAlignment="1">
      <alignment horizontal="right" vertical="center"/>
    </xf>
    <xf numFmtId="182" fontId="2" fillId="2" borderId="0" xfId="0" applyNumberFormat="1" applyFont="1" applyFill="1" applyAlignment="1">
      <alignment horizontal="left" vertical="center"/>
    </xf>
    <xf numFmtId="190" fontId="14" fillId="2" borderId="8" xfId="0" applyNumberFormat="1" applyFont="1" applyFill="1" applyBorder="1" applyAlignment="1">
      <alignment wrapText="1"/>
    </xf>
    <xf numFmtId="190" fontId="7" fillId="2" borderId="4" xfId="0" applyNumberFormat="1" applyFont="1" applyFill="1" applyBorder="1"/>
    <xf numFmtId="190" fontId="3" fillId="2" borderId="0" xfId="0" applyNumberFormat="1" applyFont="1" applyFill="1" applyBorder="1" applyAlignment="1"/>
    <xf numFmtId="186" fontId="5" fillId="2" borderId="0" xfId="1" applyNumberFormat="1" applyFont="1" applyFill="1" applyBorder="1" applyAlignment="1">
      <alignment horizontal="right" vertical="top"/>
    </xf>
    <xf numFmtId="208" fontId="5" fillId="2" borderId="0" xfId="3" applyNumberFormat="1" applyFont="1" applyFill="1" applyBorder="1" applyAlignment="1">
      <alignment horizontal="right" vertical="top"/>
    </xf>
    <xf numFmtId="190" fontId="2" fillId="0" borderId="4" xfId="0" applyNumberFormat="1" applyFont="1" applyFill="1" applyBorder="1" applyAlignment="1"/>
    <xf numFmtId="190" fontId="2" fillId="0" borderId="4" xfId="0" applyNumberFormat="1" applyFont="1" applyFill="1" applyBorder="1"/>
    <xf numFmtId="186" fontId="28" fillId="2" borderId="0" xfId="1" applyNumberFormat="1" applyFont="1" applyFill="1" applyBorder="1" applyAlignment="1">
      <alignment horizontal="right" vertical="center"/>
    </xf>
    <xf numFmtId="208" fontId="7" fillId="2" borderId="0" xfId="3" applyNumberFormat="1" applyFont="1" applyFill="1" applyBorder="1" applyAlignment="1">
      <alignment horizontal="right" vertical="center"/>
    </xf>
    <xf numFmtId="190" fontId="5" fillId="2" borderId="4" xfId="0" applyNumberFormat="1" applyFont="1" applyFill="1" applyBorder="1" applyAlignment="1">
      <alignment horizontal="left"/>
    </xf>
    <xf numFmtId="190" fontId="5" fillId="2" borderId="10" xfId="0" applyNumberFormat="1" applyFont="1" applyFill="1" applyBorder="1"/>
    <xf numFmtId="186" fontId="7" fillId="2" borderId="13" xfId="0" applyNumberFormat="1" applyFont="1" applyFill="1" applyBorder="1" applyProtection="1">
      <protection locked="0"/>
    </xf>
    <xf numFmtId="186" fontId="7" fillId="2" borderId="16" xfId="0" applyNumberFormat="1" applyFont="1" applyFill="1" applyBorder="1" applyProtection="1">
      <protection locked="0"/>
    </xf>
    <xf numFmtId="186" fontId="7" fillId="2" borderId="7" xfId="0" applyNumberFormat="1" applyFont="1" applyFill="1" applyBorder="1" applyProtection="1">
      <protection locked="0"/>
    </xf>
    <xf numFmtId="186" fontId="14" fillId="2" borderId="6" xfId="1" applyNumberFormat="1" applyFont="1" applyFill="1" applyBorder="1" applyAlignment="1"/>
    <xf numFmtId="0" fontId="24" fillId="2" borderId="18" xfId="0" applyFont="1" applyFill="1" applyBorder="1" applyAlignment="1"/>
    <xf numFmtId="0" fontId="14" fillId="2" borderId="13" xfId="0" applyFont="1" applyFill="1" applyBorder="1"/>
    <xf numFmtId="208" fontId="31" fillId="2" borderId="18" xfId="3" applyNumberFormat="1" applyFont="1" applyFill="1" applyBorder="1" applyAlignment="1">
      <alignment horizontal="right"/>
    </xf>
    <xf numFmtId="208" fontId="3" fillId="2" borderId="5" xfId="3" applyNumberFormat="1" applyFont="1" applyFill="1" applyBorder="1" applyAlignment="1" applyProtection="1">
      <alignment horizontal="right"/>
      <protection locked="0"/>
    </xf>
    <xf numFmtId="182" fontId="2" fillId="2" borderId="0" xfId="0" applyNumberFormat="1" applyFont="1" applyFill="1" applyBorder="1" applyAlignment="1" applyProtection="1">
      <alignment horizontal="right"/>
      <protection locked="0"/>
    </xf>
    <xf numFmtId="190" fontId="2" fillId="2" borderId="0" xfId="0" applyNumberFormat="1" applyFont="1" applyFill="1" applyAlignment="1">
      <alignment horizontal="right"/>
    </xf>
    <xf numFmtId="190" fontId="2" fillId="2" borderId="0" xfId="0" applyNumberFormat="1" applyFont="1" applyFill="1" applyBorder="1" applyAlignment="1" applyProtection="1">
      <alignment horizontal="right"/>
      <protection locked="0"/>
    </xf>
    <xf numFmtId="208" fontId="27" fillId="2" borderId="4" xfId="3" applyNumberFormat="1" applyFont="1" applyFill="1" applyBorder="1" applyAlignment="1">
      <alignment horizontal="right"/>
    </xf>
    <xf numFmtId="208" fontId="7" fillId="2" borderId="8" xfId="3" applyNumberFormat="1" applyFont="1" applyFill="1" applyBorder="1" applyAlignment="1">
      <alignment horizontal="right"/>
    </xf>
    <xf numFmtId="210" fontId="7" fillId="2" borderId="7" xfId="1" applyNumberFormat="1" applyFont="1" applyFill="1" applyBorder="1" applyAlignment="1">
      <alignment horizontal="right"/>
    </xf>
    <xf numFmtId="210" fontId="28" fillId="2" borderId="7" xfId="1" applyNumberFormat="1" applyFont="1" applyFill="1" applyBorder="1" applyAlignment="1">
      <alignment horizontal="right"/>
    </xf>
    <xf numFmtId="210" fontId="3" fillId="2" borderId="4" xfId="1" applyNumberFormat="1" applyFont="1" applyFill="1" applyBorder="1" applyAlignment="1">
      <alignment horizontal="right"/>
    </xf>
    <xf numFmtId="210" fontId="12" fillId="2" borderId="4" xfId="1" applyNumberFormat="1" applyFont="1" applyFill="1" applyBorder="1" applyAlignment="1">
      <alignment horizontal="right"/>
    </xf>
    <xf numFmtId="210" fontId="7" fillId="2" borderId="4" xfId="1" applyNumberFormat="1" applyFont="1" applyFill="1" applyBorder="1" applyAlignment="1">
      <alignment horizontal="right"/>
    </xf>
    <xf numFmtId="210" fontId="28" fillId="2" borderId="4" xfId="1" applyNumberFormat="1" applyFont="1" applyFill="1" applyBorder="1" applyAlignment="1">
      <alignment horizontal="right"/>
    </xf>
    <xf numFmtId="210" fontId="7" fillId="2" borderId="8" xfId="1" applyNumberFormat="1" applyFont="1" applyFill="1" applyBorder="1" applyAlignment="1">
      <alignment horizontal="right"/>
    </xf>
    <xf numFmtId="210" fontId="28" fillId="2" borderId="8" xfId="1" applyNumberFormat="1" applyFont="1" applyFill="1" applyBorder="1" applyAlignment="1">
      <alignment horizontal="right"/>
    </xf>
    <xf numFmtId="210" fontId="3" fillId="2" borderId="4" xfId="1" applyNumberFormat="1" applyFont="1" applyFill="1" applyBorder="1" applyAlignment="1">
      <alignment horizontal="right" vertical="center"/>
    </xf>
    <xf numFmtId="210" fontId="12" fillId="2" borderId="4" xfId="1" applyNumberFormat="1" applyFont="1" applyFill="1" applyBorder="1" applyAlignment="1">
      <alignment horizontal="right" vertical="center"/>
    </xf>
    <xf numFmtId="210" fontId="7" fillId="2" borderId="4" xfId="1" applyNumberFormat="1" applyFont="1" applyFill="1" applyBorder="1" applyAlignment="1">
      <alignment horizontal="right" vertical="center"/>
    </xf>
    <xf numFmtId="210" fontId="28" fillId="2" borderId="4" xfId="1" applyNumberFormat="1" applyFont="1" applyFill="1" applyBorder="1" applyAlignment="1">
      <alignment horizontal="right" vertical="center"/>
    </xf>
    <xf numFmtId="210" fontId="7" fillId="2" borderId="8" xfId="1" applyNumberFormat="1" applyFont="1" applyFill="1" applyBorder="1" applyAlignment="1">
      <alignment horizontal="right" vertical="center"/>
    </xf>
    <xf numFmtId="210" fontId="28" fillId="2" borderId="8" xfId="1" applyNumberFormat="1" applyFont="1" applyFill="1" applyBorder="1" applyAlignment="1">
      <alignment horizontal="right" vertical="center"/>
    </xf>
    <xf numFmtId="210" fontId="3" fillId="2" borderId="4" xfId="0" applyNumberFormat="1" applyFont="1" applyFill="1" applyBorder="1"/>
    <xf numFmtId="210" fontId="12" fillId="2" borderId="4" xfId="0" applyNumberFormat="1" applyFont="1" applyFill="1" applyBorder="1"/>
    <xf numFmtId="210" fontId="7" fillId="2" borderId="4" xfId="0" applyNumberFormat="1" applyFont="1" applyFill="1" applyBorder="1"/>
    <xf numFmtId="210" fontId="28" fillId="2" borderId="4" xfId="0" applyNumberFormat="1" applyFont="1" applyFill="1" applyBorder="1"/>
    <xf numFmtId="210" fontId="2" fillId="2" borderId="4" xfId="0" applyNumberFormat="1" applyFont="1" applyFill="1" applyBorder="1" applyAlignment="1"/>
    <xf numFmtId="210" fontId="3" fillId="2" borderId="4" xfId="0" applyNumberFormat="1" applyFont="1" applyFill="1" applyBorder="1" applyProtection="1">
      <protection locked="0"/>
    </xf>
    <xf numFmtId="210" fontId="12" fillId="2" borderId="4" xfId="0" applyNumberFormat="1" applyFont="1" applyFill="1" applyBorder="1" applyProtection="1">
      <protection locked="0"/>
    </xf>
    <xf numFmtId="210" fontId="7" fillId="2" borderId="4" xfId="0" applyNumberFormat="1" applyFont="1" applyFill="1" applyBorder="1" applyProtection="1">
      <protection locked="0"/>
    </xf>
    <xf numFmtId="210" fontId="28" fillId="2" borderId="4" xfId="0" applyNumberFormat="1" applyFont="1" applyFill="1" applyBorder="1" applyProtection="1">
      <protection locked="0"/>
    </xf>
    <xf numFmtId="210" fontId="3" fillId="2" borderId="0" xfId="0" applyNumberFormat="1" applyFont="1" applyFill="1"/>
    <xf numFmtId="210" fontId="7" fillId="2" borderId="8" xfId="0" applyNumberFormat="1" applyFont="1" applyFill="1" applyBorder="1" applyProtection="1">
      <protection locked="0"/>
    </xf>
    <xf numFmtId="210" fontId="28" fillId="2" borderId="8" xfId="0" applyNumberFormat="1" applyFont="1" applyFill="1" applyBorder="1" applyProtection="1">
      <protection locked="0"/>
    </xf>
    <xf numFmtId="210" fontId="12" fillId="2" borderId="5" xfId="0" applyNumberFormat="1" applyFont="1" applyFill="1" applyBorder="1" applyProtection="1">
      <protection locked="0"/>
    </xf>
    <xf numFmtId="210" fontId="3" fillId="2" borderId="0" xfId="0" applyNumberFormat="1" applyFont="1" applyFill="1" applyBorder="1" applyProtection="1">
      <protection locked="0"/>
    </xf>
    <xf numFmtId="210" fontId="28" fillId="2" borderId="5" xfId="0" applyNumberFormat="1" applyFont="1" applyFill="1" applyBorder="1" applyProtection="1">
      <protection locked="0"/>
    </xf>
    <xf numFmtId="210" fontId="2" fillId="2" borderId="4" xfId="0" applyNumberFormat="1" applyFont="1" applyFill="1" applyBorder="1" applyAlignment="1">
      <alignment horizontal="left"/>
    </xf>
    <xf numFmtId="210" fontId="3" fillId="2" borderId="4" xfId="0" applyNumberFormat="1" applyFont="1" applyFill="1" applyBorder="1" applyAlignment="1" applyProtection="1">
      <alignment horizontal="right"/>
      <protection locked="0"/>
    </xf>
    <xf numFmtId="210" fontId="12" fillId="2" borderId="5" xfId="0" applyNumberFormat="1" applyFont="1" applyFill="1" applyBorder="1" applyAlignment="1" applyProtection="1">
      <alignment horizontal="right"/>
      <protection locked="0"/>
    </xf>
    <xf numFmtId="210" fontId="3" fillId="2" borderId="7" xfId="0" applyNumberFormat="1" applyFont="1" applyFill="1" applyBorder="1" applyProtection="1">
      <protection locked="0"/>
    </xf>
    <xf numFmtId="210" fontId="12" fillId="2" borderId="7" xfId="0" applyNumberFormat="1" applyFont="1" applyFill="1" applyBorder="1" applyProtection="1">
      <protection locked="0"/>
    </xf>
    <xf numFmtId="210" fontId="3" fillId="2" borderId="8" xfId="0" applyNumberFormat="1" applyFont="1" applyFill="1" applyBorder="1" applyProtection="1">
      <protection locked="0"/>
    </xf>
    <xf numFmtId="210" fontId="12" fillId="2" borderId="8" xfId="0" applyNumberFormat="1" applyFont="1" applyFill="1" applyBorder="1" applyProtection="1">
      <protection locked="0"/>
    </xf>
    <xf numFmtId="210" fontId="7" fillId="2" borderId="11" xfId="0" applyNumberFormat="1" applyFont="1" applyFill="1" applyBorder="1" applyProtection="1">
      <protection locked="0"/>
    </xf>
    <xf numFmtId="210" fontId="28" fillId="2" borderId="3" xfId="0" applyNumberFormat="1" applyFont="1" applyFill="1" applyBorder="1" applyProtection="1">
      <protection locked="0"/>
    </xf>
    <xf numFmtId="210" fontId="3" fillId="2" borderId="4" xfId="0" applyNumberFormat="1" applyFont="1" applyFill="1" applyBorder="1" applyAlignment="1">
      <alignment horizontal="center"/>
    </xf>
    <xf numFmtId="210" fontId="7" fillId="2" borderId="8" xfId="0" applyNumberFormat="1" applyFont="1" applyFill="1" applyBorder="1" applyAlignment="1">
      <alignment vertical="center"/>
    </xf>
    <xf numFmtId="210" fontId="7" fillId="2" borderId="10" xfId="1" applyNumberFormat="1" applyFont="1" applyFill="1" applyBorder="1" applyAlignment="1" applyProtection="1">
      <protection locked="0"/>
    </xf>
    <xf numFmtId="210" fontId="3" fillId="2" borderId="10" xfId="1" applyNumberFormat="1" applyFont="1" applyFill="1" applyBorder="1" applyAlignment="1" applyProtection="1">
      <protection locked="0"/>
    </xf>
    <xf numFmtId="210" fontId="30" fillId="2" borderId="2" xfId="1" applyNumberFormat="1" applyFont="1" applyFill="1" applyBorder="1" applyAlignment="1">
      <alignment horizontal="right"/>
    </xf>
    <xf numFmtId="210" fontId="31" fillId="2" borderId="3" xfId="1" applyNumberFormat="1" applyFont="1" applyFill="1" applyBorder="1" applyAlignment="1">
      <alignment horizontal="right"/>
    </xf>
    <xf numFmtId="210" fontId="31" fillId="2" borderId="2" xfId="1" applyNumberFormat="1" applyFont="1" applyFill="1" applyBorder="1" applyAlignment="1">
      <alignment horizontal="right"/>
    </xf>
    <xf numFmtId="210" fontId="31" fillId="2" borderId="17" xfId="1" applyNumberFormat="1" applyFont="1" applyFill="1" applyBorder="1" applyAlignment="1" applyProtection="1">
      <alignment horizontal="right" vertical="center"/>
      <protection locked="0"/>
    </xf>
    <xf numFmtId="210" fontId="31" fillId="2" borderId="0" xfId="1" applyNumberFormat="1" applyFont="1" applyFill="1" applyBorder="1" applyAlignment="1">
      <alignment horizontal="right"/>
    </xf>
    <xf numFmtId="210" fontId="31" fillId="2" borderId="11" xfId="1" applyNumberFormat="1" applyFont="1" applyFill="1" applyBorder="1" applyAlignment="1">
      <alignment horizontal="right"/>
    </xf>
    <xf numFmtId="210" fontId="30" fillId="2" borderId="4" xfId="1" applyNumberFormat="1" applyFont="1" applyFill="1" applyBorder="1" applyAlignment="1">
      <alignment horizontal="right"/>
    </xf>
    <xf numFmtId="210" fontId="30" fillId="2" borderId="8" xfId="1" applyNumberFormat="1" applyFont="1" applyFill="1" applyBorder="1" applyAlignment="1">
      <alignment horizontal="right"/>
    </xf>
    <xf numFmtId="210" fontId="3" fillId="2" borderId="13" xfId="1" applyNumberFormat="1" applyFont="1" applyFill="1" applyBorder="1" applyAlignment="1"/>
    <xf numFmtId="210" fontId="31" fillId="2" borderId="18" xfId="1" applyNumberFormat="1" applyFont="1" applyFill="1" applyBorder="1" applyAlignment="1">
      <alignment horizontal="right"/>
    </xf>
    <xf numFmtId="182" fontId="3" fillId="2" borderId="11" xfId="0" applyNumberFormat="1" applyFont="1" applyFill="1" applyBorder="1" applyAlignment="1">
      <alignment horizontal="center"/>
    </xf>
    <xf numFmtId="190" fontId="21" fillId="2" borderId="4" xfId="0" applyNumberFormat="1" applyFont="1" applyFill="1" applyBorder="1"/>
    <xf numFmtId="182" fontId="2" fillId="2" borderId="11" xfId="0" applyNumberFormat="1" applyFont="1" applyFill="1" applyBorder="1" applyAlignment="1" applyProtection="1">
      <alignment horizontal="center" vertical="center"/>
      <protection locked="0"/>
    </xf>
    <xf numFmtId="186" fontId="12" fillId="2" borderId="8" xfId="1" applyNumberFormat="1" applyFont="1" applyFill="1" applyBorder="1" applyAlignment="1">
      <alignment horizontal="right"/>
    </xf>
    <xf numFmtId="186" fontId="3" fillId="2" borderId="10" xfId="1" applyNumberFormat="1" applyFont="1" applyFill="1" applyBorder="1" applyAlignment="1">
      <alignment horizontal="right"/>
    </xf>
    <xf numFmtId="208" fontId="3" fillId="2" borderId="5" xfId="3" applyNumberFormat="1" applyFont="1" applyFill="1" applyBorder="1" applyAlignment="1">
      <alignment horizontal="right"/>
    </xf>
    <xf numFmtId="186" fontId="3" fillId="2" borderId="10" xfId="1" applyNumberFormat="1" applyFont="1" applyFill="1" applyBorder="1" applyAlignment="1">
      <alignment horizontal="right" vertical="center"/>
    </xf>
    <xf numFmtId="208" fontId="3" fillId="2" borderId="5" xfId="3" applyNumberFormat="1" applyFont="1" applyFill="1" applyBorder="1" applyAlignment="1">
      <alignment horizontal="right" vertical="center"/>
    </xf>
    <xf numFmtId="208" fontId="3" fillId="2" borderId="8" xfId="3" applyNumberFormat="1" applyFont="1" applyFill="1" applyBorder="1" applyAlignment="1">
      <alignment horizontal="right" vertical="center"/>
    </xf>
    <xf numFmtId="186" fontId="3" fillId="2" borderId="0" xfId="1" applyNumberFormat="1" applyFont="1" applyFill="1" applyBorder="1" applyAlignment="1">
      <alignment horizontal="right" vertical="center"/>
    </xf>
    <xf numFmtId="182" fontId="3" fillId="2" borderId="0" xfId="0" applyNumberFormat="1" applyFont="1" applyFill="1" applyAlignment="1">
      <alignment horizontal="centerContinuous"/>
    </xf>
    <xf numFmtId="182" fontId="3" fillId="2" borderId="0" xfId="0" applyNumberFormat="1" applyFont="1" applyFill="1"/>
    <xf numFmtId="182" fontId="3" fillId="2" borderId="3" xfId="0" applyNumberFormat="1" applyFont="1" applyFill="1" applyBorder="1" applyAlignment="1">
      <alignment horizontal="left"/>
    </xf>
    <xf numFmtId="208" fontId="3" fillId="2" borderId="9" xfId="3" applyNumberFormat="1" applyFont="1" applyFill="1" applyBorder="1" applyProtection="1">
      <protection locked="0"/>
    </xf>
    <xf numFmtId="182" fontId="3" fillId="2" borderId="2" xfId="0" applyNumberFormat="1" applyFont="1" applyFill="1" applyBorder="1" applyAlignment="1">
      <alignment horizontal="left"/>
    </xf>
    <xf numFmtId="186" fontId="2" fillId="2" borderId="4" xfId="0" applyNumberFormat="1" applyFont="1" applyFill="1" applyBorder="1" applyAlignment="1" applyProtection="1">
      <alignment vertical="center"/>
      <protection locked="0"/>
    </xf>
    <xf numFmtId="208" fontId="3" fillId="2" borderId="5" xfId="3" applyNumberFormat="1" applyFont="1" applyFill="1" applyBorder="1" applyAlignment="1" applyProtection="1">
      <alignment vertical="center"/>
      <protection locked="0"/>
    </xf>
    <xf numFmtId="190" fontId="3" fillId="2" borderId="0" xfId="0" applyNumberFormat="1" applyFont="1" applyFill="1" applyAlignment="1">
      <alignment horizontal="center" vertical="center"/>
    </xf>
    <xf numFmtId="184" fontId="3" fillId="2" borderId="10" xfId="1" applyNumberFormat="1" applyFont="1" applyFill="1" applyBorder="1" applyAlignment="1" applyProtection="1">
      <alignment horizontal="center" vertical="center"/>
      <protection locked="0"/>
    </xf>
    <xf numFmtId="3" fontId="3" fillId="2" borderId="0" xfId="0" applyNumberFormat="1" applyFont="1" applyFill="1" applyBorder="1" applyAlignment="1">
      <alignment horizontal="center" vertical="center"/>
    </xf>
    <xf numFmtId="0" fontId="0" fillId="2" borderId="0" xfId="0" applyFill="1" applyAlignment="1">
      <alignment horizontal="center" vertical="center"/>
    </xf>
    <xf numFmtId="186" fontId="2" fillId="2" borderId="0" xfId="0" applyNumberFormat="1" applyFont="1" applyFill="1" applyBorder="1" applyAlignment="1">
      <alignment horizontal="center" vertical="center"/>
    </xf>
    <xf numFmtId="208" fontId="2" fillId="2" borderId="0" xfId="3" applyNumberFormat="1" applyFont="1" applyFill="1" applyBorder="1" applyAlignment="1">
      <alignment horizontal="center" vertical="center"/>
    </xf>
    <xf numFmtId="182" fontId="2" fillId="2" borderId="0" xfId="0" applyNumberFormat="1" applyFont="1" applyFill="1" applyBorder="1" applyAlignment="1">
      <alignment horizontal="center" vertical="center"/>
    </xf>
    <xf numFmtId="190" fontId="2" fillId="2" borderId="0" xfId="0" applyNumberFormat="1" applyFont="1" applyFill="1" applyAlignment="1">
      <alignment horizontal="center" vertical="center"/>
    </xf>
    <xf numFmtId="210" fontId="3" fillId="2" borderId="0" xfId="0" applyNumberFormat="1" applyFont="1" applyFill="1" applyBorder="1"/>
    <xf numFmtId="210" fontId="3" fillId="2" borderId="6" xfId="0" applyNumberFormat="1" applyFont="1" applyFill="1" applyBorder="1" applyAlignment="1">
      <alignment vertical="center"/>
    </xf>
    <xf numFmtId="210" fontId="7" fillId="2" borderId="14" xfId="0" applyNumberFormat="1" applyFont="1" applyFill="1" applyBorder="1" applyAlignment="1">
      <alignment vertical="center"/>
    </xf>
    <xf numFmtId="190" fontId="10" fillId="2" borderId="4" xfId="0" applyNumberFormat="1" applyFont="1" applyFill="1" applyBorder="1" applyAlignment="1">
      <alignment vertical="center"/>
    </xf>
    <xf numFmtId="208" fontId="3" fillId="2" borderId="0" xfId="3" applyNumberFormat="1" applyFont="1" applyFill="1" applyBorder="1" applyAlignment="1" applyProtection="1">
      <alignment vertical="center"/>
      <protection locked="0"/>
    </xf>
    <xf numFmtId="208" fontId="3" fillId="2" borderId="0" xfId="3" applyNumberFormat="1" applyFont="1" applyFill="1" applyBorder="1" applyProtection="1">
      <protection locked="0"/>
    </xf>
    <xf numFmtId="182" fontId="2" fillId="2" borderId="7" xfId="0" applyNumberFormat="1" applyFont="1" applyFill="1" applyBorder="1"/>
    <xf numFmtId="182" fontId="2" fillId="2" borderId="4" xfId="0" applyNumberFormat="1" applyFont="1" applyFill="1" applyBorder="1"/>
    <xf numFmtId="182" fontId="3" fillId="2" borderId="7" xfId="0" applyNumberFormat="1" applyFont="1" applyFill="1" applyBorder="1"/>
    <xf numFmtId="182" fontId="3" fillId="2" borderId="4" xfId="0" applyNumberFormat="1" applyFont="1" applyFill="1" applyBorder="1"/>
    <xf numFmtId="186" fontId="12" fillId="2" borderId="0" xfId="1" applyNumberFormat="1" applyFont="1" applyFill="1" applyBorder="1" applyAlignment="1">
      <alignment horizontal="right" vertical="center"/>
    </xf>
    <xf numFmtId="190" fontId="5" fillId="2" borderId="0" xfId="0" applyNumberFormat="1" applyFont="1" applyFill="1" applyBorder="1"/>
    <xf numFmtId="186" fontId="12" fillId="2" borderId="0" xfId="1" applyNumberFormat="1" applyFont="1" applyFill="1" applyBorder="1" applyAlignment="1">
      <alignment horizontal="right"/>
    </xf>
    <xf numFmtId="186" fontId="2" fillId="2" borderId="7" xfId="0" applyNumberFormat="1" applyFont="1" applyFill="1" applyBorder="1" applyAlignment="1" applyProtection="1">
      <alignment vertical="center"/>
      <protection locked="0"/>
    </xf>
    <xf numFmtId="182" fontId="2" fillId="2" borderId="11" xfId="0" applyNumberFormat="1" applyFont="1" applyFill="1" applyBorder="1" applyAlignment="1">
      <alignment horizontal="left"/>
    </xf>
    <xf numFmtId="190" fontId="14" fillId="2" borderId="20" xfId="0" applyNumberFormat="1" applyFont="1" applyFill="1" applyBorder="1" applyAlignment="1">
      <alignment vertical="center" wrapText="1"/>
    </xf>
    <xf numFmtId="186" fontId="14" fillId="2" borderId="21" xfId="0" applyNumberFormat="1" applyFont="1" applyFill="1" applyBorder="1" applyAlignment="1">
      <alignment vertical="center"/>
    </xf>
    <xf numFmtId="210" fontId="7" fillId="2" borderId="20" xfId="0" applyNumberFormat="1" applyFont="1" applyFill="1" applyBorder="1" applyAlignment="1">
      <alignment vertical="center"/>
    </xf>
    <xf numFmtId="190" fontId="5" fillId="2" borderId="0" xfId="0" applyNumberFormat="1" applyFont="1" applyFill="1" applyBorder="1" applyAlignment="1">
      <alignment vertical="center" wrapText="1"/>
    </xf>
    <xf numFmtId="0" fontId="21" fillId="2" borderId="0" xfId="0" applyFont="1" applyFill="1" applyBorder="1" applyAlignment="1">
      <alignment horizontal="left" wrapText="1" indent="10"/>
    </xf>
    <xf numFmtId="0" fontId="21" fillId="2" borderId="5" xfId="0" applyFont="1" applyFill="1" applyBorder="1" applyAlignment="1">
      <alignment horizontal="left" wrapText="1" indent="10"/>
    </xf>
    <xf numFmtId="182" fontId="2" fillId="2" borderId="18" xfId="0" applyNumberFormat="1" applyFont="1" applyFill="1" applyBorder="1" applyAlignment="1">
      <alignment horizontal="center"/>
    </xf>
    <xf numFmtId="182" fontId="2" fillId="2" borderId="7" xfId="0" applyNumberFormat="1" applyFont="1" applyFill="1" applyBorder="1" applyAlignment="1">
      <alignment horizontal="center"/>
    </xf>
    <xf numFmtId="190" fontId="2" fillId="2" borderId="7" xfId="0" applyNumberFormat="1" applyFont="1" applyFill="1" applyBorder="1"/>
    <xf numFmtId="208" fontId="3" fillId="2" borderId="4" xfId="3" applyNumberFormat="1" applyFont="1" applyFill="1" applyBorder="1" applyAlignment="1">
      <alignment vertical="center"/>
    </xf>
    <xf numFmtId="208" fontId="7" fillId="2" borderId="4" xfId="3" applyNumberFormat="1" applyFont="1" applyFill="1" applyBorder="1" applyAlignment="1">
      <alignment vertical="center"/>
    </xf>
    <xf numFmtId="208" fontId="3" fillId="2" borderId="22" xfId="3" applyNumberFormat="1" applyFont="1" applyFill="1" applyBorder="1"/>
    <xf numFmtId="190" fontId="10" fillId="2" borderId="7" xfId="0" applyNumberFormat="1" applyFont="1" applyFill="1" applyBorder="1" applyAlignment="1">
      <alignment vertical="center"/>
    </xf>
    <xf numFmtId="186" fontId="2" fillId="2" borderId="18" xfId="0" applyNumberFormat="1" applyFont="1" applyFill="1" applyBorder="1" applyAlignment="1" applyProtection="1">
      <alignment vertical="center"/>
      <protection locked="0"/>
    </xf>
    <xf numFmtId="186" fontId="12" fillId="2" borderId="7" xfId="1" applyNumberFormat="1" applyFont="1" applyFill="1" applyBorder="1" applyAlignment="1">
      <alignment horizontal="right" vertical="center"/>
    </xf>
    <xf numFmtId="208" fontId="3" fillId="2" borderId="18" xfId="3" applyNumberFormat="1" applyFont="1" applyFill="1" applyBorder="1" applyAlignment="1" applyProtection="1">
      <alignment vertical="center"/>
      <protection locked="0"/>
    </xf>
    <xf numFmtId="190" fontId="2" fillId="2" borderId="10" xfId="0" applyNumberFormat="1" applyFont="1" applyFill="1" applyBorder="1" applyAlignment="1">
      <alignment horizontal="left" indent="10"/>
    </xf>
    <xf numFmtId="0" fontId="24" fillId="2" borderId="2" xfId="0" applyFont="1" applyFill="1" applyBorder="1" applyAlignment="1"/>
    <xf numFmtId="186" fontId="3" fillId="2" borderId="5" xfId="0" applyNumberFormat="1" applyFont="1" applyFill="1" applyBorder="1" applyAlignment="1">
      <alignment vertical="center"/>
    </xf>
    <xf numFmtId="186" fontId="3" fillId="2" borderId="12" xfId="1" applyNumberFormat="1" applyFont="1" applyFill="1" applyBorder="1" applyAlignment="1">
      <alignment horizontal="right" vertical="center"/>
    </xf>
    <xf numFmtId="186" fontId="3" fillId="2" borderId="8" xfId="1" applyNumberFormat="1" applyFont="1" applyFill="1" applyBorder="1" applyAlignment="1">
      <alignment horizontal="right" vertical="center"/>
    </xf>
    <xf numFmtId="186" fontId="3" fillId="2" borderId="4" xfId="0" applyNumberFormat="1" applyFont="1" applyFill="1" applyBorder="1" applyAlignment="1" applyProtection="1">
      <alignment vertical="center"/>
      <protection locked="0"/>
    </xf>
    <xf numFmtId="186" fontId="3" fillId="2" borderId="5" xfId="0" applyNumberFormat="1" applyFont="1" applyFill="1" applyBorder="1" applyAlignment="1" applyProtection="1">
      <alignment vertical="center"/>
      <protection locked="0"/>
    </xf>
    <xf numFmtId="210" fontId="7" fillId="2" borderId="0" xfId="1" applyNumberFormat="1" applyFont="1" applyFill="1" applyBorder="1" applyAlignment="1">
      <alignment horizontal="right"/>
    </xf>
    <xf numFmtId="0" fontId="1" fillId="2" borderId="3" xfId="0" applyFont="1" applyFill="1" applyBorder="1" applyAlignment="1"/>
    <xf numFmtId="0" fontId="0" fillId="2" borderId="0" xfId="0" applyFill="1" applyBorder="1" applyAlignment="1">
      <alignment horizontal="left" indent="6"/>
    </xf>
    <xf numFmtId="0" fontId="0" fillId="2" borderId="0" xfId="0" applyFill="1" applyBorder="1" applyAlignment="1">
      <alignment horizontal="left" wrapText="1" indent="4"/>
    </xf>
    <xf numFmtId="210" fontId="3" fillId="2" borderId="10" xfId="0" applyNumberFormat="1" applyFont="1" applyFill="1" applyBorder="1"/>
    <xf numFmtId="210" fontId="7" fillId="2" borderId="3" xfId="1" applyNumberFormat="1" applyFont="1" applyFill="1" applyBorder="1" applyAlignment="1">
      <alignment horizontal="right"/>
    </xf>
    <xf numFmtId="208" fontId="7" fillId="2" borderId="3" xfId="3" applyNumberFormat="1" applyFont="1" applyFill="1" applyBorder="1" applyAlignment="1">
      <alignment horizontal="right"/>
    </xf>
    <xf numFmtId="210" fontId="7" fillId="2" borderId="2" xfId="1" applyNumberFormat="1" applyFont="1" applyFill="1" applyBorder="1" applyAlignment="1">
      <alignment horizontal="right"/>
    </xf>
    <xf numFmtId="208" fontId="7" fillId="2" borderId="2" xfId="3" applyNumberFormat="1" applyFont="1" applyFill="1" applyBorder="1" applyAlignment="1">
      <alignment horizontal="right"/>
    </xf>
    <xf numFmtId="210" fontId="7" fillId="2" borderId="11" xfId="1" applyNumberFormat="1" applyFont="1" applyFill="1" applyBorder="1" applyAlignment="1">
      <alignment horizontal="right"/>
    </xf>
    <xf numFmtId="208" fontId="7" fillId="2" borderId="11" xfId="3" applyNumberFormat="1" applyFont="1" applyFill="1" applyBorder="1" applyAlignment="1">
      <alignment horizontal="right"/>
    </xf>
    <xf numFmtId="210" fontId="3" fillId="2" borderId="8" xfId="1" applyNumberFormat="1" applyFont="1" applyFill="1" applyBorder="1" applyAlignment="1">
      <alignment horizontal="right"/>
    </xf>
    <xf numFmtId="210" fontId="3" fillId="2" borderId="6" xfId="1" applyNumberFormat="1" applyFont="1" applyFill="1" applyBorder="1" applyAlignment="1">
      <alignment horizontal="right"/>
    </xf>
    <xf numFmtId="208" fontId="3" fillId="2" borderId="6" xfId="3" applyNumberFormat="1" applyFont="1" applyFill="1" applyBorder="1" applyAlignment="1">
      <alignment horizontal="right"/>
    </xf>
    <xf numFmtId="210" fontId="3" fillId="2" borderId="0" xfId="1" applyNumberFormat="1" applyFont="1" applyFill="1" applyBorder="1" applyAlignment="1">
      <alignment horizontal="right"/>
    </xf>
    <xf numFmtId="210" fontId="7" fillId="2" borderId="17" xfId="1" applyNumberFormat="1" applyFont="1" applyFill="1" applyBorder="1" applyAlignment="1" applyProtection="1">
      <alignment horizontal="right" vertical="center"/>
      <protection locked="0"/>
    </xf>
    <xf numFmtId="208" fontId="7" fillId="2" borderId="17" xfId="3" applyNumberFormat="1" applyFont="1" applyFill="1" applyBorder="1" applyAlignment="1" applyProtection="1">
      <alignment horizontal="right" vertical="center"/>
      <protection locked="0"/>
    </xf>
    <xf numFmtId="190" fontId="38" fillId="2" borderId="10" xfId="0" applyNumberFormat="1" applyFont="1" applyFill="1" applyBorder="1" applyAlignment="1">
      <alignment horizontal="left" wrapText="1" indent="10"/>
    </xf>
    <xf numFmtId="190" fontId="38" fillId="2" borderId="10" xfId="0" applyNumberFormat="1" applyFont="1" applyFill="1" applyBorder="1" applyAlignment="1">
      <alignment horizontal="left" indent="6"/>
    </xf>
    <xf numFmtId="190" fontId="33" fillId="2" borderId="10" xfId="0" applyNumberFormat="1" applyFont="1" applyFill="1" applyBorder="1" applyAlignment="1">
      <alignment horizontal="left" indent="6"/>
    </xf>
    <xf numFmtId="190" fontId="21" fillId="2" borderId="10" xfId="0" applyNumberFormat="1" applyFont="1" applyFill="1" applyBorder="1" applyAlignment="1">
      <alignment horizontal="left" wrapText="1" indent="10"/>
    </xf>
    <xf numFmtId="190" fontId="21" fillId="2" borderId="10" xfId="0" applyNumberFormat="1" applyFont="1" applyFill="1" applyBorder="1" applyAlignment="1">
      <alignment horizontal="left" indent="6"/>
    </xf>
    <xf numFmtId="186" fontId="28" fillId="2" borderId="0" xfId="0" applyNumberFormat="1" applyFont="1" applyFill="1" applyBorder="1" applyProtection="1">
      <protection locked="0"/>
    </xf>
    <xf numFmtId="186" fontId="28" fillId="2" borderId="11" xfId="0" applyNumberFormat="1" applyFont="1" applyFill="1" applyBorder="1" applyProtection="1">
      <protection locked="0"/>
    </xf>
    <xf numFmtId="210" fontId="7" fillId="2" borderId="0" xfId="0" applyNumberFormat="1" applyFont="1" applyFill="1" applyBorder="1" applyAlignment="1">
      <alignment vertical="center"/>
    </xf>
    <xf numFmtId="186" fontId="28" fillId="2" borderId="9" xfId="0" applyNumberFormat="1" applyFont="1" applyFill="1" applyBorder="1" applyProtection="1">
      <protection locked="0"/>
    </xf>
    <xf numFmtId="208" fontId="7" fillId="2" borderId="9" xfId="3" applyNumberFormat="1" applyFont="1" applyFill="1" applyBorder="1" applyProtection="1">
      <protection locked="0"/>
    </xf>
    <xf numFmtId="186" fontId="28" fillId="2" borderId="18" xfId="0" applyNumberFormat="1" applyFont="1" applyFill="1" applyBorder="1" applyProtection="1">
      <protection locked="0"/>
    </xf>
    <xf numFmtId="208" fontId="7" fillId="2" borderId="18" xfId="3" applyNumberFormat="1" applyFont="1" applyFill="1" applyBorder="1" applyProtection="1">
      <protection locked="0"/>
    </xf>
    <xf numFmtId="210" fontId="7" fillId="2" borderId="11" xfId="0" applyNumberFormat="1" applyFont="1" applyFill="1" applyBorder="1" applyAlignment="1" applyProtection="1">
      <alignment vertical="center"/>
      <protection locked="0"/>
    </xf>
    <xf numFmtId="210" fontId="28" fillId="2" borderId="3" xfId="0" applyNumberFormat="1" applyFont="1" applyFill="1" applyBorder="1" applyAlignment="1" applyProtection="1">
      <alignment vertical="center"/>
      <protection locked="0"/>
    </xf>
    <xf numFmtId="208" fontId="7" fillId="2" borderId="3" xfId="3" applyNumberFormat="1" applyFont="1" applyFill="1" applyBorder="1" applyAlignment="1" applyProtection="1">
      <alignment vertical="center"/>
      <protection locked="0"/>
    </xf>
    <xf numFmtId="186" fontId="28" fillId="2" borderId="7" xfId="0" applyNumberFormat="1" applyFont="1" applyFill="1" applyBorder="1" applyProtection="1">
      <protection locked="0"/>
    </xf>
    <xf numFmtId="190" fontId="14" fillId="2" borderId="11" xfId="0" applyNumberFormat="1" applyFont="1" applyFill="1" applyBorder="1" applyAlignment="1">
      <alignment horizontal="center"/>
    </xf>
    <xf numFmtId="210" fontId="7" fillId="2" borderId="11" xfId="0" applyNumberFormat="1" applyFont="1" applyFill="1" applyBorder="1" applyAlignment="1" applyProtection="1">
      <protection locked="0"/>
    </xf>
    <xf numFmtId="210" fontId="28" fillId="2" borderId="3" xfId="0" applyNumberFormat="1" applyFont="1" applyFill="1" applyBorder="1" applyAlignment="1" applyProtection="1">
      <protection locked="0"/>
    </xf>
    <xf numFmtId="208" fontId="7" fillId="2" borderId="3" xfId="3" applyNumberFormat="1" applyFont="1" applyFill="1" applyBorder="1" applyAlignment="1" applyProtection="1">
      <protection locked="0"/>
    </xf>
    <xf numFmtId="210" fontId="12" fillId="2" borderId="11" xfId="0" applyNumberFormat="1" applyFont="1" applyFill="1" applyBorder="1" applyAlignment="1" applyProtection="1">
      <alignment vertical="center"/>
      <protection locked="0"/>
    </xf>
    <xf numFmtId="210" fontId="7" fillId="2" borderId="13" xfId="0" applyNumberFormat="1" applyFont="1" applyFill="1" applyBorder="1" applyProtection="1">
      <protection locked="0"/>
    </xf>
    <xf numFmtId="210" fontId="7" fillId="2" borderId="7" xfId="0" applyNumberFormat="1" applyFont="1" applyFill="1" applyBorder="1" applyProtection="1">
      <protection locked="0"/>
    </xf>
    <xf numFmtId="210" fontId="28" fillId="2" borderId="18" xfId="0" applyNumberFormat="1" applyFont="1" applyFill="1" applyBorder="1" applyProtection="1">
      <protection locked="0"/>
    </xf>
    <xf numFmtId="210" fontId="7" fillId="2" borderId="16" xfId="0" applyNumberFormat="1" applyFont="1" applyFill="1" applyBorder="1" applyProtection="1">
      <protection locked="0"/>
    </xf>
    <xf numFmtId="210" fontId="28" fillId="2" borderId="9" xfId="0" applyNumberFormat="1" applyFont="1" applyFill="1" applyBorder="1" applyProtection="1">
      <protection locked="0"/>
    </xf>
    <xf numFmtId="208" fontId="7" fillId="2" borderId="11" xfId="3" applyNumberFormat="1" applyFont="1" applyFill="1" applyBorder="1" applyAlignment="1" applyProtection="1">
      <alignment vertical="center"/>
      <protection locked="0"/>
    </xf>
    <xf numFmtId="190" fontId="3" fillId="2" borderId="0" xfId="0" applyNumberFormat="1" applyFont="1" applyFill="1" applyAlignment="1">
      <alignment horizontal="left" vertical="center"/>
    </xf>
    <xf numFmtId="210" fontId="3" fillId="2" borderId="10" xfId="1" applyNumberFormat="1" applyFont="1" applyFill="1" applyBorder="1" applyAlignment="1" applyProtection="1">
      <alignment horizontal="left" vertical="center"/>
      <protection locked="0"/>
    </xf>
    <xf numFmtId="208" fontId="3" fillId="2" borderId="4" xfId="3" applyNumberFormat="1" applyFont="1" applyFill="1" applyBorder="1" applyAlignment="1" applyProtection="1">
      <alignment horizontal="left" vertical="center"/>
      <protection locked="0"/>
    </xf>
    <xf numFmtId="184" fontId="3" fillId="2" borderId="10" xfId="1" applyNumberFormat="1" applyFont="1" applyFill="1" applyBorder="1" applyAlignment="1" applyProtection="1">
      <alignment horizontal="left" vertical="center"/>
      <protection locked="0"/>
    </xf>
    <xf numFmtId="3" fontId="3" fillId="2" borderId="0" xfId="0" applyNumberFormat="1" applyFont="1" applyFill="1" applyBorder="1" applyAlignment="1">
      <alignment horizontal="left" vertical="center"/>
    </xf>
    <xf numFmtId="0" fontId="0" fillId="2" borderId="0" xfId="0" applyFill="1" applyAlignment="1">
      <alignment horizontal="left" vertical="center"/>
    </xf>
    <xf numFmtId="190" fontId="3" fillId="3" borderId="0" xfId="0" applyNumberFormat="1" applyFont="1" applyFill="1" applyAlignment="1">
      <alignment horizontal="left"/>
    </xf>
    <xf numFmtId="210" fontId="3" fillId="3" borderId="10" xfId="1" applyNumberFormat="1" applyFont="1" applyFill="1" applyBorder="1" applyAlignment="1" applyProtection="1">
      <protection locked="0"/>
    </xf>
    <xf numFmtId="208" fontId="3" fillId="3" borderId="4" xfId="3" applyNumberFormat="1" applyFont="1" applyFill="1" applyBorder="1" applyAlignment="1" applyProtection="1">
      <protection locked="0"/>
    </xf>
    <xf numFmtId="184" fontId="3" fillId="3" borderId="10" xfId="1" applyNumberFormat="1" applyFont="1" applyFill="1" applyBorder="1" applyAlignment="1" applyProtection="1">
      <protection locked="0"/>
    </xf>
    <xf numFmtId="3" fontId="12" fillId="3" borderId="0" xfId="0" applyNumberFormat="1" applyFont="1" applyFill="1" applyBorder="1"/>
    <xf numFmtId="0" fontId="0" fillId="3" borderId="0" xfId="0" applyFill="1"/>
    <xf numFmtId="210" fontId="7" fillId="3" borderId="10" xfId="1" applyNumberFormat="1" applyFont="1" applyFill="1" applyBorder="1" applyAlignment="1" applyProtection="1">
      <protection locked="0"/>
    </xf>
    <xf numFmtId="208" fontId="7" fillId="3" borderId="4" xfId="3" applyNumberFormat="1" applyFont="1" applyFill="1" applyBorder="1" applyAlignment="1" applyProtection="1">
      <protection locked="0"/>
    </xf>
    <xf numFmtId="184" fontId="10" fillId="3" borderId="10" xfId="1" applyNumberFormat="1" applyFont="1" applyFill="1" applyBorder="1" applyAlignment="1" applyProtection="1">
      <protection locked="0"/>
    </xf>
    <xf numFmtId="3" fontId="3" fillId="3" borderId="0" xfId="0" applyNumberFormat="1" applyFont="1" applyFill="1" applyBorder="1"/>
    <xf numFmtId="184" fontId="2" fillId="3" borderId="10" xfId="1" applyNumberFormat="1" applyFont="1" applyFill="1" applyBorder="1" applyAlignment="1" applyProtection="1">
      <protection locked="0"/>
    </xf>
    <xf numFmtId="190" fontId="6" fillId="3" borderId="0" xfId="0" applyNumberFormat="1" applyFont="1" applyFill="1" applyAlignment="1">
      <alignment horizontal="left"/>
    </xf>
    <xf numFmtId="184" fontId="14" fillId="3" borderId="10" xfId="1" applyNumberFormat="1" applyFont="1" applyFill="1" applyBorder="1" applyAlignment="1" applyProtection="1">
      <protection locked="0"/>
    </xf>
    <xf numFmtId="3" fontId="6" fillId="3" borderId="0" xfId="0" applyNumberFormat="1" applyFont="1" applyFill="1" applyBorder="1"/>
    <xf numFmtId="0" fontId="24" fillId="3" borderId="0" xfId="0" applyFont="1" applyFill="1"/>
    <xf numFmtId="200" fontId="2" fillId="3" borderId="0" xfId="0" applyNumberFormat="1" applyFont="1" applyFill="1" applyAlignment="1">
      <alignment horizontal="left"/>
    </xf>
    <xf numFmtId="182" fontId="2" fillId="3" borderId="0" xfId="0" applyNumberFormat="1" applyFont="1" applyFill="1"/>
    <xf numFmtId="182" fontId="2" fillId="3" borderId="0" xfId="0" applyNumberFormat="1" applyFont="1" applyFill="1" applyAlignment="1"/>
    <xf numFmtId="200" fontId="2" fillId="3" borderId="0" xfId="0" applyNumberFormat="1" applyFont="1" applyFill="1" applyAlignment="1">
      <alignment horizontal="right"/>
    </xf>
    <xf numFmtId="190" fontId="4" fillId="3" borderId="0" xfId="0" applyNumberFormat="1" applyFont="1" applyFill="1" applyAlignment="1">
      <alignment horizontal="centerContinuous"/>
    </xf>
    <xf numFmtId="182" fontId="2" fillId="3" borderId="0" xfId="0" applyNumberFormat="1" applyFont="1" applyFill="1" applyAlignment="1">
      <alignment horizontal="centerContinuous"/>
    </xf>
    <xf numFmtId="182" fontId="15" fillId="3" borderId="0" xfId="0" applyNumberFormat="1" applyFont="1" applyFill="1" applyAlignment="1">
      <alignment horizontal="centerContinuous"/>
    </xf>
    <xf numFmtId="190" fontId="5" fillId="3" borderId="0" xfId="0" applyNumberFormat="1" applyFont="1" applyFill="1" applyAlignment="1">
      <alignment horizontal="right"/>
    </xf>
    <xf numFmtId="182" fontId="5" fillId="3" borderId="0" xfId="0" applyNumberFormat="1" applyFont="1" applyFill="1" applyAlignment="1">
      <alignment horizontal="right" vertical="center"/>
    </xf>
    <xf numFmtId="182" fontId="5" fillId="3" borderId="0" xfId="0" applyNumberFormat="1" applyFont="1" applyFill="1" applyAlignment="1">
      <alignment horizontal="left" vertical="center"/>
    </xf>
    <xf numFmtId="182" fontId="15" fillId="3" borderId="0" xfId="0" applyNumberFormat="1" applyFont="1" applyFill="1"/>
    <xf numFmtId="190" fontId="6" fillId="3" borderId="1" xfId="0" applyNumberFormat="1" applyFont="1" applyFill="1" applyBorder="1" applyAlignment="1">
      <alignment horizontal="left" vertical="center"/>
    </xf>
    <xf numFmtId="182" fontId="2" fillId="3" borderId="2" xfId="0" applyNumberFormat="1" applyFont="1" applyFill="1" applyBorder="1" applyAlignment="1">
      <alignment horizontal="left"/>
    </xf>
    <xf numFmtId="182" fontId="2" fillId="3" borderId="3" xfId="0" applyNumberFormat="1" applyFont="1" applyFill="1" applyBorder="1" applyAlignment="1">
      <alignment horizontal="left"/>
    </xf>
    <xf numFmtId="182" fontId="2" fillId="3" borderId="0" xfId="0" applyNumberFormat="1" applyFont="1" applyFill="1" applyBorder="1" applyAlignment="1">
      <alignment horizontal="left"/>
    </xf>
    <xf numFmtId="182" fontId="2" fillId="3" borderId="2" xfId="0" applyNumberFormat="1" applyFont="1" applyFill="1" applyBorder="1" applyAlignment="1">
      <alignment vertical="center"/>
    </xf>
    <xf numFmtId="0" fontId="22" fillId="3" borderId="0" xfId="0" applyFont="1" applyFill="1" applyBorder="1" applyAlignment="1">
      <alignment horizontal="center" vertical="center"/>
    </xf>
    <xf numFmtId="0" fontId="0" fillId="3" borderId="0" xfId="0" applyFill="1" applyBorder="1" applyAlignment="1">
      <alignment vertical="center"/>
    </xf>
    <xf numFmtId="208" fontId="22" fillId="3" borderId="0" xfId="3" applyNumberFormat="1" applyFont="1" applyFill="1" applyBorder="1" applyAlignment="1">
      <alignment horizontal="center" vertical="center"/>
    </xf>
    <xf numFmtId="190" fontId="2" fillId="3" borderId="0" xfId="0" applyNumberFormat="1" applyFont="1" applyFill="1"/>
    <xf numFmtId="208" fontId="6" fillId="3" borderId="0" xfId="3" applyNumberFormat="1" applyFont="1" applyFill="1" applyBorder="1" applyAlignment="1" applyProtection="1">
      <alignment horizontal="right"/>
      <protection locked="0"/>
    </xf>
    <xf numFmtId="0" fontId="23" fillId="3" borderId="0" xfId="0" applyFont="1" applyFill="1" applyBorder="1"/>
    <xf numFmtId="190" fontId="7" fillId="3" borderId="0" xfId="0" applyNumberFormat="1" applyFont="1" applyFill="1" applyAlignment="1">
      <alignment horizontal="left"/>
    </xf>
    <xf numFmtId="208" fontId="5" fillId="3" borderId="0" xfId="3" applyNumberFormat="1" applyFont="1" applyFill="1" applyBorder="1" applyAlignment="1" applyProtection="1">
      <alignment horizontal="right"/>
      <protection locked="0"/>
    </xf>
    <xf numFmtId="0" fontId="18" fillId="3" borderId="0" xfId="0" applyFont="1" applyFill="1" applyBorder="1"/>
    <xf numFmtId="208" fontId="2" fillId="3" borderId="0" xfId="3" applyNumberFormat="1" applyFont="1" applyFill="1" applyBorder="1" applyAlignment="1" applyProtection="1">
      <alignment horizontal="right"/>
      <protection locked="0"/>
    </xf>
    <xf numFmtId="0" fontId="17" fillId="3" borderId="0" xfId="0" applyFont="1" applyFill="1" applyBorder="1"/>
    <xf numFmtId="182" fontId="2" fillId="3" borderId="0" xfId="0" applyNumberFormat="1" applyFont="1" applyFill="1" applyBorder="1"/>
    <xf numFmtId="0" fontId="6" fillId="3" borderId="0" xfId="0" applyFont="1" applyFill="1" applyBorder="1"/>
    <xf numFmtId="190" fontId="6" fillId="3" borderId="0" xfId="0" applyNumberFormat="1" applyFont="1" applyFill="1"/>
    <xf numFmtId="0" fontId="13" fillId="3" borderId="0" xfId="0" applyFont="1" applyFill="1" applyBorder="1"/>
    <xf numFmtId="190" fontId="13" fillId="3" borderId="0" xfId="0" applyNumberFormat="1" applyFont="1" applyFill="1"/>
    <xf numFmtId="0" fontId="10" fillId="3" borderId="0" xfId="0" applyFont="1" applyFill="1" applyBorder="1"/>
    <xf numFmtId="190" fontId="10" fillId="3" borderId="0" xfId="0" applyNumberFormat="1" applyFont="1" applyFill="1"/>
    <xf numFmtId="190" fontId="7" fillId="3" borderId="2" xfId="0" applyNumberFormat="1" applyFont="1" applyFill="1" applyBorder="1" applyAlignment="1"/>
    <xf numFmtId="186" fontId="3" fillId="3" borderId="2" xfId="1" applyNumberFormat="1" applyFont="1" applyFill="1" applyBorder="1" applyAlignment="1">
      <alignment horizontal="right"/>
    </xf>
    <xf numFmtId="186" fontId="30" fillId="3" borderId="2" xfId="1" applyNumberFormat="1" applyFont="1" applyFill="1" applyBorder="1" applyAlignment="1">
      <alignment horizontal="right"/>
    </xf>
    <xf numFmtId="208" fontId="30" fillId="3" borderId="2" xfId="3" applyNumberFormat="1" applyFont="1" applyFill="1" applyBorder="1" applyAlignment="1">
      <alignment horizontal="right"/>
    </xf>
    <xf numFmtId="0" fontId="14" fillId="3" borderId="1" xfId="0" applyFont="1" applyFill="1" applyBorder="1"/>
    <xf numFmtId="186" fontId="14" fillId="3" borderId="2" xfId="1" applyNumberFormat="1" applyFont="1" applyFill="1" applyBorder="1" applyAlignment="1">
      <alignment horizontal="right"/>
    </xf>
    <xf numFmtId="186" fontId="14" fillId="3" borderId="3" xfId="1" applyNumberFormat="1" applyFont="1" applyFill="1" applyBorder="1" applyAlignment="1">
      <alignment horizontal="right"/>
    </xf>
    <xf numFmtId="210" fontId="31" fillId="3" borderId="3" xfId="1" applyNumberFormat="1" applyFont="1" applyFill="1" applyBorder="1" applyAlignment="1">
      <alignment horizontal="right"/>
    </xf>
    <xf numFmtId="208" fontId="31" fillId="3" borderId="3" xfId="3" applyNumberFormat="1" applyFont="1" applyFill="1" applyBorder="1" applyAlignment="1">
      <alignment horizontal="right"/>
    </xf>
    <xf numFmtId="0" fontId="14" fillId="3" borderId="2" xfId="0" applyFont="1" applyFill="1" applyBorder="1"/>
    <xf numFmtId="210" fontId="31" fillId="3" borderId="2" xfId="1" applyNumberFormat="1" applyFont="1" applyFill="1" applyBorder="1" applyAlignment="1">
      <alignment horizontal="right"/>
    </xf>
    <xf numFmtId="208" fontId="31" fillId="3" borderId="2" xfId="3" applyNumberFormat="1" applyFont="1" applyFill="1" applyBorder="1" applyAlignment="1">
      <alignment horizontal="right"/>
    </xf>
    <xf numFmtId="0" fontId="19" fillId="3" borderId="0" xfId="0" applyFont="1" applyFill="1" applyBorder="1"/>
    <xf numFmtId="0" fontId="14" fillId="3" borderId="0" xfId="0" applyFont="1" applyFill="1" applyBorder="1"/>
    <xf numFmtId="186" fontId="14" fillId="3" borderId="0" xfId="1" applyNumberFormat="1" applyFont="1" applyFill="1" applyBorder="1" applyAlignment="1"/>
    <xf numFmtId="0" fontId="24" fillId="3" borderId="0" xfId="0" applyFont="1" applyFill="1" applyBorder="1" applyAlignment="1"/>
    <xf numFmtId="210" fontId="31" fillId="3" borderId="0" xfId="1" applyNumberFormat="1" applyFont="1" applyFill="1" applyBorder="1" applyAlignment="1">
      <alignment horizontal="right"/>
    </xf>
    <xf numFmtId="208" fontId="31" fillId="3" borderId="0" xfId="3" applyNumberFormat="1" applyFont="1" applyFill="1" applyBorder="1" applyAlignment="1">
      <alignment horizontal="right"/>
    </xf>
    <xf numFmtId="208" fontId="21" fillId="3" borderId="0" xfId="3" applyNumberFormat="1" applyFont="1" applyFill="1" applyBorder="1" applyAlignment="1">
      <alignment horizontal="right"/>
    </xf>
    <xf numFmtId="0" fontId="3" fillId="3" borderId="0" xfId="0" applyFont="1" applyFill="1" applyBorder="1"/>
    <xf numFmtId="186" fontId="14" fillId="3" borderId="2" xfId="1" applyNumberFormat="1" applyFont="1" applyFill="1" applyBorder="1" applyAlignment="1"/>
    <xf numFmtId="0" fontId="24" fillId="3" borderId="3" xfId="0" applyFont="1" applyFill="1" applyBorder="1" applyAlignment="1"/>
    <xf numFmtId="190" fontId="10" fillId="3" borderId="1" xfId="0" applyNumberFormat="1" applyFont="1" applyFill="1" applyBorder="1" applyProtection="1">
      <protection locked="0"/>
    </xf>
    <xf numFmtId="210" fontId="31" fillId="3" borderId="11" xfId="1" applyNumberFormat="1" applyFont="1" applyFill="1" applyBorder="1" applyAlignment="1">
      <alignment horizontal="right"/>
    </xf>
    <xf numFmtId="208" fontId="31" fillId="3" borderId="11" xfId="3" applyNumberFormat="1" applyFont="1" applyFill="1" applyBorder="1" applyAlignment="1">
      <alignment horizontal="right"/>
    </xf>
    <xf numFmtId="190" fontId="2" fillId="3" borderId="10" xfId="0" applyNumberFormat="1" applyFont="1" applyFill="1" applyBorder="1" applyProtection="1">
      <protection locked="0"/>
    </xf>
    <xf numFmtId="0" fontId="24" fillId="3" borderId="5" xfId="0" applyFont="1" applyFill="1" applyBorder="1" applyAlignment="1"/>
    <xf numFmtId="210" fontId="30" fillId="3" borderId="4" xfId="1" applyNumberFormat="1" applyFont="1" applyFill="1" applyBorder="1" applyAlignment="1">
      <alignment horizontal="right"/>
    </xf>
    <xf numFmtId="208" fontId="30" fillId="3" borderId="4" xfId="3" applyNumberFormat="1" applyFont="1" applyFill="1" applyBorder="1" applyAlignment="1">
      <alignment horizontal="right"/>
    </xf>
    <xf numFmtId="190" fontId="2" fillId="3" borderId="16" xfId="0" applyNumberFormat="1" applyFont="1" applyFill="1" applyBorder="1" applyProtection="1">
      <protection locked="0"/>
    </xf>
    <xf numFmtId="186" fontId="14" fillId="3" borderId="12" xfId="1" applyNumberFormat="1" applyFont="1" applyFill="1" applyBorder="1" applyAlignment="1"/>
    <xf numFmtId="0" fontId="24" fillId="3" borderId="9" xfId="0" applyFont="1" applyFill="1" applyBorder="1" applyAlignment="1"/>
    <xf numFmtId="210" fontId="30" fillId="3" borderId="8" xfId="1" applyNumberFormat="1" applyFont="1" applyFill="1" applyBorder="1" applyAlignment="1">
      <alignment horizontal="right"/>
    </xf>
    <xf numFmtId="208" fontId="30" fillId="3" borderId="8" xfId="3" applyNumberFormat="1" applyFont="1" applyFill="1" applyBorder="1" applyAlignment="1">
      <alignment horizontal="right"/>
    </xf>
    <xf numFmtId="190" fontId="2" fillId="3" borderId="0" xfId="0" applyNumberFormat="1" applyFont="1" applyFill="1" applyBorder="1" applyProtection="1">
      <protection locked="0"/>
    </xf>
    <xf numFmtId="190" fontId="14" fillId="3" borderId="14" xfId="0" applyNumberFormat="1" applyFont="1" applyFill="1" applyBorder="1" applyAlignment="1">
      <alignment vertical="center"/>
    </xf>
    <xf numFmtId="186" fontId="10" fillId="3" borderId="15" xfId="1" applyNumberFormat="1" applyFont="1" applyFill="1" applyBorder="1" applyAlignment="1" applyProtection="1">
      <alignment horizontal="right" vertical="center"/>
      <protection locked="0"/>
    </xf>
    <xf numFmtId="210" fontId="31" fillId="3" borderId="17" xfId="1" applyNumberFormat="1" applyFont="1" applyFill="1" applyBorder="1" applyAlignment="1" applyProtection="1">
      <alignment horizontal="right" vertical="center"/>
      <protection locked="0"/>
    </xf>
    <xf numFmtId="208" fontId="31" fillId="3" borderId="17" xfId="3" applyNumberFormat="1" applyFont="1" applyFill="1" applyBorder="1" applyAlignment="1" applyProtection="1">
      <alignment horizontal="right" vertical="center"/>
      <protection locked="0"/>
    </xf>
    <xf numFmtId="208" fontId="10" fillId="3" borderId="0" xfId="3" applyNumberFormat="1" applyFont="1" applyFill="1" applyBorder="1" applyAlignment="1" applyProtection="1">
      <alignment horizontal="right" vertical="center"/>
      <protection locked="0"/>
    </xf>
    <xf numFmtId="190" fontId="20" fillId="3" borderId="0" xfId="0" applyNumberFormat="1" applyFont="1" applyFill="1" applyBorder="1" applyAlignment="1" applyProtection="1">
      <alignment vertical="center"/>
      <protection locked="0"/>
    </xf>
    <xf numFmtId="190" fontId="2" fillId="3" borderId="10" xfId="0" applyNumberFormat="1" applyFont="1" applyFill="1" applyBorder="1" applyAlignment="1">
      <alignment horizontal="left" wrapText="1" indent="10"/>
    </xf>
    <xf numFmtId="190" fontId="2" fillId="3" borderId="0" xfId="0" applyNumberFormat="1" applyFont="1" applyFill="1" applyBorder="1" applyAlignment="1">
      <alignment horizontal="left" wrapText="1" indent="10"/>
    </xf>
    <xf numFmtId="190" fontId="2" fillId="3" borderId="5" xfId="0" applyNumberFormat="1" applyFont="1" applyFill="1" applyBorder="1" applyAlignment="1">
      <alignment horizontal="left" wrapText="1" indent="10"/>
    </xf>
    <xf numFmtId="0" fontId="21" fillId="3" borderId="0" xfId="0" applyFont="1" applyFill="1" applyBorder="1" applyAlignment="1">
      <alignment horizontal="left" wrapText="1" indent="10"/>
    </xf>
    <xf numFmtId="0" fontId="21" fillId="3" borderId="5" xfId="0" applyFont="1" applyFill="1" applyBorder="1" applyAlignment="1">
      <alignment horizontal="left" wrapText="1" indent="10"/>
    </xf>
    <xf numFmtId="186" fontId="2" fillId="3" borderId="0" xfId="0" applyNumberFormat="1" applyFont="1" applyFill="1" applyBorder="1"/>
    <xf numFmtId="210" fontId="3" fillId="3" borderId="4" xfId="0" applyNumberFormat="1" applyFont="1" applyFill="1" applyBorder="1"/>
    <xf numFmtId="208" fontId="3" fillId="3" borderId="4" xfId="3" applyNumberFormat="1" applyFont="1" applyFill="1" applyBorder="1"/>
    <xf numFmtId="208" fontId="2" fillId="3" borderId="0" xfId="3" applyNumberFormat="1" applyFont="1" applyFill="1" applyBorder="1"/>
    <xf numFmtId="182" fontId="13" fillId="3" borderId="0" xfId="0" applyNumberFormat="1" applyFont="1" applyFill="1" applyBorder="1"/>
    <xf numFmtId="208" fontId="10" fillId="3" borderId="0" xfId="3" applyNumberFormat="1" applyFont="1" applyFill="1" applyBorder="1" applyAlignment="1">
      <alignment vertical="center"/>
    </xf>
    <xf numFmtId="190" fontId="2" fillId="3" borderId="4" xfId="0" applyNumberFormat="1" applyFont="1" applyFill="1" applyBorder="1" applyAlignment="1"/>
    <xf numFmtId="210" fontId="3" fillId="3" borderId="4" xfId="0" applyNumberFormat="1" applyFont="1" applyFill="1" applyBorder="1" applyProtection="1">
      <protection locked="0"/>
    </xf>
    <xf numFmtId="210" fontId="12" fillId="3" borderId="4" xfId="0" applyNumberFormat="1" applyFont="1" applyFill="1" applyBorder="1" applyProtection="1">
      <protection locked="0"/>
    </xf>
    <xf numFmtId="208" fontId="3" fillId="3" borderId="4" xfId="3" applyNumberFormat="1" applyFont="1" applyFill="1" applyBorder="1" applyProtection="1">
      <protection locked="0"/>
    </xf>
    <xf numFmtId="182" fontId="7" fillId="3" borderId="0" xfId="0" applyNumberFormat="1" applyFont="1" applyFill="1" applyBorder="1" applyProtection="1">
      <protection locked="0"/>
    </xf>
    <xf numFmtId="190" fontId="7" fillId="3" borderId="0" xfId="0" applyNumberFormat="1" applyFont="1" applyFill="1"/>
    <xf numFmtId="190" fontId="5" fillId="3" borderId="0" xfId="0" applyNumberFormat="1" applyFont="1" applyFill="1" applyAlignment="1">
      <alignment horizontal="left"/>
    </xf>
    <xf numFmtId="210" fontId="12" fillId="3" borderId="4" xfId="0" applyNumberFormat="1" applyFont="1" applyFill="1" applyBorder="1"/>
    <xf numFmtId="182" fontId="5" fillId="3" borderId="0" xfId="0" applyNumberFormat="1" applyFont="1" applyFill="1" applyBorder="1"/>
    <xf numFmtId="190" fontId="5" fillId="3" borderId="0" xfId="0" applyNumberFormat="1" applyFont="1" applyFill="1"/>
    <xf numFmtId="190" fontId="2" fillId="3" borderId="4" xfId="0" applyNumberFormat="1" applyFont="1" applyFill="1" applyBorder="1"/>
    <xf numFmtId="210" fontId="3" fillId="3" borderId="4" xfId="1" applyNumberFormat="1" applyFont="1" applyFill="1" applyBorder="1" applyAlignment="1">
      <alignment horizontal="right" vertical="center"/>
    </xf>
    <xf numFmtId="210" fontId="12" fillId="3" borderId="4" xfId="1" applyNumberFormat="1" applyFont="1" applyFill="1" applyBorder="1" applyAlignment="1">
      <alignment horizontal="right" vertical="center"/>
    </xf>
    <xf numFmtId="208" fontId="3" fillId="3" borderId="4" xfId="3" applyNumberFormat="1" applyFont="1" applyFill="1" applyBorder="1" applyAlignment="1">
      <alignment horizontal="right" vertical="center"/>
    </xf>
    <xf numFmtId="182" fontId="5" fillId="3" borderId="0" xfId="0" applyNumberFormat="1" applyFont="1" applyFill="1" applyBorder="1" applyAlignment="1">
      <alignment vertical="center"/>
    </xf>
    <xf numFmtId="210" fontId="3" fillId="3" borderId="4" xfId="1" applyNumberFormat="1" applyFont="1" applyFill="1" applyBorder="1" applyAlignment="1">
      <alignment horizontal="right"/>
    </xf>
    <xf numFmtId="210" fontId="12" fillId="3" borderId="4" xfId="1" applyNumberFormat="1" applyFont="1" applyFill="1" applyBorder="1" applyAlignment="1">
      <alignment horizontal="right"/>
    </xf>
    <xf numFmtId="208" fontId="3" fillId="3" borderId="4" xfId="3" applyNumberFormat="1" applyFont="1" applyFill="1" applyBorder="1" applyAlignment="1">
      <alignment horizontal="right"/>
    </xf>
    <xf numFmtId="182" fontId="3" fillId="3" borderId="0" xfId="0" applyNumberFormat="1" applyFont="1" applyFill="1" applyBorder="1"/>
    <xf numFmtId="0" fontId="24" fillId="3" borderId="0" xfId="0" applyFont="1" applyFill="1" applyBorder="1" applyAlignment="1"/>
    <xf numFmtId="186" fontId="14" fillId="2" borderId="0" xfId="1" applyNumberFormat="1" applyFont="1" applyFill="1" applyBorder="1" applyAlignment="1">
      <alignment horizontal="right"/>
    </xf>
    <xf numFmtId="190" fontId="38" fillId="2" borderId="4" xfId="0" applyNumberFormat="1" applyFont="1" applyFill="1" applyBorder="1"/>
    <xf numFmtId="190" fontId="38" fillId="2" borderId="4" xfId="0" applyNumberFormat="1" applyFont="1" applyFill="1" applyBorder="1" applyAlignment="1"/>
    <xf numFmtId="190" fontId="10" fillId="3" borderId="10" xfId="0" applyNumberFormat="1" applyFont="1" applyFill="1" applyBorder="1" applyAlignment="1">
      <alignment horizontal="left" wrapText="1" indent="3"/>
    </xf>
    <xf numFmtId="0" fontId="0" fillId="3" borderId="0" xfId="0" applyFill="1" applyBorder="1" applyAlignment="1">
      <alignment horizontal="left" wrapText="1" indent="3"/>
    </xf>
    <xf numFmtId="0" fontId="0" fillId="2" borderId="5" xfId="0" applyFill="1" applyBorder="1" applyAlignment="1">
      <alignment horizontal="left" wrapText="1" indent="3"/>
    </xf>
    <xf numFmtId="190" fontId="38" fillId="4" borderId="4" xfId="0" applyNumberFormat="1" applyFont="1" applyFill="1" applyBorder="1"/>
    <xf numFmtId="184" fontId="14" fillId="3" borderId="0" xfId="1" applyNumberFormat="1" applyFont="1" applyFill="1" applyBorder="1" applyAlignment="1" applyProtection="1">
      <protection locked="0"/>
    </xf>
    <xf numFmtId="208" fontId="3" fillId="3" borderId="10" xfId="3" applyNumberFormat="1" applyFont="1" applyFill="1" applyBorder="1" applyAlignment="1" applyProtection="1">
      <protection locked="0"/>
    </xf>
    <xf numFmtId="0" fontId="24" fillId="3" borderId="0" xfId="0" applyFont="1" applyFill="1" applyBorder="1" applyAlignment="1"/>
    <xf numFmtId="190" fontId="10" fillId="2" borderId="0" xfId="0" applyNumberFormat="1" applyFont="1" applyFill="1" applyBorder="1" applyProtection="1">
      <protection locked="0"/>
    </xf>
    <xf numFmtId="0" fontId="1" fillId="2" borderId="0" xfId="0" applyFont="1" applyFill="1" applyBorder="1" applyAlignment="1"/>
    <xf numFmtId="210" fontId="30" fillId="3" borderId="0" xfId="1" applyNumberFormat="1" applyFont="1" applyFill="1" applyBorder="1" applyAlignment="1">
      <alignment horizontal="right"/>
    </xf>
    <xf numFmtId="208" fontId="30" fillId="3" borderId="0" xfId="3" applyNumberFormat="1" applyFont="1" applyFill="1" applyBorder="1" applyAlignment="1">
      <alignment horizontal="right"/>
    </xf>
    <xf numFmtId="190" fontId="2" fillId="3" borderId="10" xfId="0" applyNumberFormat="1" applyFont="1" applyFill="1" applyBorder="1" applyAlignment="1">
      <alignment horizontal="left" wrapText="1" indent="10"/>
    </xf>
    <xf numFmtId="0" fontId="21" fillId="3" borderId="0" xfId="0" applyFont="1" applyFill="1" applyBorder="1" applyAlignment="1">
      <alignment horizontal="left" wrapText="1" indent="10"/>
    </xf>
    <xf numFmtId="0" fontId="21" fillId="3" borderId="5" xfId="0" applyFont="1" applyFill="1" applyBorder="1" applyAlignment="1">
      <alignment horizontal="left" wrapText="1" indent="10"/>
    </xf>
    <xf numFmtId="190" fontId="10" fillId="3" borderId="10" xfId="0" applyNumberFormat="1" applyFont="1" applyFill="1" applyBorder="1" applyAlignment="1">
      <alignment horizontal="left" wrapText="1" indent="3"/>
    </xf>
    <xf numFmtId="0" fontId="0" fillId="3" borderId="0" xfId="0" applyFill="1" applyBorder="1" applyAlignment="1">
      <alignment horizontal="left" wrapText="1" indent="3"/>
    </xf>
    <xf numFmtId="190" fontId="38" fillId="2" borderId="10" xfId="0" applyNumberFormat="1" applyFont="1" applyFill="1" applyBorder="1" applyAlignment="1">
      <alignment horizontal="left" wrapText="1" indent="10"/>
    </xf>
    <xf numFmtId="190" fontId="2" fillId="3" borderId="0" xfId="0" applyNumberFormat="1" applyFont="1" applyFill="1" applyBorder="1" applyAlignment="1">
      <alignment horizontal="left" wrapText="1" indent="10"/>
    </xf>
    <xf numFmtId="190" fontId="2" fillId="3" borderId="5" xfId="0" applyNumberFormat="1" applyFont="1" applyFill="1" applyBorder="1" applyAlignment="1">
      <alignment horizontal="left" wrapText="1" indent="10"/>
    </xf>
    <xf numFmtId="186" fontId="3" fillId="2" borderId="8" xfId="1" applyNumberFormat="1" applyFont="1" applyFill="1" applyBorder="1" applyAlignment="1">
      <alignment horizontal="right"/>
    </xf>
    <xf numFmtId="0" fontId="1" fillId="2" borderId="9" xfId="0" applyFont="1" applyFill="1" applyBorder="1" applyAlignment="1"/>
    <xf numFmtId="0" fontId="1" fillId="2" borderId="5" xfId="0" applyFont="1" applyFill="1" applyBorder="1" applyAlignment="1"/>
    <xf numFmtId="208" fontId="3" fillId="2" borderId="2" xfId="3" applyNumberFormat="1" applyFont="1" applyFill="1" applyBorder="1" applyAlignment="1">
      <alignment horizontal="right"/>
    </xf>
    <xf numFmtId="210" fontId="3" fillId="2" borderId="2" xfId="1" applyNumberFormat="1" applyFont="1" applyFill="1" applyBorder="1" applyAlignment="1">
      <alignment horizontal="right"/>
    </xf>
    <xf numFmtId="0" fontId="21" fillId="2" borderId="0" xfId="0" applyFont="1" applyFill="1" applyBorder="1" applyAlignment="1">
      <alignment horizontal="center" vertical="center"/>
    </xf>
    <xf numFmtId="0" fontId="21" fillId="2" borderId="11" xfId="0" applyFont="1" applyFill="1" applyBorder="1" applyAlignment="1">
      <alignment horizontal="center" vertical="center"/>
    </xf>
    <xf numFmtId="0" fontId="1" fillId="3" borderId="0" xfId="0" applyFont="1" applyFill="1"/>
    <xf numFmtId="208" fontId="7" fillId="3" borderId="17" xfId="3" applyNumberFormat="1" applyFont="1" applyFill="1" applyBorder="1" applyAlignment="1" applyProtection="1">
      <alignment horizontal="right" vertical="center"/>
      <protection locked="0"/>
    </xf>
    <xf numFmtId="210" fontId="7" fillId="3" borderId="17" xfId="1" applyNumberFormat="1" applyFont="1" applyFill="1" applyBorder="1" applyAlignment="1" applyProtection="1">
      <alignment horizontal="right" vertical="center"/>
      <protection locked="0"/>
    </xf>
    <xf numFmtId="208" fontId="3" fillId="3" borderId="0" xfId="3" applyNumberFormat="1" applyFont="1" applyFill="1" applyBorder="1" applyAlignment="1">
      <alignment horizontal="right"/>
    </xf>
    <xf numFmtId="210" fontId="3" fillId="3" borderId="0" xfId="1" applyNumberFormat="1" applyFont="1" applyFill="1" applyBorder="1" applyAlignment="1">
      <alignment horizontal="right"/>
    </xf>
    <xf numFmtId="0" fontId="1" fillId="3" borderId="0" xfId="0" applyFont="1" applyFill="1" applyBorder="1" applyAlignment="1"/>
    <xf numFmtId="208" fontId="3" fillId="3" borderId="8" xfId="3" applyNumberFormat="1" applyFont="1" applyFill="1" applyBorder="1" applyAlignment="1">
      <alignment horizontal="right"/>
    </xf>
    <xf numFmtId="210" fontId="3" fillId="3" borderId="8" xfId="1" applyNumberFormat="1" applyFont="1" applyFill="1" applyBorder="1" applyAlignment="1">
      <alignment horizontal="right"/>
    </xf>
    <xf numFmtId="0" fontId="1" fillId="3" borderId="9" xfId="0" applyFont="1" applyFill="1" applyBorder="1" applyAlignment="1"/>
    <xf numFmtId="0" fontId="1" fillId="3" borderId="5" xfId="0" applyFont="1" applyFill="1" applyBorder="1" applyAlignment="1"/>
    <xf numFmtId="208" fontId="7" fillId="3" borderId="11" xfId="3" applyNumberFormat="1" applyFont="1" applyFill="1" applyBorder="1" applyAlignment="1">
      <alignment horizontal="right"/>
    </xf>
    <xf numFmtId="210" fontId="7" fillId="3" borderId="11" xfId="1" applyNumberFormat="1" applyFont="1" applyFill="1" applyBorder="1" applyAlignment="1">
      <alignment horizontal="right"/>
    </xf>
    <xf numFmtId="0" fontId="1" fillId="3" borderId="3" xfId="0" applyFont="1" applyFill="1" applyBorder="1" applyAlignment="1"/>
    <xf numFmtId="208" fontId="7" fillId="3" borderId="0" xfId="3" applyNumberFormat="1" applyFont="1" applyFill="1" applyBorder="1" applyAlignment="1">
      <alignment horizontal="right"/>
    </xf>
    <xf numFmtId="210" fontId="7" fillId="3" borderId="0" xfId="1" applyNumberFormat="1" applyFont="1" applyFill="1" applyBorder="1" applyAlignment="1">
      <alignment horizontal="right"/>
    </xf>
    <xf numFmtId="208" fontId="7" fillId="3" borderId="3" xfId="3" applyNumberFormat="1" applyFont="1" applyFill="1" applyBorder="1" applyAlignment="1">
      <alignment horizontal="right"/>
    </xf>
    <xf numFmtId="210" fontId="7" fillId="3" borderId="3" xfId="1" applyNumberFormat="1" applyFont="1" applyFill="1" applyBorder="1" applyAlignment="1">
      <alignment horizontal="right"/>
    </xf>
    <xf numFmtId="208" fontId="7" fillId="3" borderId="2" xfId="3" applyNumberFormat="1" applyFont="1" applyFill="1" applyBorder="1" applyAlignment="1">
      <alignment horizontal="right"/>
    </xf>
    <xf numFmtId="210" fontId="7" fillId="3" borderId="2" xfId="1" applyNumberFormat="1" applyFont="1" applyFill="1" applyBorder="1" applyAlignment="1">
      <alignment horizontal="right"/>
    </xf>
    <xf numFmtId="208" fontId="3" fillId="3" borderId="2" xfId="3" applyNumberFormat="1" applyFont="1" applyFill="1" applyBorder="1" applyAlignment="1">
      <alignment horizontal="right"/>
    </xf>
    <xf numFmtId="208" fontId="21" fillId="3" borderId="0" xfId="3" applyNumberFormat="1" applyFont="1" applyFill="1" applyBorder="1" applyAlignment="1">
      <alignment horizontal="center" vertical="center"/>
    </xf>
    <xf numFmtId="0" fontId="21" fillId="3" borderId="0" xfId="0" applyFont="1" applyFill="1" applyBorder="1" applyAlignment="1">
      <alignment horizontal="center" vertical="center"/>
    </xf>
    <xf numFmtId="0" fontId="21" fillId="2" borderId="7" xfId="0" applyFont="1" applyFill="1" applyBorder="1" applyAlignment="1">
      <alignment horizontal="center" vertical="center"/>
    </xf>
    <xf numFmtId="208" fontId="7" fillId="2" borderId="18" xfId="3" applyNumberFormat="1" applyFont="1" applyFill="1" applyBorder="1" applyAlignment="1">
      <alignment horizontal="right"/>
    </xf>
    <xf numFmtId="210" fontId="7" fillId="2" borderId="18" xfId="1" applyNumberFormat="1" applyFont="1" applyFill="1" applyBorder="1" applyAlignment="1">
      <alignment horizontal="right"/>
    </xf>
    <xf numFmtId="0" fontId="1" fillId="2" borderId="18" xfId="0" applyFont="1" applyFill="1" applyBorder="1" applyAlignment="1"/>
    <xf numFmtId="0" fontId="1" fillId="2" borderId="2" xfId="0" applyFont="1" applyFill="1" applyBorder="1" applyAlignment="1"/>
    <xf numFmtId="210" fontId="1" fillId="2" borderId="0" xfId="0" applyNumberFormat="1" applyFont="1" applyFill="1"/>
    <xf numFmtId="0" fontId="34" fillId="2" borderId="0" xfId="0" applyFont="1" applyFill="1"/>
    <xf numFmtId="208" fontId="34" fillId="2" borderId="23" xfId="4" applyNumberFormat="1" applyFont="1" applyFill="1" applyBorder="1"/>
    <xf numFmtId="208" fontId="34" fillId="2" borderId="22" xfId="4" applyNumberFormat="1" applyFont="1" applyFill="1" applyBorder="1"/>
    <xf numFmtId="208" fontId="34" fillId="2" borderId="24" xfId="4" applyNumberFormat="1" applyFont="1" applyFill="1" applyBorder="1"/>
    <xf numFmtId="208" fontId="34" fillId="2" borderId="25" xfId="4" applyNumberFormat="1" applyFont="1" applyFill="1" applyBorder="1"/>
    <xf numFmtId="0" fontId="34" fillId="2" borderId="26" xfId="0" applyFont="1" applyFill="1" applyBorder="1"/>
    <xf numFmtId="210" fontId="34" fillId="2" borderId="23" xfId="0" applyNumberFormat="1" applyFont="1" applyFill="1" applyBorder="1"/>
    <xf numFmtId="210" fontId="34" fillId="2" borderId="22" xfId="0" applyNumberFormat="1" applyFont="1" applyFill="1" applyBorder="1"/>
    <xf numFmtId="210" fontId="34" fillId="2" borderId="24" xfId="0" applyNumberFormat="1" applyFont="1" applyFill="1" applyBorder="1"/>
    <xf numFmtId="210" fontId="34" fillId="2" borderId="25" xfId="0" applyNumberFormat="1" applyFont="1" applyFill="1" applyBorder="1"/>
    <xf numFmtId="208" fontId="1" fillId="2" borderId="23" xfId="4" applyNumberFormat="1" applyFont="1" applyFill="1" applyBorder="1"/>
    <xf numFmtId="208" fontId="1" fillId="2" borderId="22" xfId="4" applyNumberFormat="1" applyFont="1" applyFill="1" applyBorder="1"/>
    <xf numFmtId="208" fontId="1" fillId="2" borderId="24" xfId="4" applyNumberFormat="1" applyFont="1" applyFill="1" applyBorder="1"/>
    <xf numFmtId="208" fontId="1" fillId="2" borderId="25" xfId="4" applyNumberFormat="1" applyFont="1" applyFill="1" applyBorder="1"/>
    <xf numFmtId="0" fontId="1" fillId="2" borderId="26" xfId="0" applyFont="1" applyFill="1" applyBorder="1"/>
    <xf numFmtId="210" fontId="1" fillId="2" borderId="23" xfId="0" applyNumberFormat="1" applyFont="1" applyFill="1" applyBorder="1"/>
    <xf numFmtId="210" fontId="1" fillId="2" borderId="22" xfId="0" applyNumberFormat="1" applyFont="1" applyFill="1" applyBorder="1"/>
    <xf numFmtId="210" fontId="1" fillId="2" borderId="24" xfId="0" applyNumberFormat="1" applyFont="1" applyFill="1" applyBorder="1"/>
    <xf numFmtId="210" fontId="1" fillId="2" borderId="25" xfId="0" applyNumberFormat="1" applyFont="1" applyFill="1" applyBorder="1"/>
    <xf numFmtId="208" fontId="1" fillId="2" borderId="27" xfId="4" applyNumberFormat="1" applyFont="1" applyFill="1" applyBorder="1"/>
    <xf numFmtId="208" fontId="1" fillId="2" borderId="4" xfId="4" applyNumberFormat="1" applyFont="1" applyFill="1" applyBorder="1"/>
    <xf numFmtId="208" fontId="1" fillId="2" borderId="10" xfId="4" applyNumberFormat="1" applyFont="1" applyFill="1" applyBorder="1"/>
    <xf numFmtId="208" fontId="1" fillId="2" borderId="28" xfId="4" applyNumberFormat="1" applyFont="1" applyFill="1" applyBorder="1"/>
    <xf numFmtId="0" fontId="1" fillId="2" borderId="29" xfId="0" applyFont="1" applyFill="1" applyBorder="1"/>
    <xf numFmtId="210" fontId="1" fillId="2" borderId="27" xfId="0" applyNumberFormat="1" applyFont="1" applyFill="1" applyBorder="1"/>
    <xf numFmtId="210" fontId="1" fillId="2" borderId="4" xfId="0" applyNumberFormat="1" applyFont="1" applyFill="1" applyBorder="1"/>
    <xf numFmtId="210" fontId="1" fillId="2" borderId="10" xfId="0" applyNumberFormat="1" applyFont="1" applyFill="1" applyBorder="1"/>
    <xf numFmtId="210" fontId="1" fillId="2" borderId="28" xfId="0" applyNumberFormat="1" applyFont="1" applyFill="1" applyBorder="1"/>
    <xf numFmtId="0" fontId="34" fillId="2" borderId="0" xfId="0" applyFont="1" applyFill="1" applyAlignment="1">
      <alignment horizontal="center" vertical="center" wrapText="1"/>
    </xf>
    <xf numFmtId="208" fontId="34" fillId="2" borderId="30" xfId="4" applyNumberFormat="1" applyFont="1" applyFill="1" applyBorder="1"/>
    <xf numFmtId="208" fontId="34" fillId="2" borderId="31" xfId="4" applyNumberFormat="1" applyFont="1" applyFill="1" applyBorder="1"/>
    <xf numFmtId="208" fontId="34" fillId="2" borderId="32" xfId="4" applyNumberFormat="1" applyFont="1" applyFill="1" applyBorder="1"/>
    <xf numFmtId="208" fontId="34" fillId="2" borderId="33" xfId="4" applyNumberFormat="1" applyFont="1" applyFill="1" applyBorder="1"/>
    <xf numFmtId="0" fontId="14" fillId="2" borderId="14" xfId="0" applyFont="1" applyFill="1" applyBorder="1" applyAlignment="1">
      <alignment horizontal="left" vertical="center" wrapText="1"/>
    </xf>
    <xf numFmtId="210" fontId="34" fillId="2" borderId="30" xfId="0" applyNumberFormat="1" applyFont="1" applyFill="1" applyBorder="1"/>
    <xf numFmtId="210" fontId="34" fillId="2" borderId="31" xfId="0" applyNumberFormat="1" applyFont="1" applyFill="1" applyBorder="1"/>
    <xf numFmtId="210" fontId="34" fillId="2" borderId="32" xfId="0" applyNumberFormat="1" applyFont="1" applyFill="1" applyBorder="1"/>
    <xf numFmtId="210" fontId="34" fillId="2" borderId="33" xfId="0" applyNumberFormat="1" applyFont="1" applyFill="1" applyBorder="1"/>
    <xf numFmtId="208" fontId="1" fillId="2" borderId="34" xfId="4" applyNumberFormat="1" applyFont="1" applyFill="1" applyBorder="1"/>
    <xf numFmtId="208" fontId="1" fillId="2" borderId="35" xfId="4" applyNumberFormat="1" applyFont="1" applyFill="1" applyBorder="1"/>
    <xf numFmtId="208" fontId="1" fillId="2" borderId="36" xfId="4" applyNumberFormat="1" applyFont="1" applyFill="1" applyBorder="1"/>
    <xf numFmtId="208" fontId="1" fillId="2" borderId="37" xfId="4" applyNumberFormat="1" applyFont="1" applyFill="1" applyBorder="1"/>
    <xf numFmtId="0" fontId="1" fillId="2" borderId="20" xfId="0" applyFont="1" applyFill="1" applyBorder="1"/>
    <xf numFmtId="210" fontId="1" fillId="2" borderId="34" xfId="0" applyNumberFormat="1" applyFont="1" applyFill="1" applyBorder="1"/>
    <xf numFmtId="210" fontId="1" fillId="2" borderId="35" xfId="0" applyNumberFormat="1" applyFont="1" applyFill="1" applyBorder="1"/>
    <xf numFmtId="210" fontId="1" fillId="2" borderId="36" xfId="0" applyNumberFormat="1" applyFont="1" applyFill="1" applyBorder="1"/>
    <xf numFmtId="210" fontId="1" fillId="2" borderId="37" xfId="0" applyNumberFormat="1" applyFont="1" applyFill="1" applyBorder="1"/>
    <xf numFmtId="208" fontId="34" fillId="2" borderId="27" xfId="4" applyNumberFormat="1" applyFont="1" applyFill="1" applyBorder="1"/>
    <xf numFmtId="208" fontId="34" fillId="2" borderId="4" xfId="4" applyNumberFormat="1" applyFont="1" applyFill="1" applyBorder="1"/>
    <xf numFmtId="208" fontId="34" fillId="2" borderId="10" xfId="4" applyNumberFormat="1" applyFont="1" applyFill="1" applyBorder="1"/>
    <xf numFmtId="208" fontId="34" fillId="2" borderId="28" xfId="4" applyNumberFormat="1" applyFont="1" applyFill="1" applyBorder="1"/>
    <xf numFmtId="0" fontId="34" fillId="2" borderId="29" xfId="0" applyFont="1" applyFill="1" applyBorder="1"/>
    <xf numFmtId="210" fontId="34" fillId="2" borderId="27" xfId="0" applyNumberFormat="1" applyFont="1" applyFill="1" applyBorder="1"/>
    <xf numFmtId="210" fontId="34" fillId="2" borderId="4" xfId="0" applyNumberFormat="1" applyFont="1" applyFill="1" applyBorder="1"/>
    <xf numFmtId="210" fontId="34" fillId="2" borderId="10" xfId="0" applyNumberFormat="1" applyFont="1" applyFill="1" applyBorder="1"/>
    <xf numFmtId="210" fontId="34" fillId="2" borderId="28" xfId="0" applyNumberFormat="1" applyFont="1" applyFill="1" applyBorder="1"/>
    <xf numFmtId="208" fontId="34" fillId="2" borderId="34" xfId="4" applyNumberFormat="1" applyFont="1" applyFill="1" applyBorder="1"/>
    <xf numFmtId="208" fontId="34" fillId="2" borderId="35" xfId="4" applyNumberFormat="1" applyFont="1" applyFill="1" applyBorder="1"/>
    <xf numFmtId="208" fontId="34" fillId="2" borderId="36" xfId="4" applyNumberFormat="1" applyFont="1" applyFill="1" applyBorder="1"/>
    <xf numFmtId="208" fontId="34" fillId="2" borderId="37" xfId="4" applyNumberFormat="1" applyFont="1" applyFill="1" applyBorder="1"/>
    <xf numFmtId="0" fontId="34" fillId="2" borderId="20" xfId="0" applyFont="1" applyFill="1" applyBorder="1"/>
    <xf numFmtId="210" fontId="34" fillId="2" borderId="34" xfId="0" applyNumberFormat="1" applyFont="1" applyFill="1" applyBorder="1"/>
    <xf numFmtId="210" fontId="34" fillId="2" borderId="35" xfId="0" applyNumberFormat="1" applyFont="1" applyFill="1" applyBorder="1"/>
    <xf numFmtId="210" fontId="34" fillId="2" borderId="36" xfId="0" applyNumberFormat="1" applyFont="1" applyFill="1" applyBorder="1"/>
    <xf numFmtId="210" fontId="34" fillId="2" borderId="37" xfId="0" applyNumberFormat="1" applyFont="1" applyFill="1" applyBorder="1"/>
    <xf numFmtId="0" fontId="34" fillId="2" borderId="29" xfId="0" applyFont="1" applyFill="1" applyBorder="1" applyAlignment="1">
      <alignment vertical="center" wrapText="1"/>
    </xf>
    <xf numFmtId="0" fontId="36" fillId="2" borderId="0" xfId="0" applyFont="1" applyFill="1" applyAlignment="1">
      <alignment horizontal="center"/>
    </xf>
    <xf numFmtId="208" fontId="34" fillId="2" borderId="34" xfId="4" applyNumberFormat="1" applyFont="1" applyFill="1" applyBorder="1" applyAlignment="1">
      <alignment horizontal="right"/>
    </xf>
    <xf numFmtId="208" fontId="34" fillId="2" borderId="35" xfId="4" applyNumberFormat="1" applyFont="1" applyFill="1" applyBorder="1" applyAlignment="1">
      <alignment horizontal="right"/>
    </xf>
    <xf numFmtId="208" fontId="34" fillId="2" borderId="36" xfId="4" applyNumberFormat="1" applyFont="1" applyFill="1" applyBorder="1" applyAlignment="1">
      <alignment horizontal="right"/>
    </xf>
    <xf numFmtId="208" fontId="34" fillId="2" borderId="37" xfId="4" applyNumberFormat="1" applyFont="1" applyFill="1" applyBorder="1" applyAlignment="1">
      <alignment horizontal="right"/>
    </xf>
    <xf numFmtId="210" fontId="34" fillId="2" borderId="34" xfId="0" applyNumberFormat="1" applyFont="1" applyFill="1" applyBorder="1" applyAlignment="1">
      <alignment horizontal="right"/>
    </xf>
    <xf numFmtId="210" fontId="34" fillId="2" borderId="35" xfId="0" applyNumberFormat="1" applyFont="1" applyFill="1" applyBorder="1" applyAlignment="1">
      <alignment horizontal="right"/>
    </xf>
    <xf numFmtId="210" fontId="34" fillId="2" borderId="36" xfId="0" applyNumberFormat="1" applyFont="1" applyFill="1" applyBorder="1" applyAlignment="1">
      <alignment horizontal="right"/>
    </xf>
    <xf numFmtId="210" fontId="34" fillId="2" borderId="37" xfId="0" applyNumberFormat="1" applyFont="1" applyFill="1" applyBorder="1" applyAlignment="1">
      <alignment horizontal="right"/>
    </xf>
    <xf numFmtId="190" fontId="14" fillId="2" borderId="26" xfId="0" applyNumberFormat="1" applyFont="1" applyFill="1" applyBorder="1" applyAlignment="1">
      <alignment horizontal="left" wrapText="1"/>
    </xf>
    <xf numFmtId="208" fontId="34" fillId="0" borderId="27" xfId="4" applyNumberFormat="1" applyFont="1" applyBorder="1"/>
    <xf numFmtId="208" fontId="34" fillId="0" borderId="4" xfId="4" applyNumberFormat="1" applyFont="1" applyBorder="1"/>
    <xf numFmtId="208" fontId="34" fillId="0" borderId="10" xfId="4" applyNumberFormat="1" applyFont="1" applyBorder="1"/>
    <xf numFmtId="208" fontId="34" fillId="0" borderId="28" xfId="4" applyNumberFormat="1" applyFont="1" applyBorder="1"/>
    <xf numFmtId="190" fontId="14" fillId="0" borderId="29" xfId="0" applyNumberFormat="1" applyFont="1" applyFill="1" applyBorder="1" applyAlignment="1">
      <alignment horizontal="left" wrapText="1"/>
    </xf>
    <xf numFmtId="210" fontId="34" fillId="0" borderId="27" xfId="0" applyNumberFormat="1" applyFont="1" applyBorder="1"/>
    <xf numFmtId="210" fontId="34" fillId="0" borderId="4" xfId="0" applyNumberFormat="1" applyFont="1" applyBorder="1"/>
    <xf numFmtId="210" fontId="34" fillId="0" borderId="10" xfId="0" applyNumberFormat="1" applyFont="1" applyBorder="1"/>
    <xf numFmtId="210" fontId="34" fillId="0" borderId="28" xfId="0" applyNumberFormat="1" applyFont="1" applyBorder="1"/>
    <xf numFmtId="190" fontId="14" fillId="2" borderId="29" xfId="0" applyNumberFormat="1" applyFont="1" applyFill="1" applyBorder="1"/>
    <xf numFmtId="0" fontId="1" fillId="2" borderId="29" xfId="2" applyFont="1" applyFill="1" applyBorder="1"/>
    <xf numFmtId="0" fontId="34" fillId="2" borderId="29" xfId="2" applyFont="1" applyFill="1" applyBorder="1"/>
    <xf numFmtId="208" fontId="1" fillId="0" borderId="0" xfId="4" applyNumberFormat="1" applyFont="1" applyBorder="1"/>
    <xf numFmtId="210" fontId="1" fillId="0" borderId="0" xfId="0" applyNumberFormat="1" applyFont="1" applyBorder="1"/>
    <xf numFmtId="0" fontId="1" fillId="2" borderId="23" xfId="0" applyFont="1" applyFill="1" applyBorder="1"/>
    <xf numFmtId="0" fontId="1" fillId="2" borderId="22" xfId="0" applyFont="1" applyFill="1" applyBorder="1"/>
    <xf numFmtId="0" fontId="1" fillId="2" borderId="24" xfId="0" applyFont="1" applyFill="1" applyBorder="1"/>
    <xf numFmtId="0" fontId="1" fillId="2" borderId="38" xfId="0" applyFont="1" applyFill="1" applyBorder="1"/>
    <xf numFmtId="0" fontId="1" fillId="2" borderId="39" xfId="0" applyFont="1" applyFill="1" applyBorder="1"/>
    <xf numFmtId="210" fontId="1" fillId="2" borderId="38" xfId="0" applyNumberFormat="1" applyFont="1" applyFill="1" applyBorder="1"/>
    <xf numFmtId="182" fontId="14" fillId="2" borderId="35" xfId="0" applyNumberFormat="1" applyFont="1" applyFill="1" applyBorder="1" applyAlignment="1" applyProtection="1">
      <alignment horizontal="centerContinuous" vertical="center" wrapText="1"/>
      <protection locked="0"/>
    </xf>
    <xf numFmtId="182" fontId="14" fillId="2" borderId="40" xfId="0" applyNumberFormat="1" applyFont="1" applyFill="1" applyBorder="1" applyAlignment="1" applyProtection="1">
      <alignment horizontal="centerContinuous" vertical="center" wrapText="1"/>
      <protection locked="0"/>
    </xf>
    <xf numFmtId="190" fontId="6" fillId="2" borderId="41" xfId="0" applyNumberFormat="1" applyFont="1" applyFill="1" applyBorder="1" applyAlignment="1" applyProtection="1">
      <alignment vertical="center" wrapText="1"/>
      <protection locked="0"/>
    </xf>
    <xf numFmtId="210" fontId="14" fillId="2" borderId="34" xfId="0" applyNumberFormat="1" applyFont="1" applyFill="1" applyBorder="1" applyAlignment="1" applyProtection="1">
      <alignment horizontal="center" vertical="center" wrapText="1"/>
      <protection locked="0"/>
    </xf>
    <xf numFmtId="210" fontId="14" fillId="2" borderId="35" xfId="0" applyNumberFormat="1" applyFont="1" applyFill="1" applyBorder="1" applyAlignment="1" applyProtection="1">
      <alignment horizontal="center" vertical="center" wrapText="1"/>
      <protection locked="0"/>
    </xf>
    <xf numFmtId="210" fontId="14" fillId="2" borderId="36" xfId="0" applyNumberFormat="1" applyFont="1" applyFill="1" applyBorder="1" applyAlignment="1" applyProtection="1">
      <alignment horizontal="center" vertical="center" wrapText="1"/>
      <protection locked="0"/>
    </xf>
    <xf numFmtId="210" fontId="14" fillId="2" borderId="40" xfId="0" applyNumberFormat="1" applyFont="1" applyFill="1" applyBorder="1" applyAlignment="1" applyProtection="1">
      <alignment horizontal="centerContinuous" vertical="center" wrapText="1"/>
      <protection locked="0"/>
    </xf>
    <xf numFmtId="190" fontId="14" fillId="2" borderId="42" xfId="0" applyNumberFormat="1" applyFont="1" applyFill="1" applyBorder="1" applyAlignment="1">
      <alignment horizontal="centerContinuous" vertical="center" wrapText="1"/>
    </xf>
    <xf numFmtId="190" fontId="14" fillId="2" borderId="6" xfId="0" applyNumberFormat="1" applyFont="1" applyFill="1" applyBorder="1" applyAlignment="1">
      <alignment horizontal="centerContinuous" vertical="center" wrapText="1"/>
    </xf>
    <xf numFmtId="190" fontId="14" fillId="2" borderId="43" xfId="0" applyNumberFormat="1" applyFont="1" applyFill="1" applyBorder="1" applyAlignment="1">
      <alignment horizontal="right" vertical="center" wrapText="1"/>
    </xf>
    <xf numFmtId="210" fontId="14" fillId="2" borderId="42" xfId="0" applyNumberFormat="1" applyFont="1" applyFill="1" applyBorder="1" applyAlignment="1">
      <alignment horizontal="centerContinuous" vertical="center" wrapText="1"/>
    </xf>
    <xf numFmtId="210" fontId="14" fillId="2" borderId="6" xfId="0" applyNumberFormat="1" applyFont="1" applyFill="1" applyBorder="1" applyAlignment="1">
      <alignment horizontal="centerContinuous" vertical="center" wrapText="1"/>
    </xf>
    <xf numFmtId="182" fontId="6" fillId="2" borderId="42" xfId="0" applyNumberFormat="1" applyFont="1" applyFill="1" applyBorder="1" applyAlignment="1" applyProtection="1">
      <alignment horizontal="centerContinuous" vertical="center"/>
      <protection locked="0"/>
    </xf>
    <xf numFmtId="182" fontId="6" fillId="2" borderId="6" xfId="0" applyNumberFormat="1" applyFont="1" applyFill="1" applyBorder="1" applyAlignment="1" applyProtection="1">
      <alignment horizontal="centerContinuous" vertical="center"/>
      <protection locked="0"/>
    </xf>
    <xf numFmtId="190" fontId="14" fillId="2" borderId="43" xfId="0" applyNumberFormat="1" applyFont="1" applyFill="1" applyBorder="1" applyAlignment="1">
      <alignment horizontal="centerContinuous" vertical="center" wrapText="1"/>
    </xf>
    <xf numFmtId="210" fontId="6" fillId="2" borderId="42" xfId="0" applyNumberFormat="1" applyFont="1" applyFill="1" applyBorder="1" applyAlignment="1" applyProtection="1">
      <alignment horizontal="centerContinuous" vertical="center"/>
      <protection locked="0"/>
    </xf>
    <xf numFmtId="210" fontId="6" fillId="2" borderId="6" xfId="0" applyNumberFormat="1" applyFont="1" applyFill="1" applyBorder="1" applyAlignment="1" applyProtection="1">
      <alignment horizontal="centerContinuous" vertical="center"/>
      <protection locked="0"/>
    </xf>
    <xf numFmtId="0" fontId="6" fillId="2" borderId="0" xfId="0" applyFont="1" applyFill="1"/>
    <xf numFmtId="0" fontId="6" fillId="2" borderId="4" xfId="0" applyFont="1" applyFill="1" applyBorder="1"/>
    <xf numFmtId="2" fontId="2" fillId="2" borderId="5" xfId="0" applyNumberFormat="1" applyFont="1" applyFill="1" applyBorder="1" applyAlignment="1">
      <alignment horizontal="center"/>
    </xf>
    <xf numFmtId="2" fontId="2" fillId="2" borderId="4" xfId="0" applyNumberFormat="1" applyFont="1" applyFill="1" applyBorder="1" applyAlignment="1">
      <alignment horizontal="center"/>
    </xf>
    <xf numFmtId="2" fontId="2" fillId="2" borderId="0" xfId="0" applyNumberFormat="1" applyFont="1" applyFill="1" applyBorder="1" applyAlignment="1">
      <alignment horizontal="center"/>
    </xf>
    <xf numFmtId="0" fontId="6" fillId="2" borderId="10" xfId="0" applyFont="1" applyFill="1" applyBorder="1"/>
    <xf numFmtId="2" fontId="2" fillId="2" borderId="6" xfId="0" applyNumberFormat="1" applyFont="1" applyFill="1" applyBorder="1" applyAlignment="1">
      <alignment horizontal="center"/>
    </xf>
    <xf numFmtId="0" fontId="6" fillId="2" borderId="6" xfId="0" applyFont="1" applyFill="1" applyBorder="1"/>
    <xf numFmtId="2" fontId="2" fillId="2" borderId="3" xfId="0" applyNumberFormat="1" applyFont="1" applyFill="1" applyBorder="1" applyAlignment="1">
      <alignment horizontal="center"/>
    </xf>
    <xf numFmtId="2" fontId="2" fillId="2" borderId="11" xfId="0" applyNumberFormat="1" applyFont="1" applyFill="1" applyBorder="1" applyAlignment="1">
      <alignment horizontal="center"/>
    </xf>
    <xf numFmtId="0" fontId="14" fillId="2" borderId="11" xfId="0" applyFont="1" applyFill="1" applyBorder="1" applyAlignment="1">
      <alignment horizontal="left" vertical="center" wrapText="1" indent="2"/>
    </xf>
    <xf numFmtId="0" fontId="14" fillId="2" borderId="11" xfId="0" applyFont="1" applyFill="1" applyBorder="1" applyAlignment="1">
      <alignment horizontal="center" vertical="center"/>
    </xf>
    <xf numFmtId="0" fontId="6" fillId="2" borderId="4" xfId="0" applyFont="1" applyFill="1" applyBorder="1" applyAlignment="1">
      <alignment horizontal="left" vertical="center" indent="5"/>
    </xf>
    <xf numFmtId="2" fontId="2" fillId="2" borderId="18" xfId="0" applyNumberFormat="1" applyFont="1" applyFill="1" applyBorder="1" applyAlignment="1">
      <alignment horizontal="center"/>
    </xf>
    <xf numFmtId="2" fontId="2" fillId="2" borderId="7" xfId="0" applyNumberFormat="1" applyFont="1" applyFill="1" applyBorder="1" applyAlignment="1">
      <alignment horizontal="center"/>
    </xf>
    <xf numFmtId="190" fontId="14" fillId="2" borderId="7" xfId="0" applyNumberFormat="1" applyFont="1" applyFill="1" applyBorder="1" applyAlignment="1">
      <alignment horizontal="left" wrapText="1" indent="2"/>
    </xf>
    <xf numFmtId="190" fontId="14" fillId="2" borderId="4" xfId="0" applyNumberFormat="1" applyFont="1" applyFill="1" applyBorder="1" applyAlignment="1">
      <alignment horizontal="left" wrapText="1" indent="4"/>
    </xf>
    <xf numFmtId="190" fontId="14" fillId="2" borderId="4" xfId="0" applyNumberFormat="1" applyFont="1" applyFill="1" applyBorder="1" applyAlignment="1">
      <alignment horizontal="left" wrapText="1" indent="2"/>
    </xf>
    <xf numFmtId="190" fontId="14" fillId="2" borderId="4" xfId="0" applyNumberFormat="1" applyFont="1" applyFill="1" applyBorder="1" applyAlignment="1">
      <alignment wrapText="1"/>
    </xf>
    <xf numFmtId="190" fontId="6" fillId="2" borderId="4" xfId="0" applyNumberFormat="1" applyFont="1" applyFill="1" applyBorder="1" applyAlignment="1">
      <alignment horizontal="left" wrapText="1" indent="6"/>
    </xf>
    <xf numFmtId="190" fontId="6" fillId="2" borderId="4" xfId="0" applyNumberFormat="1" applyFont="1" applyFill="1" applyBorder="1" applyAlignment="1">
      <alignment horizontal="left" wrapText="1" indent="4"/>
    </xf>
    <xf numFmtId="190" fontId="6" fillId="2" borderId="4" xfId="0" applyNumberFormat="1" applyFont="1" applyFill="1" applyBorder="1" applyAlignment="1">
      <alignment wrapText="1"/>
    </xf>
    <xf numFmtId="190" fontId="6" fillId="2" borderId="4" xfId="0" applyNumberFormat="1" applyFont="1" applyFill="1" applyBorder="1" applyAlignment="1">
      <alignment horizontal="left" wrapText="1" indent="9"/>
    </xf>
    <xf numFmtId="190" fontId="6" fillId="2" borderId="4" xfId="0" applyNumberFormat="1" applyFont="1" applyFill="1" applyBorder="1" applyAlignment="1">
      <alignment horizontal="left" wrapText="1"/>
    </xf>
    <xf numFmtId="0" fontId="14" fillId="2" borderId="7" xfId="0" applyFont="1" applyFill="1" applyBorder="1" applyAlignment="1">
      <alignment horizontal="left" indent="2"/>
    </xf>
    <xf numFmtId="3" fontId="6" fillId="2" borderId="4" xfId="0" applyNumberFormat="1" applyFont="1" applyFill="1" applyBorder="1" applyAlignment="1"/>
    <xf numFmtId="0" fontId="6" fillId="2" borderId="4" xfId="0" applyFont="1" applyFill="1" applyBorder="1" applyAlignment="1"/>
    <xf numFmtId="0" fontId="14" fillId="2" borderId="4" xfId="0" applyFont="1" applyFill="1" applyBorder="1" applyAlignment="1">
      <alignment horizontal="left" indent="2"/>
    </xf>
    <xf numFmtId="190" fontId="14" fillId="2" borderId="7" xfId="0" applyNumberFormat="1" applyFont="1" applyFill="1" applyBorder="1" applyAlignment="1">
      <alignment horizontal="left" indent="4"/>
    </xf>
    <xf numFmtId="190" fontId="14" fillId="2" borderId="11" xfId="0" applyNumberFormat="1" applyFont="1" applyFill="1" applyBorder="1" applyAlignment="1">
      <alignment horizontal="center" wrapText="1"/>
    </xf>
    <xf numFmtId="190" fontId="14" fillId="2" borderId="4" xfId="0" applyNumberFormat="1" applyFont="1" applyFill="1" applyBorder="1" applyAlignment="1"/>
    <xf numFmtId="190" fontId="6" fillId="2" borderId="4" xfId="0" applyNumberFormat="1" applyFont="1" applyFill="1" applyBorder="1" applyAlignment="1"/>
    <xf numFmtId="190" fontId="6" fillId="2" borderId="4" xfId="0" applyNumberFormat="1" applyFont="1" applyFill="1" applyBorder="1" applyAlignment="1">
      <alignment horizontal="left" indent="4"/>
    </xf>
    <xf numFmtId="0" fontId="14" fillId="2" borderId="5" xfId="0" applyFont="1" applyFill="1" applyBorder="1" applyAlignment="1">
      <alignment horizontal="left" vertical="center" indent="2"/>
    </xf>
    <xf numFmtId="0" fontId="6" fillId="2" borderId="4" xfId="0" applyFont="1" applyFill="1" applyBorder="1" applyAlignment="1">
      <alignment horizontal="left" indent="4"/>
    </xf>
    <xf numFmtId="0" fontId="14" fillId="2" borderId="4" xfId="0" applyFont="1" applyFill="1" applyBorder="1" applyAlignment="1">
      <alignment horizontal="left" indent="4"/>
    </xf>
    <xf numFmtId="0" fontId="14" fillId="2" borderId="4" xfId="0" applyFont="1" applyFill="1" applyBorder="1"/>
    <xf numFmtId="190" fontId="14" fillId="2" borderId="4" xfId="0" applyNumberFormat="1" applyFont="1" applyFill="1" applyBorder="1" applyAlignment="1">
      <alignment horizontal="center"/>
    </xf>
    <xf numFmtId="190" fontId="14" fillId="2" borderId="4" xfId="0" applyNumberFormat="1" applyFont="1" applyFill="1" applyBorder="1" applyAlignment="1">
      <alignment horizontal="left" indent="4"/>
    </xf>
    <xf numFmtId="190" fontId="14" fillId="2" borderId="7" xfId="0" applyNumberFormat="1" applyFont="1" applyFill="1" applyBorder="1" applyAlignment="1">
      <alignment horizontal="center"/>
    </xf>
    <xf numFmtId="2" fontId="2" fillId="2" borderId="9" xfId="0" applyNumberFormat="1" applyFont="1" applyFill="1" applyBorder="1" applyAlignment="1">
      <alignment horizontal="center"/>
    </xf>
    <xf numFmtId="2" fontId="2" fillId="2" borderId="8" xfId="0" applyNumberFormat="1" applyFont="1" applyFill="1" applyBorder="1" applyAlignment="1">
      <alignment horizontal="center"/>
    </xf>
    <xf numFmtId="190" fontId="6" fillId="2" borderId="8" xfId="0" applyNumberFormat="1" applyFont="1" applyFill="1" applyBorder="1" applyAlignment="1">
      <alignment horizontal="left" indent="4"/>
    </xf>
    <xf numFmtId="190" fontId="6" fillId="0" borderId="4" xfId="0" applyNumberFormat="1" applyFont="1" applyFill="1" applyBorder="1" applyAlignment="1">
      <alignment horizontal="left" indent="4"/>
    </xf>
    <xf numFmtId="2" fontId="2" fillId="2" borderId="5" xfId="0" applyNumberFormat="1" applyFont="1" applyFill="1" applyBorder="1" applyAlignment="1">
      <alignment horizontal="center" vertical="center" wrapText="1"/>
    </xf>
    <xf numFmtId="2" fontId="2" fillId="2" borderId="4" xfId="0" applyNumberFormat="1" applyFont="1" applyFill="1" applyBorder="1" applyAlignment="1">
      <alignment horizontal="center" vertical="center" wrapText="1"/>
    </xf>
    <xf numFmtId="0" fontId="6" fillId="2" borderId="4" xfId="0" applyFont="1" applyFill="1" applyBorder="1" applyAlignment="1">
      <alignment horizontal="center" vertical="center"/>
    </xf>
    <xf numFmtId="2" fontId="2" fillId="2" borderId="18" xfId="0" applyNumberFormat="1" applyFont="1" applyFill="1" applyBorder="1" applyAlignment="1">
      <alignment horizontal="center" vertical="center" wrapText="1"/>
    </xf>
    <xf numFmtId="2" fontId="2" fillId="2" borderId="7" xfId="0" applyNumberFormat="1" applyFont="1" applyFill="1" applyBorder="1" applyAlignment="1">
      <alignment horizontal="center" vertical="center" wrapText="1"/>
    </xf>
    <xf numFmtId="0" fontId="6" fillId="2" borderId="7" xfId="0" applyFont="1" applyFill="1" applyBorder="1" applyAlignment="1">
      <alignment horizontal="center" vertical="center"/>
    </xf>
    <xf numFmtId="49" fontId="2" fillId="2" borderId="11" xfId="0" applyNumberFormat="1" applyFont="1" applyFill="1" applyBorder="1" applyAlignment="1">
      <alignment horizontal="center" vertical="center" wrapText="1"/>
    </xf>
    <xf numFmtId="0" fontId="2" fillId="2" borderId="11" xfId="0" applyFont="1" applyFill="1" applyBorder="1" applyAlignment="1">
      <alignment horizontal="center" vertical="center" wrapText="1"/>
    </xf>
    <xf numFmtId="0" fontId="14" fillId="2" borderId="9" xfId="0" applyFont="1" applyFill="1" applyBorder="1" applyAlignment="1">
      <alignment horizontal="centerContinuous" vertical="center" wrapText="1"/>
    </xf>
    <xf numFmtId="190" fontId="14" fillId="2" borderId="44" xfId="0" applyNumberFormat="1" applyFont="1" applyFill="1" applyBorder="1" applyAlignment="1">
      <alignment horizontal="center" vertical="center"/>
    </xf>
    <xf numFmtId="190" fontId="14" fillId="2" borderId="45" xfId="0" applyNumberFormat="1" applyFont="1" applyFill="1" applyBorder="1" applyAlignment="1">
      <alignment horizontal="center" vertical="center"/>
    </xf>
    <xf numFmtId="190" fontId="14" fillId="2" borderId="46" xfId="0" applyNumberFormat="1" applyFont="1" applyFill="1" applyBorder="1" applyAlignment="1">
      <alignment horizontal="center" vertical="center"/>
    </xf>
    <xf numFmtId="190" fontId="5" fillId="3" borderId="10" xfId="0" applyNumberFormat="1" applyFont="1" applyFill="1" applyBorder="1" applyAlignment="1">
      <alignment horizontal="left" wrapText="1" indent="6"/>
    </xf>
    <xf numFmtId="0" fontId="21" fillId="3" borderId="0" xfId="0" applyFont="1" applyFill="1" applyBorder="1" applyAlignment="1">
      <alignment horizontal="left" wrapText="1" indent="6"/>
    </xf>
    <xf numFmtId="190" fontId="38" fillId="2" borderId="10" xfId="0" applyNumberFormat="1" applyFont="1" applyFill="1" applyBorder="1" applyAlignment="1">
      <alignment horizontal="left" wrapText="1" indent="10"/>
    </xf>
    <xf numFmtId="0" fontId="38" fillId="2" borderId="0" xfId="0" applyFont="1" applyFill="1" applyBorder="1" applyAlignment="1">
      <alignment horizontal="left" wrapText="1" indent="10"/>
    </xf>
    <xf numFmtId="0" fontId="38" fillId="2" borderId="5" xfId="0" applyFont="1" applyFill="1" applyBorder="1" applyAlignment="1">
      <alignment horizontal="left" wrapText="1" indent="10"/>
    </xf>
    <xf numFmtId="0" fontId="21" fillId="2" borderId="5" xfId="0" applyFont="1" applyFill="1" applyBorder="1" applyAlignment="1">
      <alignment horizontal="left" wrapText="1" indent="6"/>
    </xf>
    <xf numFmtId="190" fontId="2" fillId="3" borderId="10" xfId="0" applyNumberFormat="1" applyFont="1" applyFill="1" applyBorder="1" applyAlignment="1">
      <alignment horizontal="left" wrapText="1" indent="10"/>
    </xf>
    <xf numFmtId="0" fontId="21" fillId="3" borderId="0" xfId="0" applyFont="1" applyFill="1" applyBorder="1" applyAlignment="1">
      <alignment horizontal="left" wrapText="1" indent="10"/>
    </xf>
    <xf numFmtId="0" fontId="21" fillId="3" borderId="5" xfId="0" applyFont="1" applyFill="1" applyBorder="1" applyAlignment="1">
      <alignment horizontal="left" wrapText="1" indent="10"/>
    </xf>
    <xf numFmtId="190" fontId="10" fillId="3" borderId="10" xfId="0" applyNumberFormat="1" applyFont="1" applyFill="1" applyBorder="1" applyAlignment="1">
      <alignment horizontal="left" wrapText="1" indent="3"/>
    </xf>
    <xf numFmtId="0" fontId="0" fillId="3" borderId="0" xfId="0" applyFill="1" applyBorder="1" applyAlignment="1">
      <alignment horizontal="left" wrapText="1" indent="3"/>
    </xf>
    <xf numFmtId="0" fontId="0" fillId="2" borderId="5" xfId="0" applyFill="1" applyBorder="1" applyAlignment="1">
      <alignment horizontal="left" wrapText="1" indent="3"/>
    </xf>
    <xf numFmtId="190" fontId="2" fillId="2" borderId="10" xfId="0" applyNumberFormat="1" applyFont="1" applyFill="1" applyBorder="1" applyAlignment="1">
      <alignment horizontal="left" indent="8"/>
    </xf>
    <xf numFmtId="0" fontId="0" fillId="2" borderId="0" xfId="0" applyFill="1" applyBorder="1" applyAlignment="1">
      <alignment horizontal="left" indent="8"/>
    </xf>
    <xf numFmtId="0" fontId="0" fillId="2" borderId="0" xfId="0" applyFill="1" applyBorder="1" applyAlignment="1">
      <alignment horizontal="left" wrapText="1" indent="6"/>
    </xf>
    <xf numFmtId="0" fontId="0" fillId="2" borderId="5" xfId="0" applyFill="1" applyBorder="1" applyAlignment="1">
      <alignment horizontal="left" wrapText="1" indent="6"/>
    </xf>
    <xf numFmtId="190" fontId="10" fillId="2" borderId="0" xfId="0" applyNumberFormat="1" applyFont="1" applyFill="1" applyBorder="1" applyAlignment="1">
      <alignment horizontal="left" wrapText="1" indent="3"/>
    </xf>
    <xf numFmtId="190" fontId="10" fillId="2" borderId="5" xfId="0" applyNumberFormat="1" applyFont="1" applyFill="1" applyBorder="1" applyAlignment="1">
      <alignment horizontal="left" wrapText="1" indent="3"/>
    </xf>
    <xf numFmtId="190" fontId="14" fillId="3" borderId="16" xfId="0" applyNumberFormat="1" applyFont="1" applyFill="1" applyBorder="1" applyAlignment="1">
      <alignment wrapText="1"/>
    </xf>
    <xf numFmtId="190" fontId="14" fillId="3" borderId="12" xfId="0" applyNumberFormat="1" applyFont="1" applyFill="1" applyBorder="1" applyAlignment="1">
      <alignment wrapText="1"/>
    </xf>
    <xf numFmtId="190" fontId="14" fillId="3" borderId="9" xfId="0" applyNumberFormat="1" applyFont="1" applyFill="1" applyBorder="1" applyAlignment="1">
      <alignment wrapText="1"/>
    </xf>
    <xf numFmtId="190" fontId="38" fillId="3" borderId="10" xfId="0" applyNumberFormat="1" applyFont="1" applyFill="1" applyBorder="1" applyAlignment="1">
      <alignment horizontal="left" wrapText="1" indent="10"/>
    </xf>
    <xf numFmtId="0" fontId="38" fillId="3" borderId="0" xfId="0" applyFont="1" applyFill="1" applyBorder="1" applyAlignment="1">
      <alignment horizontal="left" wrapText="1" indent="10"/>
    </xf>
    <xf numFmtId="0" fontId="38" fillId="3" borderId="5" xfId="0" applyFont="1" applyFill="1" applyBorder="1" applyAlignment="1">
      <alignment horizontal="left" wrapText="1" indent="10"/>
    </xf>
    <xf numFmtId="190" fontId="5" fillId="2" borderId="10" xfId="0" applyNumberFormat="1" applyFont="1" applyFill="1" applyBorder="1" applyAlignment="1">
      <alignment horizontal="left" wrapText="1" indent="8"/>
    </xf>
    <xf numFmtId="0" fontId="21" fillId="2" borderId="0" xfId="0" applyFont="1" applyFill="1" applyBorder="1" applyAlignment="1">
      <alignment horizontal="left" wrapText="1" indent="8"/>
    </xf>
    <xf numFmtId="0" fontId="21" fillId="2" borderId="5" xfId="0" applyFont="1" applyFill="1" applyBorder="1" applyAlignment="1">
      <alignment horizontal="left" wrapText="1" indent="8"/>
    </xf>
    <xf numFmtId="190" fontId="2" fillId="2" borderId="10" xfId="0" applyNumberFormat="1" applyFont="1" applyFill="1" applyBorder="1" applyAlignment="1">
      <alignment horizontal="left" wrapText="1" indent="4"/>
    </xf>
    <xf numFmtId="0" fontId="1" fillId="0" borderId="0" xfId="0" applyFont="1" applyBorder="1" applyAlignment="1">
      <alignment horizontal="left" indent="4"/>
    </xf>
    <xf numFmtId="190" fontId="2" fillId="2" borderId="10" xfId="0" applyNumberFormat="1" applyFont="1" applyFill="1" applyBorder="1" applyAlignment="1">
      <alignment horizontal="left" indent="4"/>
    </xf>
    <xf numFmtId="0" fontId="0" fillId="2" borderId="0" xfId="0" applyFill="1" applyBorder="1" applyAlignment="1">
      <alignment horizontal="left" indent="4"/>
    </xf>
    <xf numFmtId="190" fontId="2" fillId="2" borderId="1" xfId="0" applyNumberFormat="1" applyFont="1" applyFill="1" applyBorder="1" applyAlignment="1"/>
    <xf numFmtId="0" fontId="0" fillId="2" borderId="2" xfId="0" applyFill="1" applyBorder="1" applyAlignment="1"/>
    <xf numFmtId="190" fontId="10" fillId="2" borderId="10" xfId="0" applyNumberFormat="1" applyFont="1" applyFill="1" applyBorder="1" applyAlignment="1">
      <alignment horizontal="left" indent="2"/>
    </xf>
    <xf numFmtId="0" fontId="26" fillId="2" borderId="0" xfId="0" applyFont="1" applyFill="1" applyBorder="1" applyAlignment="1">
      <alignment horizontal="left" indent="2"/>
    </xf>
    <xf numFmtId="0" fontId="0" fillId="0" borderId="0" xfId="0" applyBorder="1" applyAlignment="1">
      <alignment horizontal="left" indent="4"/>
    </xf>
    <xf numFmtId="190" fontId="21" fillId="2" borderId="10" xfId="0" applyNumberFormat="1" applyFont="1" applyFill="1" applyBorder="1" applyAlignment="1">
      <alignment horizontal="left" indent="8"/>
    </xf>
    <xf numFmtId="0" fontId="1" fillId="2" borderId="0" xfId="0" applyFont="1" applyFill="1" applyBorder="1" applyAlignment="1">
      <alignment horizontal="left" indent="8"/>
    </xf>
    <xf numFmtId="186" fontId="10" fillId="2" borderId="16" xfId="0" applyNumberFormat="1" applyFont="1" applyFill="1" applyBorder="1" applyAlignment="1">
      <alignment wrapText="1"/>
    </xf>
    <xf numFmtId="0" fontId="26" fillId="2" borderId="12" xfId="0" applyFont="1" applyFill="1" applyBorder="1" applyAlignment="1"/>
    <xf numFmtId="190" fontId="10" fillId="2" borderId="13" xfId="0" applyNumberFormat="1" applyFont="1" applyFill="1" applyBorder="1" applyAlignment="1">
      <alignment wrapText="1"/>
    </xf>
    <xf numFmtId="190" fontId="10" fillId="2" borderId="6" xfId="0" applyNumberFormat="1" applyFont="1" applyFill="1" applyBorder="1" applyAlignment="1">
      <alignment wrapText="1"/>
    </xf>
    <xf numFmtId="190" fontId="10" fillId="2" borderId="18" xfId="0" applyNumberFormat="1" applyFont="1" applyFill="1" applyBorder="1" applyAlignment="1">
      <alignment wrapText="1"/>
    </xf>
    <xf numFmtId="0" fontId="0" fillId="2" borderId="0" xfId="0" applyFill="1" applyBorder="1" applyAlignment="1">
      <alignment horizontal="left" wrapText="1" indent="4"/>
    </xf>
    <xf numFmtId="190" fontId="11" fillId="2" borderId="10" xfId="0" applyNumberFormat="1" applyFont="1" applyFill="1" applyBorder="1" applyAlignment="1">
      <alignment horizontal="left" indent="6"/>
    </xf>
    <xf numFmtId="0" fontId="0" fillId="2" borderId="0" xfId="0" applyFill="1" applyBorder="1" applyAlignment="1">
      <alignment horizontal="left" indent="6"/>
    </xf>
    <xf numFmtId="190" fontId="33" fillId="2" borderId="10" xfId="0" applyNumberFormat="1" applyFont="1" applyFill="1" applyBorder="1" applyAlignment="1">
      <alignment horizontal="left" indent="6"/>
    </xf>
    <xf numFmtId="0" fontId="1" fillId="2" borderId="0" xfId="0" applyFont="1" applyFill="1" applyBorder="1" applyAlignment="1">
      <alignment horizontal="left" indent="6"/>
    </xf>
    <xf numFmtId="190" fontId="14" fillId="3" borderId="10" xfId="0" applyNumberFormat="1" applyFont="1" applyFill="1" applyBorder="1" applyAlignment="1"/>
    <xf numFmtId="0" fontId="1" fillId="3" borderId="0" xfId="0" applyFont="1" applyFill="1" applyBorder="1" applyAlignment="1"/>
    <xf numFmtId="190" fontId="21" fillId="2" borderId="10" xfId="0" applyNumberFormat="1" applyFont="1" applyFill="1" applyBorder="1" applyAlignment="1">
      <alignment horizontal="left" indent="4"/>
    </xf>
    <xf numFmtId="0" fontId="1" fillId="2" borderId="0" xfId="0" applyFont="1" applyFill="1" applyBorder="1" applyAlignment="1">
      <alignment horizontal="left" indent="4"/>
    </xf>
    <xf numFmtId="190" fontId="5" fillId="3" borderId="10" xfId="0" applyNumberFormat="1" applyFont="1" applyFill="1" applyBorder="1" applyAlignment="1"/>
    <xf numFmtId="0" fontId="0" fillId="3" borderId="0" xfId="0" applyFill="1" applyBorder="1" applyAlignment="1"/>
    <xf numFmtId="190" fontId="10" fillId="2" borderId="10" xfId="0" applyNumberFormat="1" applyFont="1" applyFill="1" applyBorder="1" applyAlignment="1"/>
    <xf numFmtId="0" fontId="26" fillId="2" borderId="0" xfId="0" applyFont="1" applyFill="1" applyBorder="1" applyAlignment="1"/>
    <xf numFmtId="0" fontId="21" fillId="3" borderId="5" xfId="0" applyFont="1" applyFill="1" applyBorder="1" applyAlignment="1">
      <alignment horizontal="left" wrapText="1" indent="6"/>
    </xf>
    <xf numFmtId="190" fontId="38" fillId="2" borderId="0" xfId="0" applyNumberFormat="1" applyFont="1" applyFill="1" applyBorder="1" applyAlignment="1">
      <alignment horizontal="left" wrapText="1" indent="10"/>
    </xf>
    <xf numFmtId="190" fontId="38" fillId="2" borderId="5" xfId="0" applyNumberFormat="1" applyFont="1" applyFill="1" applyBorder="1" applyAlignment="1">
      <alignment horizontal="left" wrapText="1" indent="10"/>
    </xf>
    <xf numFmtId="190" fontId="2" fillId="3" borderId="10" xfId="0" applyNumberFormat="1" applyFont="1" applyFill="1" applyBorder="1" applyAlignment="1">
      <alignment horizontal="left" indent="8"/>
    </xf>
    <xf numFmtId="0" fontId="0" fillId="3" borderId="0" xfId="0" applyFill="1" applyBorder="1" applyAlignment="1">
      <alignment horizontal="left" indent="8"/>
    </xf>
    <xf numFmtId="190" fontId="2" fillId="3" borderId="1" xfId="0" applyNumberFormat="1" applyFont="1" applyFill="1" applyBorder="1" applyAlignment="1"/>
    <xf numFmtId="0" fontId="0" fillId="3" borderId="2" xfId="0" applyFill="1" applyBorder="1" applyAlignment="1"/>
    <xf numFmtId="190" fontId="2" fillId="2" borderId="13" xfId="0" applyNumberFormat="1" applyFont="1" applyFill="1" applyBorder="1" applyAlignment="1"/>
    <xf numFmtId="0" fontId="0" fillId="2" borderId="6" xfId="0" applyFill="1" applyBorder="1" applyAlignment="1"/>
    <xf numFmtId="190" fontId="5" fillId="2" borderId="0" xfId="0" applyNumberFormat="1" applyFont="1" applyFill="1" applyBorder="1" applyAlignment="1">
      <alignment horizontal="left" wrapText="1" indent="6"/>
    </xf>
    <xf numFmtId="190" fontId="5" fillId="2" borderId="5" xfId="0" applyNumberFormat="1" applyFont="1" applyFill="1" applyBorder="1" applyAlignment="1">
      <alignment horizontal="left" wrapText="1" indent="6"/>
    </xf>
    <xf numFmtId="0" fontId="0" fillId="3" borderId="5" xfId="0" applyFill="1" applyBorder="1" applyAlignment="1">
      <alignment horizontal="left" wrapText="1" indent="3"/>
    </xf>
    <xf numFmtId="190" fontId="2" fillId="2" borderId="2" xfId="0" applyNumberFormat="1" applyFont="1" applyFill="1" applyBorder="1" applyAlignment="1"/>
    <xf numFmtId="190" fontId="2" fillId="2" borderId="0" xfId="0" applyNumberFormat="1" applyFont="1" applyFill="1" applyBorder="1" applyAlignment="1">
      <alignment horizontal="left" indent="4"/>
    </xf>
    <xf numFmtId="190" fontId="10" fillId="2" borderId="0" xfId="0" applyNumberFormat="1" applyFont="1" applyFill="1" applyBorder="1" applyAlignment="1">
      <alignment horizontal="left" indent="2"/>
    </xf>
    <xf numFmtId="190" fontId="38" fillId="2" borderId="10" xfId="0" applyNumberFormat="1" applyFont="1" applyFill="1" applyBorder="1" applyAlignment="1">
      <alignment horizontal="left" indent="8"/>
    </xf>
    <xf numFmtId="190" fontId="38" fillId="2" borderId="0" xfId="0" applyNumberFormat="1" applyFont="1" applyFill="1" applyBorder="1" applyAlignment="1">
      <alignment horizontal="left" indent="8"/>
    </xf>
    <xf numFmtId="190" fontId="2" fillId="2" borderId="0" xfId="0" applyNumberFormat="1" applyFont="1" applyFill="1" applyBorder="1" applyAlignment="1">
      <alignment horizontal="left" wrapText="1" indent="4"/>
    </xf>
    <xf numFmtId="190" fontId="5" fillId="2" borderId="0" xfId="0" applyNumberFormat="1" applyFont="1" applyFill="1" applyBorder="1" applyAlignment="1"/>
    <xf numFmtId="190" fontId="2" fillId="2" borderId="0" xfId="0" applyNumberFormat="1" applyFont="1" applyFill="1" applyBorder="1" applyAlignment="1">
      <alignment horizontal="left" indent="8"/>
    </xf>
    <xf numFmtId="190" fontId="11" fillId="2" borderId="0" xfId="0" applyNumberFormat="1" applyFont="1" applyFill="1" applyBorder="1" applyAlignment="1">
      <alignment horizontal="left" indent="6"/>
    </xf>
    <xf numFmtId="190" fontId="10" fillId="2" borderId="0" xfId="0" applyNumberFormat="1" applyFont="1" applyFill="1" applyBorder="1" applyAlignment="1"/>
    <xf numFmtId="190" fontId="21" fillId="2" borderId="0" xfId="0" applyNumberFormat="1" applyFont="1" applyFill="1" applyBorder="1" applyAlignment="1">
      <alignment horizontal="left" indent="4"/>
    </xf>
    <xf numFmtId="190" fontId="14" fillId="2" borderId="13" xfId="0" applyNumberFormat="1" applyFont="1" applyFill="1" applyBorder="1" applyAlignment="1"/>
    <xf numFmtId="190" fontId="14" fillId="2" borderId="6" xfId="0" applyNumberFormat="1" applyFont="1" applyFill="1" applyBorder="1" applyAlignment="1"/>
    <xf numFmtId="190" fontId="2" fillId="3" borderId="0" xfId="0" applyNumberFormat="1" applyFont="1" applyFill="1" applyBorder="1" applyAlignment="1">
      <alignment horizontal="left" wrapText="1" indent="10"/>
    </xf>
    <xf numFmtId="190" fontId="2" fillId="3" borderId="5" xfId="0" applyNumberFormat="1" applyFont="1" applyFill="1" applyBorder="1" applyAlignment="1">
      <alignment horizontal="left" wrapText="1" indent="10"/>
    </xf>
    <xf numFmtId="186" fontId="10" fillId="2" borderId="12" xfId="0" applyNumberFormat="1" applyFont="1" applyFill="1" applyBorder="1" applyAlignment="1">
      <alignment wrapText="1"/>
    </xf>
    <xf numFmtId="190" fontId="5" fillId="2" borderId="0" xfId="0" applyNumberFormat="1" applyFont="1" applyFill="1" applyBorder="1" applyAlignment="1">
      <alignment horizontal="left" wrapText="1" indent="8"/>
    </xf>
    <xf numFmtId="190" fontId="5" fillId="2" borderId="5" xfId="0" applyNumberFormat="1" applyFont="1" applyFill="1" applyBorder="1" applyAlignment="1">
      <alignment horizontal="left" wrapText="1" indent="8"/>
    </xf>
    <xf numFmtId="190" fontId="21" fillId="3" borderId="10" xfId="0" applyNumberFormat="1" applyFont="1" applyFill="1" applyBorder="1" applyAlignment="1">
      <alignment horizontal="left" wrapText="1" indent="10"/>
    </xf>
    <xf numFmtId="190" fontId="10" fillId="2" borderId="10" xfId="0" applyNumberFormat="1" applyFont="1" applyFill="1" applyBorder="1" applyAlignment="1">
      <alignment horizontal="left" vertical="center" wrapText="1" indent="3"/>
    </xf>
    <xf numFmtId="190" fontId="10" fillId="2" borderId="0" xfId="0" applyNumberFormat="1" applyFont="1" applyFill="1" applyBorder="1" applyAlignment="1">
      <alignment horizontal="left" vertical="center" wrapText="1" indent="3"/>
    </xf>
    <xf numFmtId="190" fontId="10" fillId="2" borderId="5" xfId="0" applyNumberFormat="1" applyFont="1" applyFill="1" applyBorder="1" applyAlignment="1">
      <alignment horizontal="left" vertical="center" wrapText="1" indent="3"/>
    </xf>
    <xf numFmtId="190" fontId="5" fillId="3" borderId="0" xfId="0" applyNumberFormat="1" applyFont="1" applyFill="1" applyBorder="1" applyAlignment="1">
      <alignment horizontal="left" wrapText="1" indent="6"/>
    </xf>
    <xf numFmtId="190" fontId="5" fillId="3" borderId="5" xfId="0" applyNumberFormat="1" applyFont="1" applyFill="1" applyBorder="1" applyAlignment="1">
      <alignment horizontal="left" wrapText="1" indent="6"/>
    </xf>
    <xf numFmtId="190" fontId="38" fillId="3" borderId="0" xfId="0" applyNumberFormat="1" applyFont="1" applyFill="1" applyBorder="1" applyAlignment="1">
      <alignment horizontal="left" wrapText="1" indent="10"/>
    </xf>
    <xf numFmtId="190" fontId="38" fillId="3" borderId="5" xfId="0" applyNumberFormat="1" applyFont="1" applyFill="1" applyBorder="1" applyAlignment="1">
      <alignment horizontal="left" wrapText="1" indent="10"/>
    </xf>
    <xf numFmtId="190" fontId="10" fillId="3" borderId="0" xfId="0" applyNumberFormat="1" applyFont="1" applyFill="1" applyBorder="1" applyAlignment="1">
      <alignment horizontal="left" wrapText="1" indent="3"/>
    </xf>
    <xf numFmtId="190" fontId="10" fillId="3" borderId="5" xfId="0" applyNumberFormat="1" applyFont="1" applyFill="1" applyBorder="1" applyAlignment="1">
      <alignment horizontal="left" wrapText="1" indent="3"/>
    </xf>
    <xf numFmtId="0" fontId="24" fillId="0" borderId="0" xfId="0" applyFont="1" applyBorder="1" applyAlignment="1">
      <alignment horizontal="left" indent="4"/>
    </xf>
    <xf numFmtId="0" fontId="24" fillId="3" borderId="0" xfId="0" applyFont="1" applyFill="1" applyBorder="1" applyAlignment="1"/>
  </cellXfs>
  <cellStyles count="5">
    <cellStyle name="Milliers" xfId="1" builtinId="3"/>
    <cellStyle name="Normal" xfId="0" builtinId="0"/>
    <cellStyle name="Normal_Feuil1" xfId="2"/>
    <cellStyle name="Pourcentage" xfId="3" builtinId="5"/>
    <cellStyle name="Pourcentage 2" xfId="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aux_remb_TOT202405D0S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view="pageBreakPreview" topLeftCell="A42" zoomScaleNormal="100" zoomScaleSheetLayoutView="100" workbookViewId="0">
      <selection activeCell="H65" sqref="H65"/>
    </sheetView>
  </sheetViews>
  <sheetFormatPr baseColWidth="10" defaultRowHeight="12.75" x14ac:dyDescent="0.2"/>
  <cols>
    <col min="1" max="1" width="72.140625" style="602" bestFit="1" customWidth="1"/>
    <col min="2" max="2" width="17.5703125" style="629" customWidth="1"/>
    <col min="3" max="3" width="17.140625" style="629" customWidth="1"/>
    <col min="4" max="4" width="17.85546875" style="629" customWidth="1"/>
    <col min="5" max="5" width="15.7109375" style="629" customWidth="1"/>
    <col min="6" max="6" width="3.28515625" style="602" customWidth="1"/>
    <col min="7" max="16384" width="11.42578125" style="602"/>
  </cols>
  <sheetData>
    <row r="1" spans="1:5" ht="42.75" customHeight="1" x14ac:dyDescent="0.2">
      <c r="A1" s="796" t="s">
        <v>535</v>
      </c>
      <c r="B1" s="797"/>
      <c r="C1" s="797"/>
      <c r="D1" s="797"/>
      <c r="E1" s="798"/>
    </row>
    <row r="2" spans="1:5" ht="42.75" customHeight="1" x14ac:dyDescent="0.2">
      <c r="A2" s="740" t="s">
        <v>534</v>
      </c>
      <c r="B2" s="742"/>
      <c r="C2" s="742"/>
      <c r="D2" s="742"/>
      <c r="E2" s="741"/>
    </row>
    <row r="3" spans="1:5" ht="42.75" customHeight="1" thickBot="1" x14ac:dyDescent="0.25">
      <c r="A3" s="735" t="s">
        <v>502</v>
      </c>
      <c r="B3" s="737"/>
      <c r="C3" s="737"/>
      <c r="D3" s="737"/>
      <c r="E3" s="736"/>
    </row>
    <row r="4" spans="1:5" ht="30.75" customHeight="1" x14ac:dyDescent="0.2">
      <c r="A4" s="728" t="s">
        <v>532</v>
      </c>
      <c r="B4" s="732" t="s">
        <v>531</v>
      </c>
      <c r="C4" s="731" t="s">
        <v>530</v>
      </c>
      <c r="D4" s="730" t="s">
        <v>529</v>
      </c>
      <c r="E4" s="729" t="s">
        <v>6</v>
      </c>
    </row>
    <row r="5" spans="1:5" ht="13.5" thickBot="1" x14ac:dyDescent="0.25">
      <c r="A5" s="724"/>
      <c r="B5" s="725"/>
      <c r="C5" s="647"/>
      <c r="D5" s="646"/>
      <c r="E5" s="645"/>
    </row>
    <row r="6" spans="1:5" x14ac:dyDescent="0.2">
      <c r="A6" s="653"/>
      <c r="B6" s="676"/>
      <c r="C6" s="675"/>
      <c r="D6" s="674"/>
      <c r="E6" s="673"/>
    </row>
    <row r="7" spans="1:5" ht="24.75" customHeight="1" x14ac:dyDescent="0.2">
      <c r="A7" s="716" t="s">
        <v>88</v>
      </c>
      <c r="B7" s="657">
        <v>447406347.32852465</v>
      </c>
      <c r="C7" s="656">
        <v>3416410.4048850005</v>
      </c>
      <c r="D7" s="655">
        <v>5433946.9499999983</v>
      </c>
      <c r="E7" s="654">
        <v>456256704.68340963</v>
      </c>
    </row>
    <row r="8" spans="1:5" ht="14.25" customHeight="1" x14ac:dyDescent="0.2">
      <c r="A8" s="716" t="s">
        <v>102</v>
      </c>
      <c r="B8" s="657">
        <v>1345641223.4899378</v>
      </c>
      <c r="C8" s="719">
        <v>21499106.245215017</v>
      </c>
      <c r="D8" s="655">
        <v>12403093.949999999</v>
      </c>
      <c r="E8" s="654">
        <v>1379543423.6851528</v>
      </c>
    </row>
    <row r="9" spans="1:5" s="630" customFormat="1" x14ac:dyDescent="0.2">
      <c r="A9" s="717" t="s">
        <v>113</v>
      </c>
      <c r="B9" s="685">
        <v>1793047570.8184621</v>
      </c>
      <c r="C9" s="684">
        <v>24915516.650100019</v>
      </c>
      <c r="D9" s="683">
        <v>17837040.899999995</v>
      </c>
      <c r="E9" s="682">
        <v>1835800128.3685622</v>
      </c>
    </row>
    <row r="10" spans="1:5" ht="21" customHeight="1" x14ac:dyDescent="0.2">
      <c r="A10" s="716" t="s">
        <v>121</v>
      </c>
      <c r="B10" s="657">
        <v>276846492.14200509</v>
      </c>
      <c r="C10" s="656">
        <v>882527.37000000011</v>
      </c>
      <c r="D10" s="655">
        <v>15568.16</v>
      </c>
      <c r="E10" s="654">
        <v>277744587.67200512</v>
      </c>
    </row>
    <row r="11" spans="1:5" x14ac:dyDescent="0.2">
      <c r="A11" s="716" t="s">
        <v>122</v>
      </c>
      <c r="B11" s="657">
        <v>15164393.859753001</v>
      </c>
      <c r="C11" s="656">
        <v>24225603.280000009</v>
      </c>
      <c r="D11" s="655">
        <v>536.00000000000011</v>
      </c>
      <c r="E11" s="654">
        <v>39390533.139753014</v>
      </c>
    </row>
    <row r="12" spans="1:5" x14ac:dyDescent="0.2">
      <c r="A12" s="716" t="s">
        <v>243</v>
      </c>
      <c r="B12" s="657">
        <v>178404076.01756805</v>
      </c>
      <c r="C12" s="656">
        <v>2471155.7599999998</v>
      </c>
      <c r="D12" s="655">
        <v>422093.02000000008</v>
      </c>
      <c r="E12" s="654">
        <v>181297324.79756805</v>
      </c>
    </row>
    <row r="13" spans="1:5" s="630" customFormat="1" ht="22.5" customHeight="1" x14ac:dyDescent="0.2">
      <c r="A13" s="717" t="s">
        <v>528</v>
      </c>
      <c r="B13" s="685">
        <v>2263462532.8377886</v>
      </c>
      <c r="C13" s="684">
        <v>52494803.060100026</v>
      </c>
      <c r="D13" s="683">
        <v>18275238.079999994</v>
      </c>
      <c r="E13" s="682">
        <v>2334232573.9778886</v>
      </c>
    </row>
    <row r="14" spans="1:5" ht="18.75" customHeight="1" x14ac:dyDescent="0.2">
      <c r="A14" s="716" t="s">
        <v>124</v>
      </c>
      <c r="B14" s="657">
        <v>683598714.24312711</v>
      </c>
      <c r="C14" s="656">
        <v>1981947.0399999972</v>
      </c>
      <c r="D14" s="655">
        <v>1435053.9300000002</v>
      </c>
      <c r="E14" s="654">
        <v>687015715.21312702</v>
      </c>
    </row>
    <row r="15" spans="1:5" x14ac:dyDescent="0.2">
      <c r="A15" s="716" t="s">
        <v>132</v>
      </c>
      <c r="B15" s="657">
        <v>350060934.57444715</v>
      </c>
      <c r="C15" s="656">
        <v>1913918.0200000007</v>
      </c>
      <c r="D15" s="655">
        <v>13062036.420000009</v>
      </c>
      <c r="E15" s="654">
        <v>365036889.01444715</v>
      </c>
    </row>
    <row r="16" spans="1:5" x14ac:dyDescent="0.2">
      <c r="A16" s="716" t="s">
        <v>136</v>
      </c>
      <c r="B16" s="657">
        <v>68887888.129444629</v>
      </c>
      <c r="C16" s="656">
        <v>9838.3599999999988</v>
      </c>
      <c r="D16" s="655">
        <v>58618.159999999909</v>
      </c>
      <c r="E16" s="654">
        <v>68956344.649444625</v>
      </c>
    </row>
    <row r="17" spans="1:5" x14ac:dyDescent="0.2">
      <c r="A17" s="716" t="s">
        <v>141</v>
      </c>
      <c r="B17" s="657">
        <v>14548839.520000009</v>
      </c>
      <c r="C17" s="656">
        <v>22200.750000000011</v>
      </c>
      <c r="D17" s="655">
        <v>7461.34</v>
      </c>
      <c r="E17" s="654">
        <v>14578501.610000009</v>
      </c>
    </row>
    <row r="18" spans="1:5" x14ac:dyDescent="0.2">
      <c r="A18" s="716" t="s">
        <v>139</v>
      </c>
      <c r="B18" s="657">
        <v>5852011.4399999836</v>
      </c>
      <c r="C18" s="656">
        <v>2395.56</v>
      </c>
      <c r="D18" s="655">
        <v>40.599999999999994</v>
      </c>
      <c r="E18" s="654">
        <v>5854447.5999999829</v>
      </c>
    </row>
    <row r="19" spans="1:5" x14ac:dyDescent="0.2">
      <c r="A19" s="716" t="s">
        <v>466</v>
      </c>
      <c r="B19" s="657">
        <v>1959630</v>
      </c>
      <c r="C19" s="656">
        <v>6670</v>
      </c>
      <c r="D19" s="655">
        <v>22770</v>
      </c>
      <c r="E19" s="654">
        <v>1989070</v>
      </c>
    </row>
    <row r="20" spans="1:5" x14ac:dyDescent="0.2">
      <c r="A20" s="716" t="s">
        <v>527</v>
      </c>
      <c r="B20" s="657">
        <v>32973.780000000006</v>
      </c>
      <c r="C20" s="656">
        <v>1057.67</v>
      </c>
      <c r="D20" s="655">
        <v>29.82</v>
      </c>
      <c r="E20" s="654">
        <v>34061.270000000004</v>
      </c>
    </row>
    <row r="21" spans="1:5" x14ac:dyDescent="0.2">
      <c r="A21" s="716" t="s">
        <v>244</v>
      </c>
      <c r="B21" s="657">
        <v>15049400.459999969</v>
      </c>
      <c r="C21" s="656">
        <v>44227.679999999986</v>
      </c>
      <c r="D21" s="655">
        <v>57186.219999999994</v>
      </c>
      <c r="E21" s="654">
        <v>15150814.35999997</v>
      </c>
    </row>
    <row r="22" spans="1:5" s="630" customFormat="1" ht="20.25" customHeight="1" x14ac:dyDescent="0.2">
      <c r="A22" s="717" t="s">
        <v>287</v>
      </c>
      <c r="B22" s="685">
        <v>1139990392.1470187</v>
      </c>
      <c r="C22" s="684">
        <v>3982255.0799999973</v>
      </c>
      <c r="D22" s="683">
        <v>14643196.490000011</v>
      </c>
      <c r="E22" s="682">
        <v>1158615843.7170186</v>
      </c>
    </row>
    <row r="23" spans="1:5" ht="24.75" customHeight="1" x14ac:dyDescent="0.2">
      <c r="A23" s="716" t="s">
        <v>145</v>
      </c>
      <c r="B23" s="657">
        <v>264763041.98560938</v>
      </c>
      <c r="C23" s="656">
        <v>9624024.5999999959</v>
      </c>
      <c r="D23" s="655">
        <v>226815.96</v>
      </c>
      <c r="E23" s="654">
        <v>274613882.54560935</v>
      </c>
    </row>
    <row r="24" spans="1:5" ht="23.25" customHeight="1" x14ac:dyDescent="0.2">
      <c r="A24" s="716" t="s">
        <v>162</v>
      </c>
      <c r="B24" s="657">
        <v>439147232.91251618</v>
      </c>
      <c r="C24" s="656">
        <v>670776.94000000006</v>
      </c>
      <c r="D24" s="655">
        <v>4653104.5900000008</v>
      </c>
      <c r="E24" s="654">
        <v>444471114.44251615</v>
      </c>
    </row>
    <row r="25" spans="1:5" ht="24.75" customHeight="1" x14ac:dyDescent="0.2">
      <c r="A25" s="716" t="s">
        <v>526</v>
      </c>
      <c r="B25" s="657">
        <v>931771736.99000156</v>
      </c>
      <c r="C25" s="656"/>
      <c r="D25" s="655">
        <v>405910100.31999952</v>
      </c>
      <c r="E25" s="654">
        <v>1337681837.3100011</v>
      </c>
    </row>
    <row r="26" spans="1:5" ht="22.5" customHeight="1" x14ac:dyDescent="0.2">
      <c r="A26" s="716" t="s">
        <v>158</v>
      </c>
      <c r="B26" s="657">
        <v>84068304.157774031</v>
      </c>
      <c r="C26" s="656">
        <v>53929.123749999999</v>
      </c>
      <c r="D26" s="655">
        <v>584945.67420000001</v>
      </c>
      <c r="E26" s="654">
        <v>84707178.955724046</v>
      </c>
    </row>
    <row r="27" spans="1:5" s="630" customFormat="1" ht="18" customHeight="1" x14ac:dyDescent="0.2">
      <c r="A27" s="717" t="s">
        <v>525</v>
      </c>
      <c r="B27" s="685">
        <v>5123203241.0307093</v>
      </c>
      <c r="C27" s="684">
        <v>66825788.803850025</v>
      </c>
      <c r="D27" s="683">
        <v>444293401.11419952</v>
      </c>
      <c r="E27" s="682">
        <v>5634322430.9487591</v>
      </c>
    </row>
    <row r="28" spans="1:5" ht="17.25" customHeight="1" x14ac:dyDescent="0.2">
      <c r="A28" s="716" t="s">
        <v>152</v>
      </c>
      <c r="B28" s="657">
        <v>2275779108.5633106</v>
      </c>
      <c r="C28" s="656">
        <v>6051404.4699999886</v>
      </c>
      <c r="D28" s="655">
        <v>1850956.7700000016</v>
      </c>
      <c r="E28" s="654">
        <v>2283681469.8033104</v>
      </c>
    </row>
    <row r="29" spans="1:5" x14ac:dyDescent="0.2">
      <c r="A29" s="716" t="s">
        <v>154</v>
      </c>
      <c r="B29" s="657">
        <v>642576656.29000378</v>
      </c>
      <c r="C29" s="656">
        <v>6542751.3100000443</v>
      </c>
      <c r="D29" s="655">
        <v>2428159.5399999996</v>
      </c>
      <c r="E29" s="654">
        <v>651547567.1400038</v>
      </c>
    </row>
    <row r="30" spans="1:5" x14ac:dyDescent="0.2">
      <c r="A30" s="716" t="s">
        <v>153</v>
      </c>
      <c r="B30" s="657">
        <v>30863.22</v>
      </c>
      <c r="C30" s="656"/>
      <c r="D30" s="655"/>
      <c r="E30" s="654">
        <v>30863.22</v>
      </c>
    </row>
    <row r="31" spans="1:5" s="630" customFormat="1" x14ac:dyDescent="0.2">
      <c r="A31" s="715" t="s">
        <v>524</v>
      </c>
      <c r="B31" s="685">
        <v>2918386628.0733142</v>
      </c>
      <c r="C31" s="684">
        <v>12594155.780000033</v>
      </c>
      <c r="D31" s="683">
        <v>4279116.3100000015</v>
      </c>
      <c r="E31" s="682">
        <v>2935259900.1633143</v>
      </c>
    </row>
    <row r="32" spans="1:5" s="630" customFormat="1" ht="24.75" hidden="1" customHeight="1" x14ac:dyDescent="0.2">
      <c r="A32" s="710" t="s">
        <v>523</v>
      </c>
      <c r="B32" s="714"/>
      <c r="C32" s="713"/>
      <c r="D32" s="712"/>
      <c r="E32" s="711"/>
    </row>
    <row r="33" spans="1:5" s="630" customFormat="1" ht="22.5" customHeight="1" thickBot="1" x14ac:dyDescent="0.25">
      <c r="A33" s="705" t="s">
        <v>522</v>
      </c>
      <c r="B33" s="639">
        <v>8041589869.104023</v>
      </c>
      <c r="C33" s="638">
        <v>79419944.583850101</v>
      </c>
      <c r="D33" s="637">
        <v>448572517.42419952</v>
      </c>
      <c r="E33" s="636">
        <v>8569582331.112072</v>
      </c>
    </row>
    <row r="34" spans="1:5" s="696" customFormat="1" ht="24.95" customHeight="1" x14ac:dyDescent="0.2">
      <c r="A34" s="690" t="s">
        <v>521</v>
      </c>
      <c r="B34" s="704">
        <v>3889608007.3837409</v>
      </c>
      <c r="C34" s="703">
        <v>135454499.34573346</v>
      </c>
      <c r="D34" s="702">
        <v>18652314.5561167</v>
      </c>
      <c r="E34" s="701">
        <v>4043714821.2855906</v>
      </c>
    </row>
    <row r="35" spans="1:5" ht="24.95" customHeight="1" x14ac:dyDescent="0.2">
      <c r="A35" s="681" t="s">
        <v>520</v>
      </c>
      <c r="B35" s="685">
        <v>891578282.99944568</v>
      </c>
      <c r="C35" s="684">
        <v>31034859.453356251</v>
      </c>
      <c r="D35" s="683">
        <v>4277266.0750113577</v>
      </c>
      <c r="E35" s="682">
        <v>926890408.52781332</v>
      </c>
    </row>
    <row r="36" spans="1:5" ht="24.95" customHeight="1" x14ac:dyDescent="0.2">
      <c r="A36" s="681" t="s">
        <v>519</v>
      </c>
      <c r="B36" s="685"/>
      <c r="C36" s="684"/>
      <c r="D36" s="683"/>
      <c r="E36" s="682"/>
    </row>
    <row r="37" spans="1:5" ht="24.95" customHeight="1" x14ac:dyDescent="0.2">
      <c r="A37" s="681" t="s">
        <v>518</v>
      </c>
      <c r="B37" s="685">
        <v>1438726493.0735092</v>
      </c>
      <c r="C37" s="684">
        <v>46679879.370751992</v>
      </c>
      <c r="D37" s="683">
        <v>6433483.7642239779</v>
      </c>
      <c r="E37" s="682">
        <v>1491839856.2084854</v>
      </c>
    </row>
    <row r="38" spans="1:5" ht="24.95" customHeight="1" x14ac:dyDescent="0.2">
      <c r="A38" s="653" t="s">
        <v>517</v>
      </c>
      <c r="B38" s="657">
        <v>275021172.24700356</v>
      </c>
      <c r="C38" s="656">
        <v>15219612.619999986</v>
      </c>
      <c r="D38" s="655">
        <v>1363356.500000003</v>
      </c>
      <c r="E38" s="654">
        <v>291604141.36700356</v>
      </c>
    </row>
    <row r="39" spans="1:5" ht="24.95" customHeight="1" x14ac:dyDescent="0.2">
      <c r="A39" s="653" t="s">
        <v>516</v>
      </c>
      <c r="B39" s="657">
        <v>41677594.524050929</v>
      </c>
      <c r="C39" s="656">
        <v>810529.6399999999</v>
      </c>
      <c r="D39" s="655">
        <v>88460.55</v>
      </c>
      <c r="E39" s="654">
        <v>42576584.714050926</v>
      </c>
    </row>
    <row r="40" spans="1:5" s="630" customFormat="1" ht="36.75" customHeight="1" thickBot="1" x14ac:dyDescent="0.25">
      <c r="A40" s="695" t="s">
        <v>515</v>
      </c>
      <c r="B40" s="685">
        <v>6536611550.2277517</v>
      </c>
      <c r="C40" s="684">
        <v>229199380.4298417</v>
      </c>
      <c r="D40" s="683">
        <v>30814881.445352044</v>
      </c>
      <c r="E40" s="682">
        <v>6796625812.1029453</v>
      </c>
    </row>
    <row r="41" spans="1:5" s="630" customFormat="1" ht="24.95" customHeight="1" x14ac:dyDescent="0.2">
      <c r="A41" s="690" t="s">
        <v>514</v>
      </c>
      <c r="B41" s="694">
        <v>1870776567.9365549</v>
      </c>
      <c r="C41" s="693">
        <v>45413004.230000101</v>
      </c>
      <c r="D41" s="692">
        <v>10945734.35999999</v>
      </c>
      <c r="E41" s="691">
        <v>1927135306.5265548</v>
      </c>
    </row>
    <row r="42" spans="1:5" s="630" customFormat="1" ht="24.95" customHeight="1" x14ac:dyDescent="0.2">
      <c r="A42" s="681" t="s">
        <v>513</v>
      </c>
      <c r="B42" s="685">
        <v>51802752.944727987</v>
      </c>
      <c r="C42" s="684"/>
      <c r="D42" s="683">
        <v>30476.118563999997</v>
      </c>
      <c r="E42" s="682">
        <v>51833229.063291989</v>
      </c>
    </row>
    <row r="43" spans="1:5" s="630" customFormat="1" ht="24.95" customHeight="1" x14ac:dyDescent="0.2">
      <c r="A43" s="681" t="s">
        <v>512</v>
      </c>
      <c r="B43" s="685"/>
      <c r="C43" s="684"/>
      <c r="D43" s="683"/>
      <c r="E43" s="682"/>
    </row>
    <row r="44" spans="1:5" s="630" customFormat="1" ht="24.95" customHeight="1" x14ac:dyDescent="0.2">
      <c r="A44" s="681" t="s">
        <v>511</v>
      </c>
      <c r="B44" s="685">
        <v>302251029.74826682</v>
      </c>
      <c r="C44" s="684">
        <v>2137.7300000000005</v>
      </c>
      <c r="D44" s="683">
        <v>1180155.6500000004</v>
      </c>
      <c r="E44" s="682">
        <v>303433323.12826681</v>
      </c>
    </row>
    <row r="45" spans="1:5" x14ac:dyDescent="0.2">
      <c r="A45" s="653" t="s">
        <v>510</v>
      </c>
      <c r="B45" s="657">
        <v>80813961.858935028</v>
      </c>
      <c r="C45" s="656">
        <v>15</v>
      </c>
      <c r="D45" s="655">
        <v>198.70999999999998</v>
      </c>
      <c r="E45" s="654">
        <v>80814175.568935022</v>
      </c>
    </row>
    <row r="46" spans="1:5" x14ac:dyDescent="0.2">
      <c r="A46" s="653" t="s">
        <v>509</v>
      </c>
      <c r="B46" s="657">
        <v>221437067.88933182</v>
      </c>
      <c r="C46" s="656">
        <v>2122.7300000000005</v>
      </c>
      <c r="D46" s="655">
        <v>1179956.9400000004</v>
      </c>
      <c r="E46" s="654">
        <v>222619147.5593318</v>
      </c>
    </row>
    <row r="47" spans="1:5" s="630" customFormat="1" ht="24.95" customHeight="1" x14ac:dyDescent="0.2">
      <c r="A47" s="681" t="s">
        <v>508</v>
      </c>
      <c r="B47" s="685">
        <v>29725612.840000011</v>
      </c>
      <c r="C47" s="684">
        <v>470975.95999999996</v>
      </c>
      <c r="D47" s="683">
        <v>44649.439999999995</v>
      </c>
      <c r="E47" s="682">
        <v>30241238.240000013</v>
      </c>
    </row>
    <row r="48" spans="1:5" s="630" customFormat="1" ht="21" customHeight="1" thickBot="1" x14ac:dyDescent="0.25">
      <c r="A48" s="681" t="s">
        <v>290</v>
      </c>
      <c r="B48" s="685">
        <v>2254555963.4695501</v>
      </c>
      <c r="C48" s="684">
        <v>45886117.920000099</v>
      </c>
      <c r="D48" s="683">
        <v>12201015.568563994</v>
      </c>
      <c r="E48" s="682">
        <v>2312643096.9581141</v>
      </c>
    </row>
    <row r="49" spans="1:5" ht="18" hidden="1" customHeight="1" x14ac:dyDescent="0.2">
      <c r="A49" s="672"/>
      <c r="B49" s="676"/>
      <c r="C49" s="675"/>
      <c r="D49" s="674"/>
      <c r="E49" s="673"/>
    </row>
    <row r="50" spans="1:5" ht="13.5" hidden="1" thickBot="1" x14ac:dyDescent="0.25">
      <c r="A50" s="653"/>
      <c r="B50" s="657"/>
      <c r="C50" s="656"/>
      <c r="D50" s="655"/>
      <c r="E50" s="654"/>
    </row>
    <row r="51" spans="1:5" ht="13.5" hidden="1" thickBot="1" x14ac:dyDescent="0.25">
      <c r="A51" s="653"/>
      <c r="B51" s="657"/>
      <c r="C51" s="656"/>
      <c r="D51" s="655"/>
      <c r="E51" s="654"/>
    </row>
    <row r="52" spans="1:5" ht="10.5" hidden="1" customHeight="1" thickBot="1" x14ac:dyDescent="0.25">
      <c r="A52" s="653"/>
      <c r="B52" s="657"/>
      <c r="C52" s="656"/>
      <c r="D52" s="655"/>
      <c r="E52" s="654"/>
    </row>
    <row r="53" spans="1:5" s="658" customFormat="1" ht="40.5" customHeight="1" thickBot="1" x14ac:dyDescent="0.25">
      <c r="A53" s="663" t="s">
        <v>475</v>
      </c>
      <c r="B53" s="667">
        <v>70382074.772754848</v>
      </c>
      <c r="C53" s="666"/>
      <c r="D53" s="665"/>
      <c r="E53" s="664">
        <v>70382074.772754848</v>
      </c>
    </row>
    <row r="54" spans="1:5" ht="21.75" customHeight="1" x14ac:dyDescent="0.2">
      <c r="A54" s="653" t="s">
        <v>507</v>
      </c>
      <c r="B54" s="657"/>
      <c r="C54" s="656">
        <v>98643028.620000005</v>
      </c>
      <c r="D54" s="655"/>
      <c r="E54" s="654">
        <v>98643028.620000005</v>
      </c>
    </row>
    <row r="55" spans="1:5" ht="21.75" customHeight="1" x14ac:dyDescent="0.2">
      <c r="A55" s="653" t="s">
        <v>298</v>
      </c>
      <c r="B55" s="657">
        <v>39115.99</v>
      </c>
      <c r="C55" s="656"/>
      <c r="D55" s="655"/>
      <c r="E55" s="654">
        <v>39115.99</v>
      </c>
    </row>
    <row r="56" spans="1:5" ht="21.75" customHeight="1" x14ac:dyDescent="0.2">
      <c r="A56" s="653" t="s">
        <v>421</v>
      </c>
      <c r="B56" s="657">
        <v>38080.273393999996</v>
      </c>
      <c r="C56" s="656"/>
      <c r="D56" s="655"/>
      <c r="E56" s="654">
        <v>38080.273393999996</v>
      </c>
    </row>
    <row r="57" spans="1:5" ht="21.75" customHeight="1" x14ac:dyDescent="0.2">
      <c r="A57" s="653" t="s">
        <v>495</v>
      </c>
      <c r="B57" s="657"/>
      <c r="C57" s="656"/>
      <c r="D57" s="655"/>
      <c r="E57" s="654"/>
    </row>
    <row r="58" spans="1:5" ht="21.75" customHeight="1" x14ac:dyDescent="0.2">
      <c r="A58" s="653" t="s">
        <v>389</v>
      </c>
      <c r="B58" s="657">
        <v>6115.22</v>
      </c>
      <c r="C58" s="656">
        <v>372.71999999999997</v>
      </c>
      <c r="D58" s="655">
        <v>106.35</v>
      </c>
      <c r="E58" s="654">
        <v>6594.2900000000009</v>
      </c>
    </row>
    <row r="59" spans="1:5" ht="21.75" hidden="1" customHeight="1" x14ac:dyDescent="0.2">
      <c r="A59" s="653"/>
      <c r="B59" s="657"/>
      <c r="C59" s="656"/>
      <c r="D59" s="655"/>
      <c r="E59" s="654"/>
    </row>
    <row r="60" spans="1:5" ht="21.75" customHeight="1" x14ac:dyDescent="0.2">
      <c r="A60" s="653" t="s">
        <v>384</v>
      </c>
      <c r="B60" s="657">
        <v>377342175</v>
      </c>
      <c r="C60" s="656"/>
      <c r="D60" s="655"/>
      <c r="E60" s="654">
        <v>377342175</v>
      </c>
    </row>
    <row r="61" spans="1:5" ht="20.25" customHeight="1" thickBot="1" x14ac:dyDescent="0.25">
      <c r="A61" s="644" t="s">
        <v>506</v>
      </c>
      <c r="B61" s="648">
        <v>2794.5</v>
      </c>
      <c r="C61" s="647"/>
      <c r="D61" s="646">
        <v>352005138.51999998</v>
      </c>
      <c r="E61" s="645">
        <v>352007933.01999998</v>
      </c>
    </row>
    <row r="62" spans="1:5" ht="22.5" customHeight="1" thickBot="1" x14ac:dyDescent="0.25">
      <c r="A62" s="644" t="s">
        <v>505</v>
      </c>
      <c r="B62" s="648"/>
      <c r="C62" s="647"/>
      <c r="D62" s="646"/>
      <c r="E62" s="645">
        <v>661686086.76000023</v>
      </c>
    </row>
    <row r="63" spans="1:5" ht="19.5" customHeight="1" thickBot="1" x14ac:dyDescent="0.25">
      <c r="A63" s="644" t="s">
        <v>504</v>
      </c>
      <c r="B63" s="648"/>
      <c r="C63" s="647"/>
      <c r="D63" s="646"/>
      <c r="E63" s="645">
        <v>8246182.6400000006</v>
      </c>
    </row>
    <row r="64" spans="1:5" ht="19.5" customHeight="1" thickBot="1" x14ac:dyDescent="0.25">
      <c r="A64" s="644" t="s">
        <v>240</v>
      </c>
      <c r="B64" s="648">
        <v>3459259.6500000008</v>
      </c>
      <c r="C64" s="647">
        <v>69164.260000000024</v>
      </c>
      <c r="D64" s="646">
        <v>6032.17</v>
      </c>
      <c r="E64" s="645">
        <v>3534456.080000001</v>
      </c>
    </row>
    <row r="65" spans="1:5" ht="19.5" customHeight="1" thickBot="1" x14ac:dyDescent="0.25">
      <c r="A65" s="644" t="s">
        <v>433</v>
      </c>
      <c r="B65" s="648">
        <v>6296239.0999999996</v>
      </c>
      <c r="C65" s="647"/>
      <c r="D65" s="646"/>
      <c r="E65" s="645">
        <v>6296239.0999999996</v>
      </c>
    </row>
    <row r="66" spans="1:5" s="630" customFormat="1" ht="23.25" customHeight="1" thickBot="1" x14ac:dyDescent="0.25">
      <c r="A66" s="635" t="s">
        <v>503</v>
      </c>
      <c r="B66" s="639">
        <v>17290323237.307472</v>
      </c>
      <c r="C66" s="638">
        <v>453218008.53369194</v>
      </c>
      <c r="D66" s="637">
        <v>843599691.47811556</v>
      </c>
      <c r="E66" s="636">
        <v>19257073206.719276</v>
      </c>
    </row>
  </sheetData>
  <mergeCells count="1">
    <mergeCell ref="A1:E1"/>
  </mergeCells>
  <pageMargins left="0.78740157480314965" right="0.39370078740157483" top="0.55118110236220474" bottom="0.39370078740157483" header="0.51181102362204722" footer="0.51181102362204722"/>
  <pageSetup paperSize="9" scale="60" fitToWidth="2"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tabColor indexed="26"/>
  </sheetPr>
  <dimension ref="A1:F364"/>
  <sheetViews>
    <sheetView showRowColHeaders="0" showZeros="0" topLeftCell="A163" zoomScaleNormal="100" zoomScaleSheetLayoutView="115" workbookViewId="0">
      <selection activeCell="C192" sqref="C192:E192"/>
    </sheetView>
  </sheetViews>
  <sheetFormatPr baseColWidth="10" defaultRowHeight="11.25" x14ac:dyDescent="0.2"/>
  <cols>
    <col min="1" max="1" width="4" style="6" customWidth="1"/>
    <col min="2" max="2" width="56.140625" style="5" customWidth="1"/>
    <col min="3" max="3" width="13" style="3" customWidth="1"/>
    <col min="4" max="4" width="13.7109375" style="3" customWidth="1"/>
    <col min="5" max="5" width="9" style="3" customWidth="1"/>
    <col min="6" max="6" width="2.5703125" style="3" customWidth="1"/>
    <col min="7" max="16384" width="11.42578125" style="5"/>
  </cols>
  <sheetData>
    <row r="1" spans="1:6" ht="9" customHeight="1" x14ac:dyDescent="0.2">
      <c r="A1" s="1"/>
      <c r="B1" s="2"/>
      <c r="D1" s="4"/>
      <c r="E1" s="4"/>
      <c r="F1" s="4"/>
    </row>
    <row r="2" spans="1:6" ht="16.5" customHeight="1" x14ac:dyDescent="0.25">
      <c r="B2" s="7" t="s">
        <v>288</v>
      </c>
      <c r="C2" s="8"/>
      <c r="D2" s="8"/>
      <c r="E2" s="8"/>
      <c r="F2" s="8"/>
    </row>
    <row r="3" spans="1:6" ht="12" customHeight="1" x14ac:dyDescent="0.2">
      <c r="B3" s="9" t="str">
        <f>Maternité_nbre!B3</f>
        <v>MOIS DE MAI 2024</v>
      </c>
    </row>
    <row r="4" spans="1:6" ht="14.25" customHeight="1" x14ac:dyDescent="0.2">
      <c r="B4" s="12" t="s">
        <v>175</v>
      </c>
      <c r="C4" s="13"/>
      <c r="D4" s="13"/>
      <c r="E4" s="351"/>
      <c r="F4" s="15"/>
    </row>
    <row r="5" spans="1:6" ht="12" customHeight="1" x14ac:dyDescent="0.2">
      <c r="B5" s="16" t="s">
        <v>4</v>
      </c>
      <c r="C5" s="18" t="s">
        <v>6</v>
      </c>
      <c r="D5" s="219" t="s">
        <v>3</v>
      </c>
      <c r="E5" s="19" t="str">
        <f>Maladie_mnt!$H$5</f>
        <v>GAM</v>
      </c>
      <c r="F5" s="20"/>
    </row>
    <row r="6" spans="1:6" ht="9.75" customHeight="1" x14ac:dyDescent="0.2">
      <c r="B6" s="21"/>
      <c r="C6" s="17"/>
      <c r="D6" s="220" t="s">
        <v>87</v>
      </c>
      <c r="E6" s="22" t="str">
        <f>Maladie_mnt!$H$6</f>
        <v>en %</v>
      </c>
      <c r="F6" s="23"/>
    </row>
    <row r="7" spans="1:6" s="28" customFormat="1" ht="16.5" customHeight="1" x14ac:dyDescent="0.2">
      <c r="A7" s="24"/>
      <c r="B7" s="25" t="s">
        <v>171</v>
      </c>
      <c r="C7" s="192"/>
      <c r="D7" s="228"/>
      <c r="E7" s="193"/>
      <c r="F7" s="27"/>
    </row>
    <row r="8" spans="1:6" ht="6.75" customHeight="1" x14ac:dyDescent="0.2">
      <c r="B8" s="29"/>
      <c r="C8" s="30"/>
      <c r="D8" s="222"/>
      <c r="E8" s="179"/>
      <c r="F8" s="20"/>
    </row>
    <row r="9" spans="1:6" s="28" customFormat="1" ht="12" customHeight="1" x14ac:dyDescent="0.2">
      <c r="A9" s="24"/>
      <c r="B9" s="31" t="s">
        <v>88</v>
      </c>
      <c r="C9" s="30"/>
      <c r="D9" s="222"/>
      <c r="E9" s="179"/>
      <c r="F9" s="27"/>
    </row>
    <row r="10" spans="1:6" ht="10.5" customHeight="1" x14ac:dyDescent="0.2">
      <c r="B10" s="16" t="s">
        <v>22</v>
      </c>
      <c r="C10" s="30">
        <v>187396</v>
      </c>
      <c r="D10" s="222">
        <v>7214</v>
      </c>
      <c r="E10" s="179">
        <v>-3.9782742365238821E-2</v>
      </c>
      <c r="F10" s="20"/>
    </row>
    <row r="11" spans="1:6" ht="10.5" customHeight="1" x14ac:dyDescent="0.2">
      <c r="B11" s="16" t="s">
        <v>23</v>
      </c>
      <c r="C11" s="30">
        <v>1106</v>
      </c>
      <c r="D11" s="222"/>
      <c r="E11" s="179">
        <v>-0.13458528951486703</v>
      </c>
      <c r="F11" s="20"/>
    </row>
    <row r="12" spans="1:6" ht="10.5" customHeight="1" x14ac:dyDescent="0.2">
      <c r="B12" s="16" t="s">
        <v>218</v>
      </c>
      <c r="C12" s="30">
        <v>1514.0299999999995</v>
      </c>
      <c r="D12" s="222">
        <v>48.4</v>
      </c>
      <c r="E12" s="179">
        <v>-0.21788295338902086</v>
      </c>
      <c r="F12" s="20"/>
    </row>
    <row r="13" spans="1:6" ht="10.5" customHeight="1" x14ac:dyDescent="0.2">
      <c r="B13" s="33" t="s">
        <v>193</v>
      </c>
      <c r="C13" s="30">
        <v>5825</v>
      </c>
      <c r="D13" s="222">
        <v>681</v>
      </c>
      <c r="E13" s="179">
        <v>4.8793662225423029E-2</v>
      </c>
      <c r="F13" s="20"/>
    </row>
    <row r="14" spans="1:6" x14ac:dyDescent="0.2">
      <c r="B14" s="33" t="s">
        <v>194</v>
      </c>
      <c r="C14" s="30">
        <v>779</v>
      </c>
      <c r="D14" s="222">
        <v>147</v>
      </c>
      <c r="E14" s="179">
        <v>-7.9196217494089782E-2</v>
      </c>
      <c r="F14" s="20"/>
    </row>
    <row r="15" spans="1:6" x14ac:dyDescent="0.2">
      <c r="B15" s="33" t="s">
        <v>322</v>
      </c>
      <c r="C15" s="30"/>
      <c r="D15" s="222"/>
      <c r="E15" s="179"/>
      <c r="F15" s="20"/>
    </row>
    <row r="16" spans="1:6" x14ac:dyDescent="0.2">
      <c r="B16" s="33" t="s">
        <v>324</v>
      </c>
      <c r="C16" s="30">
        <v>2</v>
      </c>
      <c r="D16" s="222"/>
      <c r="E16" s="179">
        <v>1</v>
      </c>
      <c r="F16" s="20"/>
    </row>
    <row r="17" spans="1:6" x14ac:dyDescent="0.2">
      <c r="B17" s="33" t="s">
        <v>325</v>
      </c>
      <c r="C17" s="30">
        <v>1025</v>
      </c>
      <c r="D17" s="222">
        <v>29</v>
      </c>
      <c r="E17" s="179">
        <v>3.9553752535496978E-2</v>
      </c>
      <c r="F17" s="20"/>
    </row>
    <row r="18" spans="1:6" x14ac:dyDescent="0.2">
      <c r="B18" s="33" t="s">
        <v>320</v>
      </c>
      <c r="C18" s="30">
        <v>193</v>
      </c>
      <c r="D18" s="222"/>
      <c r="E18" s="179">
        <v>0.12865497076023402</v>
      </c>
      <c r="F18" s="20"/>
    </row>
    <row r="19" spans="1:6" x14ac:dyDescent="0.2">
      <c r="B19" s="33" t="s">
        <v>321</v>
      </c>
      <c r="C19" s="30">
        <v>3826</v>
      </c>
      <c r="D19" s="222">
        <v>505</v>
      </c>
      <c r="E19" s="179">
        <v>7.7746478873239377E-2</v>
      </c>
      <c r="F19" s="20"/>
    </row>
    <row r="20" spans="1:6" x14ac:dyDescent="0.2">
      <c r="B20" s="33" t="s">
        <v>323</v>
      </c>
      <c r="C20" s="30">
        <v>7339.0299999999988</v>
      </c>
      <c r="D20" s="222">
        <v>729.4</v>
      </c>
      <c r="E20" s="179">
        <v>-2.0131351796641273E-2</v>
      </c>
      <c r="F20" s="20"/>
    </row>
    <row r="21" spans="1:6" x14ac:dyDescent="0.2">
      <c r="B21" s="35"/>
      <c r="C21" s="30"/>
      <c r="D21" s="222"/>
      <c r="E21" s="179"/>
      <c r="F21" s="34"/>
    </row>
    <row r="22" spans="1:6" s="28" customFormat="1" ht="11.25" customHeight="1" x14ac:dyDescent="0.2">
      <c r="A22" s="24"/>
      <c r="B22" s="31" t="s">
        <v>102</v>
      </c>
      <c r="C22" s="30"/>
      <c r="D22" s="222"/>
      <c r="E22" s="179"/>
      <c r="F22" s="36"/>
    </row>
    <row r="23" spans="1:6" ht="10.5" customHeight="1" x14ac:dyDescent="0.2">
      <c r="B23" s="16" t="s">
        <v>22</v>
      </c>
      <c r="C23" s="30">
        <v>48787</v>
      </c>
      <c r="D23" s="222">
        <v>8505</v>
      </c>
      <c r="E23" s="179">
        <v>9.6830035971223083E-2</v>
      </c>
      <c r="F23" s="20"/>
    </row>
    <row r="24" spans="1:6" ht="10.5" customHeight="1" x14ac:dyDescent="0.2">
      <c r="B24" s="16" t="s">
        <v>23</v>
      </c>
      <c r="C24" s="30">
        <v>11</v>
      </c>
      <c r="D24" s="222"/>
      <c r="E24" s="179">
        <v>0.375</v>
      </c>
      <c r="F24" s="34"/>
    </row>
    <row r="25" spans="1:6" ht="10.5" customHeight="1" x14ac:dyDescent="0.2">
      <c r="B25" s="33" t="s">
        <v>193</v>
      </c>
      <c r="C25" s="30">
        <v>4142.45</v>
      </c>
      <c r="D25" s="222">
        <v>410</v>
      </c>
      <c r="E25" s="179">
        <v>-0.16592167522400081</v>
      </c>
      <c r="F25" s="34"/>
    </row>
    <row r="26" spans="1:6" ht="10.5" customHeight="1" x14ac:dyDescent="0.2">
      <c r="B26" s="33" t="s">
        <v>194</v>
      </c>
      <c r="C26" s="30">
        <v>121125</v>
      </c>
      <c r="D26" s="222">
        <v>41330</v>
      </c>
      <c r="E26" s="179">
        <v>0.19103808371928377</v>
      </c>
      <c r="F26" s="34"/>
    </row>
    <row r="27" spans="1:6" ht="10.5" customHeight="1" x14ac:dyDescent="0.2">
      <c r="B27" s="33" t="s">
        <v>322</v>
      </c>
      <c r="C27" s="30">
        <v>14007</v>
      </c>
      <c r="D27" s="222">
        <v>13640</v>
      </c>
      <c r="E27" s="179">
        <v>0.70380732271013269</v>
      </c>
      <c r="F27" s="34"/>
    </row>
    <row r="28" spans="1:6" ht="10.5" customHeight="1" x14ac:dyDescent="0.2">
      <c r="B28" s="33" t="s">
        <v>324</v>
      </c>
      <c r="C28" s="30"/>
      <c r="D28" s="222"/>
      <c r="E28" s="179"/>
      <c r="F28" s="34"/>
    </row>
    <row r="29" spans="1:6" ht="10.5" customHeight="1" x14ac:dyDescent="0.2">
      <c r="B29" s="33" t="s">
        <v>325</v>
      </c>
      <c r="C29" s="30">
        <v>20206</v>
      </c>
      <c r="D29" s="222">
        <v>20184</v>
      </c>
      <c r="E29" s="179">
        <v>0.78183421516754859</v>
      </c>
      <c r="F29" s="34"/>
    </row>
    <row r="30" spans="1:6" ht="10.5" customHeight="1" x14ac:dyDescent="0.2">
      <c r="B30" s="33" t="s">
        <v>320</v>
      </c>
      <c r="C30" s="30">
        <v>9345</v>
      </c>
      <c r="D30" s="222">
        <v>252</v>
      </c>
      <c r="E30" s="179">
        <v>-1.2260860374167626E-2</v>
      </c>
      <c r="F30" s="34"/>
    </row>
    <row r="31" spans="1:6" ht="10.5" customHeight="1" x14ac:dyDescent="0.2">
      <c r="B31" s="33" t="s">
        <v>321</v>
      </c>
      <c r="C31" s="30">
        <v>66350</v>
      </c>
      <c r="D31" s="222">
        <v>5225</v>
      </c>
      <c r="E31" s="179">
        <v>6.1718912518202051E-2</v>
      </c>
      <c r="F31" s="34"/>
    </row>
    <row r="32" spans="1:6" ht="10.5" customHeight="1" x14ac:dyDescent="0.2">
      <c r="B32" s="33" t="s">
        <v>323</v>
      </c>
      <c r="C32" s="30">
        <v>11217</v>
      </c>
      <c r="D32" s="222">
        <v>2029</v>
      </c>
      <c r="E32" s="179">
        <v>0.10229952830188682</v>
      </c>
      <c r="F32" s="34"/>
    </row>
    <row r="33" spans="1:6" ht="10.5" customHeight="1" x14ac:dyDescent="0.2">
      <c r="B33" s="16" t="s">
        <v>195</v>
      </c>
      <c r="C33" s="30">
        <v>125267.45</v>
      </c>
      <c r="D33" s="222">
        <v>41740</v>
      </c>
      <c r="E33" s="179">
        <v>0.17441720926089999</v>
      </c>
      <c r="F33" s="34"/>
    </row>
    <row r="34" spans="1:6" ht="10.5" customHeight="1" x14ac:dyDescent="0.2">
      <c r="B34" s="16" t="s">
        <v>196</v>
      </c>
      <c r="C34" s="30"/>
      <c r="D34" s="222"/>
      <c r="E34" s="179"/>
      <c r="F34" s="34"/>
    </row>
    <row r="35" spans="1:6" ht="10.5" customHeight="1" x14ac:dyDescent="0.2">
      <c r="B35" s="16" t="s">
        <v>197</v>
      </c>
      <c r="C35" s="30">
        <v>1</v>
      </c>
      <c r="D35" s="222"/>
      <c r="E35" s="179"/>
      <c r="F35" s="34"/>
    </row>
    <row r="36" spans="1:6" ht="10.5" customHeight="1" x14ac:dyDescent="0.2">
      <c r="B36" s="16" t="s">
        <v>198</v>
      </c>
      <c r="C36" s="30"/>
      <c r="D36" s="222"/>
      <c r="E36" s="179"/>
      <c r="F36" s="34"/>
    </row>
    <row r="37" spans="1:6" ht="9"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43">
        <v>236183</v>
      </c>
      <c r="D39" s="222">
        <v>15719</v>
      </c>
      <c r="E39" s="344">
        <v>-1.4425805374728706E-2</v>
      </c>
      <c r="F39" s="34"/>
    </row>
    <row r="40" spans="1:6" ht="10.5" customHeight="1" x14ac:dyDescent="0.2">
      <c r="B40" s="16" t="s">
        <v>23</v>
      </c>
      <c r="C40" s="343">
        <v>1117</v>
      </c>
      <c r="D40" s="222"/>
      <c r="E40" s="344">
        <v>-0.13141524105754276</v>
      </c>
      <c r="F40" s="34"/>
    </row>
    <row r="41" spans="1:6" s="28" customFormat="1" ht="10.5" customHeight="1" x14ac:dyDescent="0.2">
      <c r="A41" s="24"/>
      <c r="B41" s="33" t="s">
        <v>193</v>
      </c>
      <c r="C41" s="343">
        <v>5656.4799999999987</v>
      </c>
      <c r="D41" s="222">
        <v>458.4</v>
      </c>
      <c r="E41" s="344">
        <v>-0.1804946459953265</v>
      </c>
      <c r="F41" s="27"/>
    </row>
    <row r="42" spans="1:6" ht="10.5" customHeight="1" x14ac:dyDescent="0.2">
      <c r="B42" s="33" t="s">
        <v>194</v>
      </c>
      <c r="C42" s="343">
        <v>126950</v>
      </c>
      <c r="D42" s="222">
        <v>42011</v>
      </c>
      <c r="E42" s="344">
        <v>0.18367194711471213</v>
      </c>
      <c r="F42" s="34"/>
    </row>
    <row r="43" spans="1:6" ht="10.5" customHeight="1" x14ac:dyDescent="0.2">
      <c r="B43" s="33" t="s">
        <v>322</v>
      </c>
      <c r="C43" s="343">
        <v>14786</v>
      </c>
      <c r="D43" s="222">
        <v>13787</v>
      </c>
      <c r="E43" s="344">
        <v>0.63074886952685572</v>
      </c>
      <c r="F43" s="34"/>
    </row>
    <row r="44" spans="1:6" ht="10.5" customHeight="1" x14ac:dyDescent="0.2">
      <c r="B44" s="33" t="s">
        <v>324</v>
      </c>
      <c r="C44" s="343"/>
      <c r="D44" s="222"/>
      <c r="E44" s="344"/>
      <c r="F44" s="34"/>
    </row>
    <row r="45" spans="1:6" ht="10.5" customHeight="1" x14ac:dyDescent="0.2">
      <c r="B45" s="33" t="s">
        <v>325</v>
      </c>
      <c r="C45" s="343">
        <v>20208</v>
      </c>
      <c r="D45" s="222">
        <v>20184</v>
      </c>
      <c r="E45" s="344">
        <v>0.78185345207653656</v>
      </c>
      <c r="F45" s="34"/>
    </row>
    <row r="46" spans="1:6" ht="10.5" customHeight="1" x14ac:dyDescent="0.2">
      <c r="B46" s="33" t="s">
        <v>320</v>
      </c>
      <c r="C46" s="343">
        <v>10370</v>
      </c>
      <c r="D46" s="222">
        <v>281</v>
      </c>
      <c r="E46" s="344">
        <v>-7.3705369962668854E-3</v>
      </c>
      <c r="F46" s="34"/>
    </row>
    <row r="47" spans="1:6" ht="10.5" customHeight="1" x14ac:dyDescent="0.2">
      <c r="B47" s="33" t="s">
        <v>321</v>
      </c>
      <c r="C47" s="30">
        <v>66543</v>
      </c>
      <c r="D47" s="222">
        <v>5225</v>
      </c>
      <c r="E47" s="179">
        <v>6.1901570279586426E-2</v>
      </c>
      <c r="F47" s="34"/>
    </row>
    <row r="48" spans="1:6" ht="10.5" customHeight="1" x14ac:dyDescent="0.2">
      <c r="B48" s="33" t="s">
        <v>323</v>
      </c>
      <c r="C48" s="30">
        <v>15043</v>
      </c>
      <c r="D48" s="222">
        <v>2534</v>
      </c>
      <c r="E48" s="179">
        <v>9.594929331196278E-2</v>
      </c>
      <c r="F48" s="34"/>
    </row>
    <row r="49" spans="1:6" ht="10.5" customHeight="1" x14ac:dyDescent="0.2">
      <c r="B49" s="16" t="s">
        <v>195</v>
      </c>
      <c r="C49" s="30">
        <v>132606.47999999998</v>
      </c>
      <c r="D49" s="222">
        <v>42469.4</v>
      </c>
      <c r="E49" s="179">
        <v>0.16165251800407687</v>
      </c>
      <c r="F49" s="34"/>
    </row>
    <row r="50" spans="1:6" ht="10.5" customHeight="1" x14ac:dyDescent="0.2">
      <c r="B50" s="16" t="s">
        <v>196</v>
      </c>
      <c r="C50" s="30"/>
      <c r="D50" s="222"/>
      <c r="E50" s="179"/>
      <c r="F50" s="34"/>
    </row>
    <row r="51" spans="1:6" s="28" customFormat="1" ht="10.5" customHeight="1" x14ac:dyDescent="0.2">
      <c r="A51" s="24"/>
      <c r="B51" s="16" t="s">
        <v>197</v>
      </c>
      <c r="C51" s="30">
        <v>1</v>
      </c>
      <c r="D51" s="222"/>
      <c r="E51" s="179"/>
      <c r="F51" s="27"/>
    </row>
    <row r="52" spans="1:6" ht="10.5" customHeight="1" x14ac:dyDescent="0.2">
      <c r="B52" s="16" t="s">
        <v>198</v>
      </c>
      <c r="C52" s="30"/>
      <c r="D52" s="222"/>
      <c r="E52" s="179"/>
      <c r="F52" s="34"/>
    </row>
    <row r="53" spans="1:6" ht="9" customHeight="1" x14ac:dyDescent="0.2">
      <c r="B53" s="16" t="s">
        <v>303</v>
      </c>
      <c r="C53" s="30"/>
      <c r="D53" s="222"/>
      <c r="E53" s="179"/>
      <c r="F53" s="34"/>
    </row>
    <row r="54" spans="1:6" ht="10.5" customHeight="1" x14ac:dyDescent="0.2">
      <c r="B54" s="31" t="s">
        <v>122</v>
      </c>
      <c r="C54" s="30"/>
      <c r="D54" s="222"/>
      <c r="E54" s="179"/>
      <c r="F54" s="34"/>
    </row>
    <row r="55" spans="1:6" ht="10.5" customHeight="1" x14ac:dyDescent="0.2">
      <c r="B55" s="16" t="s">
        <v>22</v>
      </c>
      <c r="C55" s="30"/>
      <c r="D55" s="222"/>
      <c r="E55" s="179"/>
      <c r="F55" s="34"/>
    </row>
    <row r="56" spans="1:6" ht="10.5" customHeight="1" x14ac:dyDescent="0.2">
      <c r="B56" s="16" t="s">
        <v>23</v>
      </c>
      <c r="C56" s="30">
        <v>0</v>
      </c>
      <c r="D56" s="222"/>
      <c r="E56" s="179"/>
      <c r="F56" s="34"/>
    </row>
    <row r="57" spans="1:6" s="28" customFormat="1" ht="6.75" customHeight="1" x14ac:dyDescent="0.2">
      <c r="A57" s="24"/>
      <c r="B57" s="35"/>
      <c r="C57" s="30"/>
      <c r="D57" s="222"/>
      <c r="E57" s="179"/>
      <c r="F57" s="36"/>
    </row>
    <row r="58" spans="1:6" s="28" customFormat="1" ht="13.5" customHeight="1" x14ac:dyDescent="0.2">
      <c r="A58" s="24"/>
      <c r="B58" s="31" t="s">
        <v>121</v>
      </c>
      <c r="C58" s="30"/>
      <c r="D58" s="222"/>
      <c r="E58" s="179"/>
      <c r="F58" s="36"/>
    </row>
    <row r="59" spans="1:6" s="28" customFormat="1" ht="10.5" customHeight="1" x14ac:dyDescent="0.2">
      <c r="A59" s="24"/>
      <c r="B59" s="16" t="s">
        <v>22</v>
      </c>
      <c r="C59" s="30">
        <v>48</v>
      </c>
      <c r="D59" s="222"/>
      <c r="E59" s="179">
        <v>-5.8823529411764719E-2</v>
      </c>
      <c r="F59" s="36"/>
    </row>
    <row r="60" spans="1:6" s="28" customFormat="1" ht="10.5" customHeight="1" x14ac:dyDescent="0.2">
      <c r="A60" s="24"/>
      <c r="B60" s="16" t="s">
        <v>23</v>
      </c>
      <c r="C60" s="30"/>
      <c r="D60" s="222"/>
      <c r="E60" s="179"/>
      <c r="F60" s="36"/>
    </row>
    <row r="61" spans="1:6" s="28" customFormat="1" ht="10.5" customHeight="1" x14ac:dyDescent="0.2">
      <c r="A61" s="24"/>
      <c r="B61" s="16" t="s">
        <v>199</v>
      </c>
      <c r="C61" s="30">
        <v>78</v>
      </c>
      <c r="D61" s="222"/>
      <c r="E61" s="179">
        <v>1.298701298701288E-2</v>
      </c>
      <c r="F61" s="36"/>
    </row>
    <row r="62" spans="1:6" s="28" customFormat="1" ht="10.5" customHeight="1" x14ac:dyDescent="0.2">
      <c r="A62" s="24"/>
      <c r="B62" s="16" t="s">
        <v>200</v>
      </c>
      <c r="C62" s="30">
        <v>1</v>
      </c>
      <c r="D62" s="222"/>
      <c r="E62" s="179">
        <v>-0.5</v>
      </c>
      <c r="F62" s="36"/>
    </row>
    <row r="63" spans="1:6" s="28" customFormat="1" ht="10.5" customHeight="1" x14ac:dyDescent="0.2">
      <c r="A63" s="24"/>
      <c r="B63" s="16" t="s">
        <v>201</v>
      </c>
      <c r="C63" s="30">
        <v>15</v>
      </c>
      <c r="D63" s="222"/>
      <c r="E63" s="179">
        <v>0.36363636363636354</v>
      </c>
      <c r="F63" s="36"/>
    </row>
    <row r="64" spans="1:6" s="28" customFormat="1" ht="10.5" customHeight="1" x14ac:dyDescent="0.2">
      <c r="A64" s="24"/>
      <c r="B64" s="16" t="s">
        <v>202</v>
      </c>
      <c r="C64" s="30">
        <v>95</v>
      </c>
      <c r="D64" s="222"/>
      <c r="E64" s="179">
        <v>-0.24</v>
      </c>
      <c r="F64" s="36"/>
    </row>
    <row r="65" spans="1:6" s="28" customFormat="1" ht="10.5" customHeight="1" x14ac:dyDescent="0.2">
      <c r="A65" s="24"/>
      <c r="B65" s="16" t="s">
        <v>203</v>
      </c>
      <c r="C65" s="30">
        <v>96</v>
      </c>
      <c r="D65" s="222"/>
      <c r="E65" s="179">
        <v>-4.0000000000000036E-2</v>
      </c>
      <c r="F65" s="36"/>
    </row>
    <row r="66" spans="1:6" s="28" customFormat="1" ht="10.5" customHeight="1" x14ac:dyDescent="0.2">
      <c r="A66" s="24"/>
      <c r="B66" s="16" t="s">
        <v>204</v>
      </c>
      <c r="C66" s="30">
        <v>90</v>
      </c>
      <c r="D66" s="222"/>
      <c r="E66" s="179"/>
      <c r="F66" s="36"/>
    </row>
    <row r="67" spans="1:6" s="28" customFormat="1" ht="6.75" customHeight="1" x14ac:dyDescent="0.2">
      <c r="A67" s="24"/>
      <c r="B67" s="35"/>
      <c r="C67" s="30"/>
      <c r="D67" s="222"/>
      <c r="E67" s="179"/>
      <c r="F67" s="36"/>
    </row>
    <row r="68" spans="1:6" s="28" customFormat="1" ht="12" customHeight="1" x14ac:dyDescent="0.2">
      <c r="A68" s="24"/>
      <c r="B68" s="31" t="s">
        <v>243</v>
      </c>
      <c r="C68" s="30"/>
      <c r="D68" s="222"/>
      <c r="E68" s="179"/>
      <c r="F68" s="36"/>
    </row>
    <row r="69" spans="1:6" s="28" customFormat="1" ht="10.5" customHeight="1" x14ac:dyDescent="0.2">
      <c r="A69" s="24"/>
      <c r="B69" s="16" t="s">
        <v>22</v>
      </c>
      <c r="C69" s="30">
        <v>9379</v>
      </c>
      <c r="D69" s="222"/>
      <c r="E69" s="179">
        <v>0.29080649600880815</v>
      </c>
      <c r="F69" s="36"/>
    </row>
    <row r="70" spans="1:6" s="28" customFormat="1" ht="10.5" customHeight="1" x14ac:dyDescent="0.2">
      <c r="A70" s="24"/>
      <c r="B70" s="16" t="s">
        <v>23</v>
      </c>
      <c r="C70" s="30">
        <v>5</v>
      </c>
      <c r="D70" s="222"/>
      <c r="E70" s="179">
        <v>0</v>
      </c>
      <c r="F70" s="36"/>
    </row>
    <row r="71" spans="1:6" s="28" customFormat="1" ht="10.5" customHeight="1" x14ac:dyDescent="0.2">
      <c r="A71" s="24"/>
      <c r="B71" s="33" t="s">
        <v>193</v>
      </c>
      <c r="C71" s="30">
        <v>213.72000000000008</v>
      </c>
      <c r="D71" s="222"/>
      <c r="E71" s="179">
        <v>0.39777632439503008</v>
      </c>
      <c r="F71" s="36"/>
    </row>
    <row r="72" spans="1:6" ht="10.5" customHeight="1" x14ac:dyDescent="0.2">
      <c r="B72" s="33" t="s">
        <v>194</v>
      </c>
      <c r="C72" s="30">
        <v>1488</v>
      </c>
      <c r="D72" s="222"/>
      <c r="E72" s="179">
        <v>-9.9273607748184056E-2</v>
      </c>
      <c r="F72" s="34"/>
    </row>
    <row r="73" spans="1:6" ht="10.5" customHeight="1" x14ac:dyDescent="0.2">
      <c r="B73" s="33" t="s">
        <v>322</v>
      </c>
      <c r="C73" s="343">
        <v>177</v>
      </c>
      <c r="D73" s="222"/>
      <c r="E73" s="344"/>
      <c r="F73" s="34"/>
    </row>
    <row r="74" spans="1:6" ht="10.5" customHeight="1" x14ac:dyDescent="0.2">
      <c r="B74" s="33" t="s">
        <v>324</v>
      </c>
      <c r="C74" s="343"/>
      <c r="D74" s="222"/>
      <c r="E74" s="344"/>
      <c r="F74" s="34"/>
    </row>
    <row r="75" spans="1:6" ht="10.5" customHeight="1" x14ac:dyDescent="0.2">
      <c r="B75" s="33" t="s">
        <v>325</v>
      </c>
      <c r="C75" s="343">
        <v>15</v>
      </c>
      <c r="D75" s="222"/>
      <c r="E75" s="344">
        <v>-0.34782608695652173</v>
      </c>
      <c r="F75" s="34"/>
    </row>
    <row r="76" spans="1:6" ht="10.5" customHeight="1" x14ac:dyDescent="0.2">
      <c r="B76" s="33" t="s">
        <v>320</v>
      </c>
      <c r="C76" s="343">
        <v>146</v>
      </c>
      <c r="D76" s="222"/>
      <c r="E76" s="344">
        <v>-0.12574850299401197</v>
      </c>
      <c r="F76" s="34"/>
    </row>
    <row r="77" spans="1:6" ht="10.5" customHeight="1" x14ac:dyDescent="0.2">
      <c r="B77" s="33" t="s">
        <v>321</v>
      </c>
      <c r="C77" s="343">
        <v>625</v>
      </c>
      <c r="D77" s="222"/>
      <c r="E77" s="344">
        <v>-0.18407310704960833</v>
      </c>
      <c r="F77" s="34"/>
    </row>
    <row r="78" spans="1:6" ht="10.5" customHeight="1" x14ac:dyDescent="0.2">
      <c r="B78" s="33" t="s">
        <v>323</v>
      </c>
      <c r="C78" s="343">
        <v>525</v>
      </c>
      <c r="D78" s="222"/>
      <c r="E78" s="344">
        <v>-0.13934426229508201</v>
      </c>
      <c r="F78" s="34"/>
    </row>
    <row r="79" spans="1:6" ht="10.5" customHeight="1" x14ac:dyDescent="0.2">
      <c r="B79" s="16" t="s">
        <v>195</v>
      </c>
      <c r="C79" s="343">
        <v>1701.72</v>
      </c>
      <c r="D79" s="222"/>
      <c r="E79" s="344">
        <v>-5.7166602027813207E-2</v>
      </c>
      <c r="F79" s="34"/>
    </row>
    <row r="80" spans="1:6" ht="10.5" customHeight="1" x14ac:dyDescent="0.2">
      <c r="B80" s="16" t="s">
        <v>196</v>
      </c>
      <c r="C80" s="343"/>
      <c r="D80" s="222"/>
      <c r="E80" s="344"/>
      <c r="F80" s="34"/>
    </row>
    <row r="81" spans="1:6" ht="10.5" customHeight="1" x14ac:dyDescent="0.2">
      <c r="B81" s="16" t="s">
        <v>197</v>
      </c>
      <c r="C81" s="343"/>
      <c r="D81" s="222"/>
      <c r="E81" s="344"/>
      <c r="F81" s="34"/>
    </row>
    <row r="82" spans="1:6" s="28" customFormat="1" ht="10.5" customHeight="1" x14ac:dyDescent="0.2">
      <c r="A82" s="24"/>
      <c r="B82" s="16" t="s">
        <v>198</v>
      </c>
      <c r="C82" s="343"/>
      <c r="D82" s="222"/>
      <c r="E82" s="344"/>
      <c r="F82" s="36"/>
    </row>
    <row r="83" spans="1:6" s="28" customFormat="1" ht="10.5" customHeight="1" x14ac:dyDescent="0.2">
      <c r="A83" s="24"/>
      <c r="B83" s="16" t="s">
        <v>200</v>
      </c>
      <c r="C83" s="345"/>
      <c r="D83" s="222"/>
      <c r="E83" s="346"/>
      <c r="F83" s="47"/>
    </row>
    <row r="84" spans="1:6" s="28" customFormat="1" ht="10.5" customHeight="1" x14ac:dyDescent="0.2">
      <c r="A84" s="24"/>
      <c r="B84" s="16" t="s">
        <v>201</v>
      </c>
      <c r="C84" s="345">
        <v>1</v>
      </c>
      <c r="D84" s="222"/>
      <c r="E84" s="346"/>
      <c r="F84" s="47"/>
    </row>
    <row r="85" spans="1:6" s="28" customFormat="1" ht="10.5" customHeight="1" x14ac:dyDescent="0.2">
      <c r="A85" s="24"/>
      <c r="B85" s="16" t="s">
        <v>202</v>
      </c>
      <c r="C85" s="46">
        <v>67</v>
      </c>
      <c r="D85" s="222"/>
      <c r="E85" s="190">
        <v>-0.29473684210526319</v>
      </c>
      <c r="F85" s="47"/>
    </row>
    <row r="86" spans="1:6" s="28" customFormat="1" ht="10.5" customHeight="1" x14ac:dyDescent="0.2">
      <c r="A86" s="24"/>
      <c r="B86" s="16" t="s">
        <v>203</v>
      </c>
      <c r="C86" s="46">
        <v>10</v>
      </c>
      <c r="D86" s="222"/>
      <c r="E86" s="190">
        <v>-0.5</v>
      </c>
      <c r="F86" s="47"/>
    </row>
    <row r="87" spans="1:6" s="28" customFormat="1" ht="10.5" customHeight="1" x14ac:dyDescent="0.2">
      <c r="A87" s="24"/>
      <c r="B87" s="16" t="s">
        <v>204</v>
      </c>
      <c r="C87" s="46"/>
      <c r="D87" s="222"/>
      <c r="E87" s="190"/>
      <c r="F87" s="47"/>
    </row>
    <row r="88" spans="1:6" ht="12.75" customHeight="1" x14ac:dyDescent="0.2">
      <c r="B88" s="16" t="s">
        <v>303</v>
      </c>
      <c r="C88" s="46"/>
      <c r="D88" s="222"/>
      <c r="E88" s="190"/>
      <c r="F88" s="47"/>
    </row>
    <row r="89" spans="1:6" s="28" customFormat="1" ht="11.25" customHeight="1" x14ac:dyDescent="0.2">
      <c r="A89" s="24"/>
      <c r="B89" s="31" t="s">
        <v>278</v>
      </c>
      <c r="C89" s="46"/>
      <c r="D89" s="222"/>
      <c r="E89" s="190"/>
      <c r="F89" s="47"/>
    </row>
    <row r="90" spans="1:6" ht="10.5" customHeight="1" x14ac:dyDescent="0.2">
      <c r="B90" s="16" t="s">
        <v>22</v>
      </c>
      <c r="C90" s="46">
        <v>245610</v>
      </c>
      <c r="D90" s="222">
        <v>15719</v>
      </c>
      <c r="E90" s="190">
        <v>-5.4543908453698053E-3</v>
      </c>
      <c r="F90" s="47"/>
    </row>
    <row r="91" spans="1:6" ht="10.5" customHeight="1" x14ac:dyDescent="0.2">
      <c r="B91" s="16" t="s">
        <v>23</v>
      </c>
      <c r="C91" s="46">
        <v>1122</v>
      </c>
      <c r="D91" s="222"/>
      <c r="E91" s="190">
        <v>-0.13090627420604184</v>
      </c>
      <c r="F91" s="47"/>
    </row>
    <row r="92" spans="1:6" ht="10.5" customHeight="1" x14ac:dyDescent="0.2">
      <c r="B92" s="33" t="s">
        <v>193</v>
      </c>
      <c r="C92" s="46">
        <v>5947.1999999999989</v>
      </c>
      <c r="D92" s="222">
        <v>458.4</v>
      </c>
      <c r="E92" s="190">
        <v>-0.16638282304557916</v>
      </c>
      <c r="F92" s="47"/>
    </row>
    <row r="93" spans="1:6" ht="10.5" customHeight="1" x14ac:dyDescent="0.2">
      <c r="B93" s="33" t="s">
        <v>194</v>
      </c>
      <c r="C93" s="46">
        <v>128438</v>
      </c>
      <c r="D93" s="222">
        <v>42011</v>
      </c>
      <c r="E93" s="190">
        <v>0.17937981506478251</v>
      </c>
      <c r="F93" s="47"/>
    </row>
    <row r="94" spans="1:6" ht="10.5" customHeight="1" x14ac:dyDescent="0.2">
      <c r="B94" s="33" t="s">
        <v>322</v>
      </c>
      <c r="C94" s="46">
        <v>14963</v>
      </c>
      <c r="D94" s="222">
        <v>13787</v>
      </c>
      <c r="E94" s="190">
        <v>0.63476455806839294</v>
      </c>
      <c r="F94" s="47"/>
    </row>
    <row r="95" spans="1:6" ht="10.5" customHeight="1" x14ac:dyDescent="0.2">
      <c r="B95" s="33" t="s">
        <v>324</v>
      </c>
      <c r="C95" s="46"/>
      <c r="D95" s="222"/>
      <c r="E95" s="190"/>
      <c r="F95" s="47"/>
    </row>
    <row r="96" spans="1:6" ht="10.5" customHeight="1" x14ac:dyDescent="0.2">
      <c r="B96" s="33" t="s">
        <v>325</v>
      </c>
      <c r="C96" s="46">
        <v>20223</v>
      </c>
      <c r="D96" s="222">
        <v>20184</v>
      </c>
      <c r="E96" s="190">
        <v>0.77956705385427671</v>
      </c>
      <c r="F96" s="47"/>
    </row>
    <row r="97" spans="2:6" ht="10.5" customHeight="1" x14ac:dyDescent="0.2">
      <c r="B97" s="33" t="s">
        <v>320</v>
      </c>
      <c r="C97" s="46">
        <v>10516</v>
      </c>
      <c r="D97" s="222">
        <v>281</v>
      </c>
      <c r="E97" s="190">
        <v>-9.2330883738458436E-3</v>
      </c>
      <c r="F97" s="47"/>
    </row>
    <row r="98" spans="2:6" ht="10.5" customHeight="1" x14ac:dyDescent="0.2">
      <c r="B98" s="33" t="s">
        <v>321</v>
      </c>
      <c r="C98" s="46">
        <v>67168</v>
      </c>
      <c r="D98" s="222">
        <v>5225</v>
      </c>
      <c r="E98" s="190">
        <v>5.893110515528921E-2</v>
      </c>
      <c r="F98" s="47"/>
    </row>
    <row r="99" spans="2:6" ht="10.5" customHeight="1" x14ac:dyDescent="0.2">
      <c r="B99" s="33" t="s">
        <v>323</v>
      </c>
      <c r="C99" s="46">
        <v>15568</v>
      </c>
      <c r="D99" s="222">
        <v>2534</v>
      </c>
      <c r="E99" s="190">
        <v>8.59375E-2</v>
      </c>
      <c r="F99" s="47"/>
    </row>
    <row r="100" spans="2:6" ht="10.5" customHeight="1" x14ac:dyDescent="0.2">
      <c r="B100" s="16" t="s">
        <v>195</v>
      </c>
      <c r="C100" s="46">
        <v>134385.19999999998</v>
      </c>
      <c r="D100" s="222">
        <v>42469.4</v>
      </c>
      <c r="E100" s="190">
        <v>0.15812160599173297</v>
      </c>
      <c r="F100" s="47"/>
    </row>
    <row r="101" spans="2:6" ht="10.5" customHeight="1" x14ac:dyDescent="0.2">
      <c r="B101" s="16" t="s">
        <v>196</v>
      </c>
      <c r="C101" s="46"/>
      <c r="D101" s="222"/>
      <c r="E101" s="190"/>
      <c r="F101" s="47"/>
    </row>
    <row r="102" spans="2:6" ht="10.5" customHeight="1" x14ac:dyDescent="0.2">
      <c r="B102" s="16" t="s">
        <v>197</v>
      </c>
      <c r="C102" s="46">
        <v>1</v>
      </c>
      <c r="D102" s="222"/>
      <c r="E102" s="190"/>
      <c r="F102" s="47"/>
    </row>
    <row r="103" spans="2:6" ht="10.5" customHeight="1" x14ac:dyDescent="0.2">
      <c r="B103" s="16" t="s">
        <v>198</v>
      </c>
      <c r="C103" s="46"/>
      <c r="D103" s="222"/>
      <c r="E103" s="190"/>
      <c r="F103" s="47"/>
    </row>
    <row r="104" spans="2:6" ht="10.5" customHeight="1" x14ac:dyDescent="0.2">
      <c r="B104" s="16" t="s">
        <v>200</v>
      </c>
      <c r="C104" s="46">
        <v>1</v>
      </c>
      <c r="D104" s="222"/>
      <c r="E104" s="190"/>
      <c r="F104" s="47"/>
    </row>
    <row r="105" spans="2:6" ht="10.5" customHeight="1" x14ac:dyDescent="0.2">
      <c r="B105" s="16" t="s">
        <v>201</v>
      </c>
      <c r="C105" s="46">
        <v>16</v>
      </c>
      <c r="D105" s="222"/>
      <c r="E105" s="190">
        <v>-0.5</v>
      </c>
      <c r="F105" s="47"/>
    </row>
    <row r="106" spans="2:6" ht="10.5" customHeight="1" x14ac:dyDescent="0.2">
      <c r="B106" s="16" t="s">
        <v>202</v>
      </c>
      <c r="C106" s="46">
        <v>162</v>
      </c>
      <c r="D106" s="222"/>
      <c r="E106" s="190">
        <v>-0.26363636363636367</v>
      </c>
      <c r="F106" s="47"/>
    </row>
    <row r="107" spans="2:6" ht="10.5" customHeight="1" x14ac:dyDescent="0.2">
      <c r="B107" s="16" t="s">
        <v>203</v>
      </c>
      <c r="C107" s="46">
        <v>106</v>
      </c>
      <c r="D107" s="222"/>
      <c r="E107" s="190">
        <v>-0.1166666666666667</v>
      </c>
      <c r="F107" s="47"/>
    </row>
    <row r="108" spans="2:6" ht="10.5" customHeight="1" x14ac:dyDescent="0.2">
      <c r="B108" s="16" t="s">
        <v>204</v>
      </c>
      <c r="C108" s="46">
        <v>90</v>
      </c>
      <c r="D108" s="222"/>
      <c r="E108" s="190"/>
      <c r="F108" s="47"/>
    </row>
    <row r="109" spans="2:6" ht="10.5" customHeight="1" x14ac:dyDescent="0.2">
      <c r="B109" s="21" t="s">
        <v>303</v>
      </c>
      <c r="C109" s="399"/>
      <c r="D109" s="342"/>
      <c r="E109" s="347"/>
      <c r="F109" s="47"/>
    </row>
    <row r="110" spans="2:6" ht="9.75" customHeight="1" x14ac:dyDescent="0.2">
      <c r="B110" s="43"/>
      <c r="C110" s="49"/>
      <c r="D110" s="350"/>
      <c r="E110" s="350"/>
      <c r="F110" s="47"/>
    </row>
    <row r="111" spans="2:6" ht="15" customHeight="1" x14ac:dyDescent="0.25">
      <c r="B111" s="7" t="s">
        <v>288</v>
      </c>
      <c r="C111" s="8"/>
      <c r="D111" s="349"/>
      <c r="E111" s="349"/>
      <c r="F111" s="8"/>
    </row>
    <row r="112" spans="2:6" ht="9.75" customHeight="1" x14ac:dyDescent="0.2">
      <c r="B112" s="9" t="str">
        <f>B3</f>
        <v>MOIS DE MAI 2024</v>
      </c>
      <c r="D112" s="350"/>
      <c r="E112" s="350"/>
    </row>
    <row r="113" spans="1:6" ht="14.25" customHeight="1" x14ac:dyDescent="0.2">
      <c r="B113" s="12" t="s">
        <v>175</v>
      </c>
      <c r="C113" s="13"/>
      <c r="D113" s="353"/>
      <c r="E113" s="351"/>
      <c r="F113" s="15"/>
    </row>
    <row r="114" spans="1:6" ht="12" customHeight="1" x14ac:dyDescent="0.2">
      <c r="B114" s="16" t="s">
        <v>4</v>
      </c>
      <c r="C114" s="18" t="s">
        <v>6</v>
      </c>
      <c r="D114" s="219" t="s">
        <v>3</v>
      </c>
      <c r="E114" s="19" t="str">
        <f>Maladie_mnt!$H$5</f>
        <v>GAM</v>
      </c>
      <c r="F114" s="20"/>
    </row>
    <row r="115" spans="1:6" ht="9.75" customHeight="1" x14ac:dyDescent="0.2">
      <c r="B115" s="21"/>
      <c r="C115" s="45"/>
      <c r="D115" s="220" t="s">
        <v>87</v>
      </c>
      <c r="E115" s="22" t="str">
        <f>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251879.69000000012</v>
      </c>
      <c r="D119" s="222">
        <v>678.9</v>
      </c>
      <c r="E119" s="239">
        <v>-3.6652790390564904E-2</v>
      </c>
      <c r="F119" s="20"/>
    </row>
    <row r="120" spans="1:6" ht="10.5" customHeight="1" x14ac:dyDescent="0.2">
      <c r="A120" s="2"/>
      <c r="B120" s="37" t="s">
        <v>206</v>
      </c>
      <c r="C120" s="238">
        <v>553</v>
      </c>
      <c r="D120" s="222"/>
      <c r="E120" s="239"/>
      <c r="F120" s="20"/>
    </row>
    <row r="121" spans="1:6" ht="10.5" customHeight="1" x14ac:dyDescent="0.2">
      <c r="A121" s="2"/>
      <c r="B121" s="37" t="s">
        <v>226</v>
      </c>
      <c r="C121" s="238">
        <v>4038</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256481.69000000012</v>
      </c>
      <c r="D126" s="222">
        <v>678.9</v>
      </c>
      <c r="E126" s="239">
        <v>-0.10968353707125811</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426723.30000000214</v>
      </c>
      <c r="D129" s="222">
        <v>4179.75</v>
      </c>
      <c r="E129" s="239">
        <v>0.25300218140261177</v>
      </c>
      <c r="F129" s="20"/>
    </row>
    <row r="130" spans="1:6" ht="10.5" customHeight="1" x14ac:dyDescent="0.2">
      <c r="A130" s="2"/>
      <c r="B130" s="37" t="s">
        <v>208</v>
      </c>
      <c r="C130" s="238">
        <v>25582.790000000019</v>
      </c>
      <c r="D130" s="222">
        <v>17349.190000000028</v>
      </c>
      <c r="E130" s="239">
        <v>0.39022017751360361</v>
      </c>
      <c r="F130" s="20"/>
    </row>
    <row r="131" spans="1:6" ht="10.5" customHeight="1" x14ac:dyDescent="0.2">
      <c r="A131" s="2"/>
      <c r="B131" s="37" t="s">
        <v>209</v>
      </c>
      <c r="C131" s="238">
        <v>5655084.7400000039</v>
      </c>
      <c r="D131" s="222">
        <v>24538.959999999999</v>
      </c>
      <c r="E131" s="239">
        <v>-1.39733849163165E-2</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6107405.8300000057</v>
      </c>
      <c r="D135" s="222">
        <v>46067.900000000031</v>
      </c>
      <c r="E135" s="239">
        <v>2.1689370550248555E-3</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22568.600000000002</v>
      </c>
      <c r="D138" s="222">
        <v>109.2</v>
      </c>
      <c r="E138" s="239">
        <v>-5.7454174897574761E-2</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22568.600000000002</v>
      </c>
      <c r="D141" s="222">
        <v>109.2</v>
      </c>
      <c r="E141" s="239">
        <v>-5.7454174897574761E-2</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2936.1000000000004</v>
      </c>
      <c r="D144" s="222"/>
      <c r="E144" s="239">
        <v>9.4130799329234405E-2</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2936.1000000000004</v>
      </c>
      <c r="D147" s="222"/>
      <c r="E147" s="182">
        <v>9.4130799329234405E-2</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26</v>
      </c>
      <c r="D150" s="222"/>
      <c r="E150" s="182">
        <v>0.23809523809523814</v>
      </c>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26</v>
      </c>
      <c r="D152" s="222"/>
      <c r="E152" s="182">
        <v>0.23809523809523814</v>
      </c>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8</v>
      </c>
      <c r="D155" s="222"/>
      <c r="E155" s="182"/>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8</v>
      </c>
      <c r="D157" s="222"/>
      <c r="E157" s="182"/>
      <c r="F157" s="56"/>
    </row>
    <row r="158" spans="1:6" s="57" customFormat="1" ht="6.75" customHeight="1" x14ac:dyDescent="0.2">
      <c r="A158" s="6"/>
      <c r="B158" s="35"/>
      <c r="C158" s="55"/>
      <c r="D158" s="222"/>
      <c r="E158" s="182"/>
      <c r="F158" s="56"/>
    </row>
    <row r="159" spans="1:6" s="60" customFormat="1" ht="14.25" customHeight="1" x14ac:dyDescent="0.2">
      <c r="A159" s="24"/>
      <c r="B159" s="31" t="s">
        <v>244</v>
      </c>
      <c r="C159" s="55"/>
      <c r="D159" s="222"/>
      <c r="E159" s="182"/>
      <c r="F159" s="59"/>
    </row>
    <row r="160" spans="1:6" s="60" customFormat="1" ht="15" customHeight="1" x14ac:dyDescent="0.2">
      <c r="A160" s="24"/>
      <c r="B160" s="37" t="s">
        <v>213</v>
      </c>
      <c r="C160" s="55"/>
      <c r="D160" s="222"/>
      <c r="E160" s="182"/>
      <c r="F160" s="59"/>
    </row>
    <row r="161" spans="1:6" s="57" customFormat="1" ht="10.5" customHeight="1" x14ac:dyDescent="0.2">
      <c r="A161" s="6"/>
      <c r="B161" s="37" t="s">
        <v>205</v>
      </c>
      <c r="C161" s="55">
        <v>4395.8500000000004</v>
      </c>
      <c r="D161" s="222"/>
      <c r="E161" s="182">
        <v>-8.3147356345812828E-2</v>
      </c>
      <c r="F161" s="56"/>
    </row>
    <row r="162" spans="1:6" s="57" customFormat="1" ht="10.5" customHeight="1" x14ac:dyDescent="0.2">
      <c r="A162" s="6"/>
      <c r="B162" s="37" t="s">
        <v>206</v>
      </c>
      <c r="C162" s="55"/>
      <c r="D162" s="222"/>
      <c r="E162" s="182"/>
      <c r="F162" s="56"/>
    </row>
    <row r="163" spans="1:6" s="57" customFormat="1" ht="10.5" customHeight="1" x14ac:dyDescent="0.2">
      <c r="A163" s="6"/>
      <c r="B163" s="37" t="s">
        <v>226</v>
      </c>
      <c r="C163" s="55">
        <v>95</v>
      </c>
      <c r="D163" s="222"/>
      <c r="E163" s="182"/>
      <c r="F163" s="56"/>
    </row>
    <row r="164" spans="1:6" s="57" customFormat="1" ht="10.5" customHeight="1" x14ac:dyDescent="0.2">
      <c r="A164" s="6"/>
      <c r="B164" s="37" t="s">
        <v>207</v>
      </c>
      <c r="C164" s="55">
        <v>1097.82</v>
      </c>
      <c r="D164" s="222"/>
      <c r="E164" s="182">
        <v>-0.52518489684702219</v>
      </c>
      <c r="F164" s="56"/>
    </row>
    <row r="165" spans="1:6" s="57" customFormat="1" ht="10.5" customHeight="1" x14ac:dyDescent="0.2">
      <c r="A165" s="6"/>
      <c r="B165" s="37" t="s">
        <v>208</v>
      </c>
      <c r="C165" s="55">
        <v>182.00000000000003</v>
      </c>
      <c r="D165" s="222"/>
      <c r="E165" s="182">
        <v>-0.39973614775725586</v>
      </c>
      <c r="F165" s="56"/>
    </row>
    <row r="166" spans="1:6" s="57" customFormat="1" ht="10.5" customHeight="1" x14ac:dyDescent="0.2">
      <c r="A166" s="6"/>
      <c r="B166" s="37" t="s">
        <v>209</v>
      </c>
      <c r="C166" s="55">
        <v>13736.979999999998</v>
      </c>
      <c r="D166" s="222"/>
      <c r="E166" s="182">
        <v>0.57089208320468354</v>
      </c>
      <c r="F166" s="56"/>
    </row>
    <row r="167" spans="1:6" s="57" customFormat="1" ht="10.5" customHeight="1" x14ac:dyDescent="0.2">
      <c r="A167" s="6"/>
      <c r="B167" s="37" t="s">
        <v>210</v>
      </c>
      <c r="C167" s="55">
        <v>141.30000000000001</v>
      </c>
      <c r="D167" s="222"/>
      <c r="E167" s="182"/>
      <c r="F167" s="56"/>
    </row>
    <row r="168" spans="1:6" s="57" customFormat="1" ht="10.5" customHeight="1" x14ac:dyDescent="0.2">
      <c r="A168" s="6"/>
      <c r="B168" s="37" t="s">
        <v>211</v>
      </c>
      <c r="C168" s="55">
        <v>311</v>
      </c>
      <c r="D168" s="222"/>
      <c r="E168" s="182"/>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19965.949999999997</v>
      </c>
      <c r="D170" s="222"/>
      <c r="E170" s="182">
        <v>8.8893433682373235E-2</v>
      </c>
      <c r="F170" s="56"/>
    </row>
    <row r="171" spans="1:6" s="60" customFormat="1" ht="10.5" customHeight="1" x14ac:dyDescent="0.15">
      <c r="A171" s="24"/>
      <c r="B171" s="264"/>
      <c r="C171" s="55"/>
      <c r="D171" s="222"/>
      <c r="E171" s="182"/>
      <c r="F171" s="59"/>
    </row>
    <row r="172" spans="1:6" s="57" customFormat="1" ht="12.75" customHeight="1" x14ac:dyDescent="0.2">
      <c r="A172" s="6"/>
      <c r="B172" s="35" t="s">
        <v>233</v>
      </c>
      <c r="C172" s="55">
        <v>6410108.1700000064</v>
      </c>
      <c r="D172" s="222">
        <v>46856.000000000022</v>
      </c>
      <c r="E172" s="182">
        <v>-2.7244594591784299E-3</v>
      </c>
      <c r="F172" s="56"/>
    </row>
    <row r="173" spans="1:6" s="57" customFormat="1" ht="12.75" hidden="1" customHeight="1" x14ac:dyDescent="0.2">
      <c r="A173" s="6"/>
      <c r="B173" s="35"/>
      <c r="C173" s="55"/>
      <c r="D173" s="222"/>
      <c r="E173" s="182"/>
      <c r="F173" s="56"/>
    </row>
    <row r="174" spans="1:6" s="57" customFormat="1" ht="12.7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348.5</v>
      </c>
      <c r="D176" s="222">
        <v>155.5</v>
      </c>
      <c r="E176" s="182">
        <v>0.25179597701149437</v>
      </c>
      <c r="F176" s="59"/>
    </row>
    <row r="177" spans="1:6" s="60" customFormat="1" ht="10.5" customHeight="1" x14ac:dyDescent="0.2">
      <c r="A177" s="24"/>
      <c r="B177" s="37" t="s">
        <v>214</v>
      </c>
      <c r="C177" s="55">
        <v>864036</v>
      </c>
      <c r="D177" s="222">
        <v>432882</v>
      </c>
      <c r="E177" s="182">
        <v>0.32336967342925327</v>
      </c>
      <c r="F177" s="59"/>
    </row>
    <row r="178" spans="1:6" s="60" customFormat="1" ht="10.5" customHeight="1" x14ac:dyDescent="0.2">
      <c r="A178" s="24"/>
      <c r="B178" s="37" t="s">
        <v>215</v>
      </c>
      <c r="C178" s="55">
        <v>43</v>
      </c>
      <c r="D178" s="222">
        <v>10</v>
      </c>
      <c r="E178" s="182">
        <v>-0.67910447761194037</v>
      </c>
      <c r="F178" s="59"/>
    </row>
    <row r="179" spans="1:6" s="60" customFormat="1" ht="10.5" customHeight="1" x14ac:dyDescent="0.2">
      <c r="A179" s="24"/>
      <c r="B179" s="37" t="s">
        <v>216</v>
      </c>
      <c r="C179" s="55">
        <v>184.5</v>
      </c>
      <c r="D179" s="222">
        <v>40.5</v>
      </c>
      <c r="E179" s="182">
        <v>-1.6000000000000014E-2</v>
      </c>
      <c r="F179" s="59"/>
    </row>
    <row r="180" spans="1:6" s="60" customFormat="1" ht="10.5" customHeight="1" x14ac:dyDescent="0.2">
      <c r="A180" s="24"/>
      <c r="B180" s="37" t="s">
        <v>217</v>
      </c>
      <c r="C180" s="55">
        <v>1459.6</v>
      </c>
      <c r="D180" s="222">
        <v>559.6</v>
      </c>
      <c r="E180" s="182">
        <v>0.13042131350681574</v>
      </c>
      <c r="F180" s="59"/>
    </row>
    <row r="181" spans="1:6" s="60" customFormat="1" ht="10.5" hidden="1" customHeight="1" x14ac:dyDescent="0.2">
      <c r="A181" s="24"/>
      <c r="B181" s="37"/>
      <c r="C181" s="55"/>
      <c r="D181" s="222"/>
      <c r="E181" s="182"/>
      <c r="F181" s="59"/>
    </row>
    <row r="182" spans="1:6" s="60" customFormat="1" ht="10.5" hidden="1" customHeight="1" x14ac:dyDescent="0.2">
      <c r="A182" s="24"/>
      <c r="B182" s="37"/>
      <c r="C182" s="55"/>
      <c r="D182" s="222"/>
      <c r="E182" s="182"/>
      <c r="F182" s="59"/>
    </row>
    <row r="183" spans="1:6" s="60" customFormat="1" ht="10.5" hidden="1" customHeight="1" x14ac:dyDescent="0.2">
      <c r="A183" s="24"/>
      <c r="B183" s="37"/>
      <c r="C183" s="55"/>
      <c r="D183" s="222"/>
      <c r="E183" s="182"/>
      <c r="F183" s="59"/>
    </row>
    <row r="184" spans="1:6" s="60" customFormat="1" ht="10.5" hidden="1" customHeight="1" x14ac:dyDescent="0.2">
      <c r="A184" s="24"/>
      <c r="B184" s="37"/>
      <c r="C184" s="55"/>
      <c r="D184" s="222"/>
      <c r="E184" s="182"/>
      <c r="F184" s="59"/>
    </row>
    <row r="185" spans="1:6" s="60" customFormat="1" ht="10.5" hidden="1" customHeight="1" x14ac:dyDescent="0.2">
      <c r="A185" s="24"/>
      <c r="B185" s="37"/>
      <c r="C185" s="55"/>
      <c r="D185" s="222"/>
      <c r="E185" s="182"/>
      <c r="F185" s="59"/>
    </row>
    <row r="186" spans="1:6" ht="11.25" customHeight="1" x14ac:dyDescent="0.2">
      <c r="A186" s="2"/>
      <c r="B186" s="41" t="s">
        <v>235</v>
      </c>
      <c r="C186" s="166">
        <v>866071.6</v>
      </c>
      <c r="D186" s="342">
        <v>433647.6</v>
      </c>
      <c r="E186" s="194">
        <v>0.32265643815465883</v>
      </c>
      <c r="F186" s="69"/>
    </row>
    <row r="187" spans="1:6" s="28" customFormat="1" ht="16.5" customHeight="1" x14ac:dyDescent="0.2">
      <c r="A187" s="54"/>
      <c r="B187" s="81" t="s">
        <v>164</v>
      </c>
      <c r="C187" s="55"/>
      <c r="D187" s="222"/>
      <c r="E187" s="185"/>
      <c r="F187" s="70"/>
    </row>
    <row r="188" spans="1:6" s="28" customFormat="1" ht="8.25" customHeight="1" x14ac:dyDescent="0.2">
      <c r="A188" s="54"/>
      <c r="B188" s="81"/>
      <c r="C188" s="55"/>
      <c r="D188" s="222"/>
      <c r="E188" s="185"/>
      <c r="F188" s="70"/>
    </row>
    <row r="189" spans="1:6" ht="10.5" customHeight="1" x14ac:dyDescent="0.2">
      <c r="A189" s="2"/>
      <c r="B189" s="82" t="s">
        <v>78</v>
      </c>
      <c r="C189" s="55">
        <v>1576538.4197285769</v>
      </c>
      <c r="D189" s="222"/>
      <c r="E189" s="185">
        <v>-7.4954968047147297E-4</v>
      </c>
      <c r="F189" s="69"/>
    </row>
    <row r="190" spans="1:6" ht="10.5" customHeight="1" x14ac:dyDescent="0.2">
      <c r="A190" s="2"/>
      <c r="B190" s="82" t="s">
        <v>76</v>
      </c>
      <c r="C190" s="55">
        <v>5490447.5</v>
      </c>
      <c r="D190" s="222"/>
      <c r="E190" s="185">
        <v>7.8488828336054972E-2</v>
      </c>
      <c r="F190" s="69"/>
    </row>
    <row r="191" spans="1:6" ht="10.5" customHeight="1" x14ac:dyDescent="0.2">
      <c r="A191" s="2"/>
      <c r="B191" s="82" t="s">
        <v>77</v>
      </c>
      <c r="C191" s="55"/>
      <c r="D191" s="222"/>
      <c r="E191" s="185"/>
      <c r="F191" s="69"/>
    </row>
    <row r="192" spans="1:6" s="28" customFormat="1" ht="16.5" customHeight="1" x14ac:dyDescent="0.2">
      <c r="A192" s="54"/>
      <c r="B192" s="161" t="s">
        <v>165</v>
      </c>
      <c r="C192" s="400">
        <v>7067009.9197285771</v>
      </c>
      <c r="D192" s="227"/>
      <c r="E192" s="355">
        <v>5.974543347809802E-2</v>
      </c>
      <c r="F192" s="70"/>
    </row>
    <row r="193" spans="1:6" ht="10.5" customHeight="1" x14ac:dyDescent="0.2">
      <c r="A193" s="2"/>
      <c r="B193" s="84"/>
      <c r="C193" s="166"/>
      <c r="D193" s="342"/>
      <c r="E193" s="352"/>
      <c r="F193" s="69"/>
    </row>
    <row r="194" spans="1:6" x14ac:dyDescent="0.2">
      <c r="D194" s="350"/>
    </row>
    <row r="195" spans="1:6" x14ac:dyDescent="0.2">
      <c r="D195" s="350"/>
    </row>
    <row r="196" spans="1:6" x14ac:dyDescent="0.2">
      <c r="D196" s="350"/>
    </row>
    <row r="197" spans="1:6" x14ac:dyDescent="0.2">
      <c r="D197" s="350"/>
    </row>
    <row r="198" spans="1:6" x14ac:dyDescent="0.2">
      <c r="D198" s="350"/>
    </row>
    <row r="199" spans="1:6" x14ac:dyDescent="0.2">
      <c r="D199" s="350"/>
    </row>
    <row r="200" spans="1:6" x14ac:dyDescent="0.2">
      <c r="D200" s="350"/>
    </row>
    <row r="201" spans="1:6" x14ac:dyDescent="0.2">
      <c r="D201" s="350"/>
    </row>
    <row r="202" spans="1:6" x14ac:dyDescent="0.2">
      <c r="D202" s="350"/>
    </row>
    <row r="203" spans="1:6" x14ac:dyDescent="0.2">
      <c r="D203" s="350"/>
    </row>
    <row r="204" spans="1:6" x14ac:dyDescent="0.2">
      <c r="D204" s="350"/>
    </row>
    <row r="205" spans="1:6" x14ac:dyDescent="0.2">
      <c r="D205" s="350"/>
    </row>
    <row r="206" spans="1:6" x14ac:dyDescent="0.2">
      <c r="D206" s="350"/>
    </row>
    <row r="207" spans="1:6" x14ac:dyDescent="0.2">
      <c r="D207" s="350"/>
    </row>
    <row r="208" spans="1:6" x14ac:dyDescent="0.2">
      <c r="D208" s="350"/>
    </row>
    <row r="209" spans="4:4" x14ac:dyDescent="0.2">
      <c r="D209" s="350"/>
    </row>
    <row r="210" spans="4:4" x14ac:dyDescent="0.2">
      <c r="D210" s="350"/>
    </row>
    <row r="211" spans="4:4" x14ac:dyDescent="0.2">
      <c r="D211" s="350"/>
    </row>
    <row r="212" spans="4:4" x14ac:dyDescent="0.2">
      <c r="D212" s="350"/>
    </row>
    <row r="213" spans="4:4" x14ac:dyDescent="0.2">
      <c r="D213" s="350"/>
    </row>
    <row r="214" spans="4:4" x14ac:dyDescent="0.2">
      <c r="D214" s="350"/>
    </row>
    <row r="215" spans="4:4" x14ac:dyDescent="0.2">
      <c r="D215" s="350"/>
    </row>
    <row r="216" spans="4:4" x14ac:dyDescent="0.2">
      <c r="D216" s="350"/>
    </row>
    <row r="217" spans="4:4" x14ac:dyDescent="0.2">
      <c r="D217" s="350"/>
    </row>
    <row r="218" spans="4:4" x14ac:dyDescent="0.2">
      <c r="D218" s="350"/>
    </row>
    <row r="219" spans="4:4" x14ac:dyDescent="0.2">
      <c r="D219" s="350"/>
    </row>
    <row r="220" spans="4:4" x14ac:dyDescent="0.2">
      <c r="D220" s="350"/>
    </row>
    <row r="221" spans="4:4" x14ac:dyDescent="0.2">
      <c r="D221" s="350"/>
    </row>
    <row r="222" spans="4:4" x14ac:dyDescent="0.2">
      <c r="D222" s="350"/>
    </row>
    <row r="223" spans="4:4" x14ac:dyDescent="0.2">
      <c r="D223" s="350"/>
    </row>
    <row r="224" spans="4:4" x14ac:dyDescent="0.2">
      <c r="D224" s="350"/>
    </row>
    <row r="225" spans="4:4" x14ac:dyDescent="0.2">
      <c r="D225" s="350"/>
    </row>
    <row r="226" spans="4:4" x14ac:dyDescent="0.2">
      <c r="D226" s="350"/>
    </row>
    <row r="227" spans="4:4" x14ac:dyDescent="0.2">
      <c r="D227" s="350"/>
    </row>
    <row r="228" spans="4:4" x14ac:dyDescent="0.2">
      <c r="D228" s="350"/>
    </row>
    <row r="229" spans="4:4" x14ac:dyDescent="0.2">
      <c r="D229" s="350"/>
    </row>
    <row r="230" spans="4:4" x14ac:dyDescent="0.2">
      <c r="D230" s="350"/>
    </row>
    <row r="231" spans="4:4" x14ac:dyDescent="0.2">
      <c r="D231" s="350"/>
    </row>
    <row r="232" spans="4:4" x14ac:dyDescent="0.2">
      <c r="D232" s="350"/>
    </row>
    <row r="233" spans="4:4" x14ac:dyDescent="0.2">
      <c r="D233" s="350"/>
    </row>
    <row r="234" spans="4:4" x14ac:dyDescent="0.2">
      <c r="D234" s="350"/>
    </row>
    <row r="235" spans="4:4" x14ac:dyDescent="0.2">
      <c r="D235" s="350"/>
    </row>
    <row r="236" spans="4:4" x14ac:dyDescent="0.2">
      <c r="D236" s="350"/>
    </row>
    <row r="237" spans="4:4" x14ac:dyDescent="0.2">
      <c r="D237" s="350"/>
    </row>
    <row r="238" spans="4:4" x14ac:dyDescent="0.2">
      <c r="D238" s="350"/>
    </row>
    <row r="239" spans="4:4" x14ac:dyDescent="0.2">
      <c r="D239" s="350"/>
    </row>
    <row r="240" spans="4:4" x14ac:dyDescent="0.2">
      <c r="D240" s="350"/>
    </row>
    <row r="241" spans="4:4" x14ac:dyDescent="0.2">
      <c r="D241" s="350"/>
    </row>
    <row r="242" spans="4:4" x14ac:dyDescent="0.2">
      <c r="D242" s="350"/>
    </row>
    <row r="243" spans="4:4" x14ac:dyDescent="0.2">
      <c r="D243" s="350"/>
    </row>
    <row r="244" spans="4:4" x14ac:dyDescent="0.2">
      <c r="D244" s="350"/>
    </row>
    <row r="245" spans="4:4" x14ac:dyDescent="0.2">
      <c r="D245" s="350"/>
    </row>
    <row r="246" spans="4:4" x14ac:dyDescent="0.2">
      <c r="D246" s="350"/>
    </row>
    <row r="247" spans="4:4" x14ac:dyDescent="0.2">
      <c r="D247" s="350"/>
    </row>
    <row r="248" spans="4:4" x14ac:dyDescent="0.2">
      <c r="D248" s="350"/>
    </row>
    <row r="249" spans="4:4" x14ac:dyDescent="0.2">
      <c r="D249" s="350"/>
    </row>
    <row r="250" spans="4:4" x14ac:dyDescent="0.2">
      <c r="D250" s="350"/>
    </row>
    <row r="251" spans="4:4" x14ac:dyDescent="0.2">
      <c r="D251" s="350"/>
    </row>
    <row r="252" spans="4:4" x14ac:dyDescent="0.2">
      <c r="D252" s="350"/>
    </row>
    <row r="253" spans="4:4" x14ac:dyDescent="0.2">
      <c r="D253" s="350"/>
    </row>
    <row r="254" spans="4:4" x14ac:dyDescent="0.2">
      <c r="D254" s="350"/>
    </row>
    <row r="255" spans="4:4" x14ac:dyDescent="0.2">
      <c r="D255" s="350"/>
    </row>
    <row r="256" spans="4:4" x14ac:dyDescent="0.2">
      <c r="D256" s="350"/>
    </row>
    <row r="257" spans="4:4" x14ac:dyDescent="0.2">
      <c r="D257" s="350"/>
    </row>
    <row r="258" spans="4:4" x14ac:dyDescent="0.2">
      <c r="D258" s="350"/>
    </row>
    <row r="259" spans="4:4" x14ac:dyDescent="0.2">
      <c r="D259" s="350"/>
    </row>
    <row r="260" spans="4:4" x14ac:dyDescent="0.2">
      <c r="D260" s="350"/>
    </row>
    <row r="261" spans="4:4" x14ac:dyDescent="0.2">
      <c r="D261" s="350"/>
    </row>
    <row r="262" spans="4:4" x14ac:dyDescent="0.2">
      <c r="D262" s="350"/>
    </row>
    <row r="263" spans="4:4" x14ac:dyDescent="0.2">
      <c r="D263" s="350"/>
    </row>
    <row r="264" spans="4:4" x14ac:dyDescent="0.2">
      <c r="D264" s="350"/>
    </row>
    <row r="265" spans="4:4" x14ac:dyDescent="0.2">
      <c r="D265" s="350"/>
    </row>
    <row r="266" spans="4:4" x14ac:dyDescent="0.2">
      <c r="D266" s="350"/>
    </row>
    <row r="267" spans="4:4" x14ac:dyDescent="0.2">
      <c r="D267" s="350"/>
    </row>
    <row r="268" spans="4:4" x14ac:dyDescent="0.2">
      <c r="D268" s="350"/>
    </row>
    <row r="269" spans="4:4" x14ac:dyDescent="0.2">
      <c r="D269" s="350"/>
    </row>
    <row r="270" spans="4:4" x14ac:dyDescent="0.2">
      <c r="D270" s="350"/>
    </row>
    <row r="271" spans="4:4" x14ac:dyDescent="0.2">
      <c r="D271" s="350"/>
    </row>
    <row r="272" spans="4:4" x14ac:dyDescent="0.2">
      <c r="D272" s="350"/>
    </row>
    <row r="273" spans="4:4" x14ac:dyDescent="0.2">
      <c r="D273" s="350"/>
    </row>
    <row r="274" spans="4:4" x14ac:dyDescent="0.2">
      <c r="D274" s="350"/>
    </row>
    <row r="275" spans="4:4" x14ac:dyDescent="0.2">
      <c r="D275" s="350"/>
    </row>
    <row r="276" spans="4:4" x14ac:dyDescent="0.2">
      <c r="D276" s="350"/>
    </row>
    <row r="277" spans="4:4" x14ac:dyDescent="0.2">
      <c r="D277" s="350"/>
    </row>
    <row r="278" spans="4:4" x14ac:dyDescent="0.2">
      <c r="D278" s="350"/>
    </row>
    <row r="279" spans="4:4" x14ac:dyDescent="0.2">
      <c r="D279" s="350"/>
    </row>
    <row r="280" spans="4:4" x14ac:dyDescent="0.2">
      <c r="D280" s="350"/>
    </row>
    <row r="281" spans="4:4" x14ac:dyDescent="0.2">
      <c r="D281" s="350"/>
    </row>
    <row r="282" spans="4:4" x14ac:dyDescent="0.2">
      <c r="D282" s="350"/>
    </row>
    <row r="283" spans="4:4" x14ac:dyDescent="0.2">
      <c r="D283" s="350"/>
    </row>
    <row r="284" spans="4:4" x14ac:dyDescent="0.2">
      <c r="D284" s="350"/>
    </row>
    <row r="285" spans="4:4" x14ac:dyDescent="0.2">
      <c r="D285" s="350"/>
    </row>
    <row r="286" spans="4:4" x14ac:dyDescent="0.2">
      <c r="D286" s="350"/>
    </row>
    <row r="287" spans="4:4" x14ac:dyDescent="0.2">
      <c r="D287" s="350"/>
    </row>
    <row r="288" spans="4:4" x14ac:dyDescent="0.2">
      <c r="D288" s="350"/>
    </row>
    <row r="289" spans="4:4" x14ac:dyDescent="0.2">
      <c r="D289" s="350"/>
    </row>
    <row r="290" spans="4:4" x14ac:dyDescent="0.2">
      <c r="D290" s="350"/>
    </row>
    <row r="291" spans="4:4" x14ac:dyDescent="0.2">
      <c r="D291" s="350"/>
    </row>
    <row r="292" spans="4:4" x14ac:dyDescent="0.2">
      <c r="D292" s="350"/>
    </row>
    <row r="293" spans="4:4" x14ac:dyDescent="0.2">
      <c r="D293" s="350"/>
    </row>
    <row r="294" spans="4:4" x14ac:dyDescent="0.2">
      <c r="D294" s="350"/>
    </row>
    <row r="295" spans="4:4" x14ac:dyDescent="0.2">
      <c r="D295" s="350"/>
    </row>
    <row r="296" spans="4:4" x14ac:dyDescent="0.2">
      <c r="D296" s="350"/>
    </row>
    <row r="297" spans="4:4" x14ac:dyDescent="0.2">
      <c r="D297" s="350"/>
    </row>
    <row r="298" spans="4:4" x14ac:dyDescent="0.2">
      <c r="D298" s="350"/>
    </row>
    <row r="299" spans="4:4" x14ac:dyDescent="0.2">
      <c r="D299" s="350"/>
    </row>
    <row r="300" spans="4:4" x14ac:dyDescent="0.2">
      <c r="D300" s="350"/>
    </row>
    <row r="301" spans="4:4" x14ac:dyDescent="0.2">
      <c r="D301" s="350"/>
    </row>
    <row r="302" spans="4:4" x14ac:dyDescent="0.2">
      <c r="D302" s="350"/>
    </row>
    <row r="303" spans="4:4" x14ac:dyDescent="0.2">
      <c r="D303" s="350"/>
    </row>
    <row r="304" spans="4:4" x14ac:dyDescent="0.2">
      <c r="D304" s="350"/>
    </row>
    <row r="305" spans="4:4" x14ac:dyDescent="0.2">
      <c r="D305" s="350"/>
    </row>
    <row r="306" spans="4:4" x14ac:dyDescent="0.2">
      <c r="D306" s="350"/>
    </row>
    <row r="307" spans="4:4" x14ac:dyDescent="0.2">
      <c r="D307" s="350"/>
    </row>
    <row r="308" spans="4:4" x14ac:dyDescent="0.2">
      <c r="D308" s="350"/>
    </row>
    <row r="309" spans="4:4" x14ac:dyDescent="0.2">
      <c r="D309" s="350"/>
    </row>
    <row r="310" spans="4:4" x14ac:dyDescent="0.2">
      <c r="D310" s="350"/>
    </row>
    <row r="311" spans="4:4" x14ac:dyDescent="0.2">
      <c r="D311" s="350"/>
    </row>
    <row r="312" spans="4:4" x14ac:dyDescent="0.2">
      <c r="D312" s="350"/>
    </row>
    <row r="313" spans="4:4" x14ac:dyDescent="0.2">
      <c r="D313" s="350"/>
    </row>
    <row r="314" spans="4:4" x14ac:dyDescent="0.2">
      <c r="D314" s="350"/>
    </row>
    <row r="315" spans="4:4" x14ac:dyDescent="0.2">
      <c r="D315" s="350"/>
    </row>
    <row r="316" spans="4:4" x14ac:dyDescent="0.2">
      <c r="D316" s="350"/>
    </row>
    <row r="317" spans="4:4" x14ac:dyDescent="0.2">
      <c r="D317" s="350"/>
    </row>
    <row r="318" spans="4:4" x14ac:dyDescent="0.2">
      <c r="D318" s="350"/>
    </row>
    <row r="319" spans="4:4" x14ac:dyDescent="0.2">
      <c r="D319" s="350"/>
    </row>
    <row r="320" spans="4:4" x14ac:dyDescent="0.2">
      <c r="D320" s="350"/>
    </row>
    <row r="321" spans="4:4" x14ac:dyDescent="0.2">
      <c r="D321" s="350"/>
    </row>
    <row r="322" spans="4:4" x14ac:dyDescent="0.2">
      <c r="D322" s="350"/>
    </row>
    <row r="323" spans="4:4" x14ac:dyDescent="0.2">
      <c r="D323" s="350"/>
    </row>
    <row r="324" spans="4:4" x14ac:dyDescent="0.2">
      <c r="D324" s="350"/>
    </row>
    <row r="325" spans="4:4" x14ac:dyDescent="0.2">
      <c r="D325" s="350"/>
    </row>
    <row r="326" spans="4:4" x14ac:dyDescent="0.2">
      <c r="D326" s="350"/>
    </row>
    <row r="327" spans="4:4" x14ac:dyDescent="0.2">
      <c r="D327" s="350"/>
    </row>
    <row r="328" spans="4:4" x14ac:dyDescent="0.2">
      <c r="D328" s="350"/>
    </row>
    <row r="329" spans="4:4" x14ac:dyDescent="0.2">
      <c r="D329" s="350"/>
    </row>
    <row r="330" spans="4:4" x14ac:dyDescent="0.2">
      <c r="D330" s="350"/>
    </row>
    <row r="331" spans="4:4" x14ac:dyDescent="0.2">
      <c r="D331" s="350"/>
    </row>
    <row r="332" spans="4:4" x14ac:dyDescent="0.2">
      <c r="D332" s="350"/>
    </row>
    <row r="333" spans="4:4" x14ac:dyDescent="0.2">
      <c r="D333" s="350"/>
    </row>
    <row r="334" spans="4:4" x14ac:dyDescent="0.2">
      <c r="D334" s="350"/>
    </row>
    <row r="335" spans="4:4" x14ac:dyDescent="0.2">
      <c r="D335" s="350"/>
    </row>
    <row r="336" spans="4:4" x14ac:dyDescent="0.2">
      <c r="D336" s="350"/>
    </row>
    <row r="337" spans="4:4" x14ac:dyDescent="0.2">
      <c r="D337" s="350"/>
    </row>
    <row r="338" spans="4:4" x14ac:dyDescent="0.2">
      <c r="D338" s="350"/>
    </row>
    <row r="339" spans="4:4" x14ac:dyDescent="0.2">
      <c r="D339" s="350"/>
    </row>
    <row r="340" spans="4:4" x14ac:dyDescent="0.2">
      <c r="D340" s="350"/>
    </row>
    <row r="341" spans="4:4" x14ac:dyDescent="0.2">
      <c r="D341" s="350"/>
    </row>
    <row r="342" spans="4:4" x14ac:dyDescent="0.2">
      <c r="D342" s="350"/>
    </row>
    <row r="343" spans="4:4" x14ac:dyDescent="0.2">
      <c r="D343" s="350"/>
    </row>
    <row r="344" spans="4:4" x14ac:dyDescent="0.2">
      <c r="D344" s="350"/>
    </row>
    <row r="345" spans="4:4" x14ac:dyDescent="0.2">
      <c r="D345" s="350"/>
    </row>
    <row r="346" spans="4:4" x14ac:dyDescent="0.2">
      <c r="D346" s="350"/>
    </row>
    <row r="347" spans="4:4" x14ac:dyDescent="0.2">
      <c r="D347" s="350"/>
    </row>
    <row r="348" spans="4:4" x14ac:dyDescent="0.2">
      <c r="D348" s="350"/>
    </row>
    <row r="349" spans="4:4" x14ac:dyDescent="0.2">
      <c r="D349" s="350"/>
    </row>
    <row r="350" spans="4:4" x14ac:dyDescent="0.2">
      <c r="D350" s="350"/>
    </row>
    <row r="351" spans="4:4" x14ac:dyDescent="0.2">
      <c r="D351" s="350"/>
    </row>
    <row r="352" spans="4:4" x14ac:dyDescent="0.2">
      <c r="D352" s="350"/>
    </row>
    <row r="353" spans="4:4" x14ac:dyDescent="0.2">
      <c r="D353" s="350"/>
    </row>
    <row r="354" spans="4:4" x14ac:dyDescent="0.2">
      <c r="D354" s="350"/>
    </row>
    <row r="355" spans="4:4" x14ac:dyDescent="0.2">
      <c r="D355" s="350"/>
    </row>
    <row r="356" spans="4:4" x14ac:dyDescent="0.2">
      <c r="D356" s="350"/>
    </row>
    <row r="357" spans="4:4" x14ac:dyDescent="0.2">
      <c r="D357" s="350"/>
    </row>
    <row r="358" spans="4:4" x14ac:dyDescent="0.2">
      <c r="D358" s="350"/>
    </row>
    <row r="359" spans="4:4" x14ac:dyDescent="0.2">
      <c r="D359" s="350"/>
    </row>
    <row r="360" spans="4:4" x14ac:dyDescent="0.2">
      <c r="D360" s="350"/>
    </row>
    <row r="361" spans="4:4" x14ac:dyDescent="0.2">
      <c r="D361" s="350"/>
    </row>
    <row r="362" spans="4:4" x14ac:dyDescent="0.2">
      <c r="D362" s="350"/>
    </row>
    <row r="363" spans="4:4" x14ac:dyDescent="0.2">
      <c r="D363" s="350"/>
    </row>
    <row r="364" spans="4:4" x14ac:dyDescent="0.2">
      <c r="D364" s="350"/>
    </row>
  </sheetData>
  <dataConsolidate/>
  <pageMargins left="0.19685039370078741" right="0.19685039370078741" top="0.27559055118110237" bottom="0.19685039370078741" header="0.31496062992125984" footer="0.51181102362204722"/>
  <pageSetup paperSize="9" scale="70" orientation="portrait" r:id="rId1"/>
  <headerFooter alignWithMargins="0">
    <oddFooter xml:space="preserve">&amp;R&amp;8
</oddFooter>
  </headerFooter>
  <rowBreaks count="1" manualBreakCount="1">
    <brk id="109" max="5"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1">
    <tabColor indexed="26"/>
  </sheetPr>
  <dimension ref="A1:H358"/>
  <sheetViews>
    <sheetView showRowColHeaders="0" showZeros="0" view="pageBreakPreview" topLeftCell="A147" zoomScale="115" zoomScaleNormal="100" workbookViewId="0">
      <selection activeCell="B198" sqref="B198"/>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AT_nbre!B3</f>
        <v>MOIS DE MAI 2024</v>
      </c>
      <c r="D3" s="11"/>
    </row>
    <row r="4" spans="1:8" ht="14.25" customHeight="1" x14ac:dyDescent="0.2">
      <c r="B4" s="12" t="s">
        <v>176</v>
      </c>
      <c r="C4" s="13"/>
      <c r="D4" s="13"/>
      <c r="E4" s="13"/>
      <c r="F4" s="13"/>
      <c r="G4" s="351"/>
      <c r="H4" s="15"/>
    </row>
    <row r="5" spans="1:8" ht="12" customHeight="1" x14ac:dyDescent="0.2">
      <c r="B5" s="16" t="s">
        <v>4</v>
      </c>
      <c r="C5" s="17" t="s">
        <v>1</v>
      </c>
      <c r="D5" s="17" t="s">
        <v>2</v>
      </c>
      <c r="E5" s="18" t="s">
        <v>6</v>
      </c>
      <c r="F5" s="219" t="s">
        <v>3</v>
      </c>
      <c r="G5" s="19" t="str">
        <f>Maladie_mnt!$H$5</f>
        <v>GAM</v>
      </c>
      <c r="H5" s="20"/>
    </row>
    <row r="6" spans="1:8" ht="9.75" customHeight="1" x14ac:dyDescent="0.2">
      <c r="B6" s="21"/>
      <c r="C6" s="45" t="s">
        <v>5</v>
      </c>
      <c r="D6" s="44" t="s">
        <v>5</v>
      </c>
      <c r="E6" s="44"/>
      <c r="F6" s="220" t="s">
        <v>87</v>
      </c>
      <c r="G6" s="22" t="str">
        <f>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11501492</v>
      </c>
      <c r="D10" s="30">
        <v>4868817</v>
      </c>
      <c r="E10" s="30">
        <v>16370309</v>
      </c>
      <c r="F10" s="222">
        <v>338406</v>
      </c>
      <c r="G10" s="179">
        <v>1.1117761866064502E-2</v>
      </c>
      <c r="H10" s="20"/>
    </row>
    <row r="11" spans="1:8" ht="10.5" customHeight="1" x14ac:dyDescent="0.2">
      <c r="B11" s="16" t="s">
        <v>23</v>
      </c>
      <c r="C11" s="30">
        <v>225263</v>
      </c>
      <c r="D11" s="30">
        <v>725886</v>
      </c>
      <c r="E11" s="30">
        <v>951149</v>
      </c>
      <c r="F11" s="222">
        <v>671</v>
      </c>
      <c r="G11" s="179">
        <v>-0.10152160072244865</v>
      </c>
      <c r="H11" s="20"/>
    </row>
    <row r="12" spans="1:8" ht="10.5" customHeight="1" x14ac:dyDescent="0.2">
      <c r="B12" s="33" t="s">
        <v>193</v>
      </c>
      <c r="C12" s="30">
        <v>54851.560000000027</v>
      </c>
      <c r="D12" s="30">
        <v>331203.58000000007</v>
      </c>
      <c r="E12" s="30">
        <v>386055.14000000007</v>
      </c>
      <c r="F12" s="222">
        <v>328369.40000000002</v>
      </c>
      <c r="G12" s="179">
        <v>0.23692547451023871</v>
      </c>
      <c r="H12" s="20"/>
    </row>
    <row r="13" spans="1:8" ht="10.5" customHeight="1" x14ac:dyDescent="0.2">
      <c r="B13" s="33" t="s">
        <v>194</v>
      </c>
      <c r="C13" s="30">
        <v>625105</v>
      </c>
      <c r="D13" s="30">
        <v>312450</v>
      </c>
      <c r="E13" s="30">
        <v>937555</v>
      </c>
      <c r="F13" s="222">
        <v>79268</v>
      </c>
      <c r="G13" s="179">
        <v>3.3787713809215303E-2</v>
      </c>
      <c r="H13" s="20"/>
    </row>
    <row r="14" spans="1:8" x14ac:dyDescent="0.2">
      <c r="B14" s="33" t="s">
        <v>322</v>
      </c>
      <c r="C14" s="30">
        <v>32504</v>
      </c>
      <c r="D14" s="30">
        <v>10882</v>
      </c>
      <c r="E14" s="30">
        <v>43386</v>
      </c>
      <c r="F14" s="222">
        <v>4588</v>
      </c>
      <c r="G14" s="179">
        <v>0.10052507419526679</v>
      </c>
      <c r="H14" s="20"/>
    </row>
    <row r="15" spans="1:8" x14ac:dyDescent="0.2">
      <c r="B15" s="33" t="s">
        <v>324</v>
      </c>
      <c r="C15" s="30">
        <v>4</v>
      </c>
      <c r="D15" s="30">
        <v>1</v>
      </c>
      <c r="E15" s="30">
        <v>5</v>
      </c>
      <c r="F15" s="222">
        <v>1</v>
      </c>
      <c r="G15" s="179">
        <v>0.66666666666666674</v>
      </c>
      <c r="H15" s="20"/>
    </row>
    <row r="16" spans="1:8" x14ac:dyDescent="0.2">
      <c r="B16" s="33" t="s">
        <v>325</v>
      </c>
      <c r="C16" s="30">
        <v>14</v>
      </c>
      <c r="D16" s="30">
        <v>385</v>
      </c>
      <c r="E16" s="30">
        <v>399</v>
      </c>
      <c r="F16" s="222">
        <v>360</v>
      </c>
      <c r="G16" s="179">
        <v>0.46691176470588225</v>
      </c>
      <c r="H16" s="20"/>
    </row>
    <row r="17" spans="1:8" x14ac:dyDescent="0.2">
      <c r="B17" s="33" t="s">
        <v>320</v>
      </c>
      <c r="C17" s="30">
        <v>150265</v>
      </c>
      <c r="D17" s="30">
        <v>79871</v>
      </c>
      <c r="E17" s="30">
        <v>230136</v>
      </c>
      <c r="F17" s="222">
        <v>9075</v>
      </c>
      <c r="G17" s="179">
        <v>-7.4978897865669802E-2</v>
      </c>
      <c r="H17" s="20"/>
    </row>
    <row r="18" spans="1:8" x14ac:dyDescent="0.2">
      <c r="B18" s="33" t="s">
        <v>321</v>
      </c>
      <c r="C18" s="30">
        <v>10555</v>
      </c>
      <c r="D18" s="30">
        <v>1059</v>
      </c>
      <c r="E18" s="30">
        <v>11614</v>
      </c>
      <c r="F18" s="222">
        <v>65</v>
      </c>
      <c r="G18" s="179">
        <v>0.42154222766217875</v>
      </c>
      <c r="H18" s="20"/>
    </row>
    <row r="19" spans="1:8" x14ac:dyDescent="0.2">
      <c r="B19" s="33" t="s">
        <v>323</v>
      </c>
      <c r="C19" s="30">
        <v>431763</v>
      </c>
      <c r="D19" s="30">
        <v>220252</v>
      </c>
      <c r="E19" s="30">
        <v>652015</v>
      </c>
      <c r="F19" s="222">
        <v>65179</v>
      </c>
      <c r="G19" s="179">
        <v>6.8431285635746963E-2</v>
      </c>
      <c r="H19" s="20"/>
    </row>
    <row r="20" spans="1:8" x14ac:dyDescent="0.2">
      <c r="B20" s="16" t="s">
        <v>195</v>
      </c>
      <c r="C20" s="30">
        <v>679956.56</v>
      </c>
      <c r="D20" s="30">
        <v>643653.58000000007</v>
      </c>
      <c r="E20" s="30">
        <v>1323610.1400000001</v>
      </c>
      <c r="F20" s="222">
        <v>407637.4</v>
      </c>
      <c r="G20" s="179">
        <v>8.5797518771515868E-2</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4646293</v>
      </c>
      <c r="D23" s="30">
        <v>2286946</v>
      </c>
      <c r="E23" s="30">
        <v>6933239</v>
      </c>
      <c r="F23" s="222">
        <v>847315</v>
      </c>
      <c r="G23" s="179">
        <v>5.391662534547903E-2</v>
      </c>
      <c r="H23" s="20"/>
    </row>
    <row r="24" spans="1:8" ht="10.5" customHeight="1" x14ac:dyDescent="0.2">
      <c r="B24" s="16" t="s">
        <v>23</v>
      </c>
      <c r="C24" s="30">
        <v>1893</v>
      </c>
      <c r="D24" s="30">
        <v>3560</v>
      </c>
      <c r="E24" s="30">
        <v>5453</v>
      </c>
      <c r="F24" s="222">
        <v>13</v>
      </c>
      <c r="G24" s="179">
        <v>-0.26340672700256651</v>
      </c>
      <c r="H24" s="34"/>
    </row>
    <row r="25" spans="1:8" ht="10.5" customHeight="1" x14ac:dyDescent="0.2">
      <c r="B25" s="33" t="s">
        <v>193</v>
      </c>
      <c r="C25" s="30">
        <v>230524.88999999998</v>
      </c>
      <c r="D25" s="30">
        <v>3393112.2</v>
      </c>
      <c r="E25" s="30">
        <v>3623637.0900000003</v>
      </c>
      <c r="F25" s="222">
        <v>3347232.75</v>
      </c>
      <c r="G25" s="179">
        <v>0.61311046069479791</v>
      </c>
      <c r="H25" s="34"/>
    </row>
    <row r="26" spans="1:8" ht="10.5" customHeight="1" x14ac:dyDescent="0.2">
      <c r="B26" s="33" t="s">
        <v>194</v>
      </c>
      <c r="C26" s="30">
        <v>9620550.5</v>
      </c>
      <c r="D26" s="30">
        <v>7405630</v>
      </c>
      <c r="E26" s="30">
        <v>17026180.5</v>
      </c>
      <c r="F26" s="222">
        <v>4625443.5</v>
      </c>
      <c r="G26" s="179">
        <v>0.1519730373778676</v>
      </c>
      <c r="H26" s="34"/>
    </row>
    <row r="27" spans="1:8" ht="10.5" customHeight="1" x14ac:dyDescent="0.2">
      <c r="B27" s="33" t="s">
        <v>322</v>
      </c>
      <c r="C27" s="30">
        <v>176499</v>
      </c>
      <c r="D27" s="30">
        <v>989962</v>
      </c>
      <c r="E27" s="30">
        <v>1166461</v>
      </c>
      <c r="F27" s="222">
        <v>923356</v>
      </c>
      <c r="G27" s="179">
        <v>0.5383421353008242</v>
      </c>
      <c r="H27" s="34"/>
    </row>
    <row r="28" spans="1:8" ht="10.5" customHeight="1" x14ac:dyDescent="0.2">
      <c r="B28" s="33" t="s">
        <v>324</v>
      </c>
      <c r="C28" s="30">
        <v>826</v>
      </c>
      <c r="D28" s="30">
        <v>15072</v>
      </c>
      <c r="E28" s="30">
        <v>15898</v>
      </c>
      <c r="F28" s="222">
        <v>15520</v>
      </c>
      <c r="G28" s="179">
        <v>0.36486950549450547</v>
      </c>
      <c r="H28" s="34"/>
    </row>
    <row r="29" spans="1:8" ht="10.5" customHeight="1" x14ac:dyDescent="0.2">
      <c r="B29" s="33" t="s">
        <v>325</v>
      </c>
      <c r="C29" s="30">
        <v>12545</v>
      </c>
      <c r="D29" s="30">
        <v>1370112</v>
      </c>
      <c r="E29" s="30">
        <v>1382657</v>
      </c>
      <c r="F29" s="222">
        <v>1373181</v>
      </c>
      <c r="G29" s="179">
        <v>0.74807670182651687</v>
      </c>
      <c r="H29" s="34"/>
    </row>
    <row r="30" spans="1:8" ht="10.5" customHeight="1" x14ac:dyDescent="0.2">
      <c r="B30" s="33" t="s">
        <v>320</v>
      </c>
      <c r="C30" s="30">
        <v>1576823</v>
      </c>
      <c r="D30" s="30">
        <v>712417</v>
      </c>
      <c r="E30" s="30">
        <v>2289240</v>
      </c>
      <c r="F30" s="222">
        <v>117158</v>
      </c>
      <c r="G30" s="179">
        <v>4.1825191959718566E-2</v>
      </c>
      <c r="H30" s="34"/>
    </row>
    <row r="31" spans="1:8" ht="10.5" customHeight="1" x14ac:dyDescent="0.2">
      <c r="B31" s="33" t="s">
        <v>321</v>
      </c>
      <c r="C31" s="30">
        <v>3803207</v>
      </c>
      <c r="D31" s="30">
        <v>1405392</v>
      </c>
      <c r="E31" s="30">
        <v>5208599</v>
      </c>
      <c r="F31" s="222">
        <v>506952</v>
      </c>
      <c r="G31" s="179">
        <v>6.2705253175507458E-2</v>
      </c>
      <c r="H31" s="34"/>
    </row>
    <row r="32" spans="1:8" ht="10.5" customHeight="1" x14ac:dyDescent="0.2">
      <c r="B32" s="33" t="s">
        <v>323</v>
      </c>
      <c r="C32" s="30">
        <v>4050650.5</v>
      </c>
      <c r="D32" s="30">
        <v>2912675</v>
      </c>
      <c r="E32" s="30">
        <v>6963325.5</v>
      </c>
      <c r="F32" s="222">
        <v>1689276.5</v>
      </c>
      <c r="G32" s="179">
        <v>0.13769585450721666</v>
      </c>
      <c r="H32" s="34"/>
    </row>
    <row r="33" spans="1:8" ht="10.5" customHeight="1" x14ac:dyDescent="0.2">
      <c r="B33" s="269" t="s">
        <v>195</v>
      </c>
      <c r="C33" s="30">
        <v>9851075.3900000006</v>
      </c>
      <c r="D33" s="30">
        <v>10798742.199999999</v>
      </c>
      <c r="E33" s="30">
        <v>20649817.59</v>
      </c>
      <c r="F33" s="222">
        <v>7972676.25</v>
      </c>
      <c r="G33" s="179">
        <v>0.21281294727516031</v>
      </c>
      <c r="H33" s="34"/>
    </row>
    <row r="34" spans="1:8" ht="10.5" customHeight="1" x14ac:dyDescent="0.2">
      <c r="B34" s="16" t="s">
        <v>196</v>
      </c>
      <c r="C34" s="30">
        <v>4519</v>
      </c>
      <c r="D34" s="30">
        <v>433</v>
      </c>
      <c r="E34" s="30">
        <v>4952</v>
      </c>
      <c r="F34" s="222">
        <v>42</v>
      </c>
      <c r="G34" s="179">
        <v>-0.19414157851912128</v>
      </c>
      <c r="H34" s="34"/>
    </row>
    <row r="35" spans="1:8" ht="10.5" customHeight="1" x14ac:dyDescent="0.2">
      <c r="B35" s="16" t="s">
        <v>197</v>
      </c>
      <c r="C35" s="30">
        <v>3077</v>
      </c>
      <c r="D35" s="30">
        <v>265</v>
      </c>
      <c r="E35" s="30">
        <v>3342</v>
      </c>
      <c r="F35" s="222">
        <v>6</v>
      </c>
      <c r="G35" s="179">
        <v>-0.17338609943111549</v>
      </c>
      <c r="H35" s="34"/>
    </row>
    <row r="36" spans="1:8" ht="10.5" customHeight="1" x14ac:dyDescent="0.2">
      <c r="B36" s="16" t="s">
        <v>198</v>
      </c>
      <c r="C36" s="30">
        <v>21400</v>
      </c>
      <c r="D36" s="30">
        <v>298762.5</v>
      </c>
      <c r="E36" s="30">
        <v>320162.5</v>
      </c>
      <c r="F36" s="222"/>
      <c r="G36" s="179">
        <v>-2.3884401205500616E-2</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16147785</v>
      </c>
      <c r="D39" s="30">
        <v>7155763</v>
      </c>
      <c r="E39" s="30">
        <v>23303548</v>
      </c>
      <c r="F39" s="222">
        <v>1185721</v>
      </c>
      <c r="G39" s="179">
        <v>2.3483526071029992E-2</v>
      </c>
      <c r="H39" s="34"/>
    </row>
    <row r="40" spans="1:8" ht="10.5" customHeight="1" x14ac:dyDescent="0.2">
      <c r="B40" s="16" t="s">
        <v>23</v>
      </c>
      <c r="C40" s="30">
        <v>227156</v>
      </c>
      <c r="D40" s="30">
        <v>729446</v>
      </c>
      <c r="E40" s="30">
        <v>956602</v>
      </c>
      <c r="F40" s="222">
        <v>684</v>
      </c>
      <c r="G40" s="179">
        <v>-0.10264581037030085</v>
      </c>
      <c r="H40" s="34"/>
    </row>
    <row r="41" spans="1:8" s="28" customFormat="1" ht="10.5" customHeight="1" x14ac:dyDescent="0.2">
      <c r="A41" s="24"/>
      <c r="B41" s="33" t="s">
        <v>193</v>
      </c>
      <c r="C41" s="30">
        <v>285376.45000000007</v>
      </c>
      <c r="D41" s="30">
        <v>3724315.78</v>
      </c>
      <c r="E41" s="30">
        <v>4009692.2299999995</v>
      </c>
      <c r="F41" s="222">
        <v>3675602.15</v>
      </c>
      <c r="G41" s="179">
        <v>0.56721961272070565</v>
      </c>
      <c r="H41" s="27"/>
    </row>
    <row r="42" spans="1:8" ht="10.5" customHeight="1" x14ac:dyDescent="0.2">
      <c r="B42" s="33" t="s">
        <v>194</v>
      </c>
      <c r="C42" s="30">
        <v>10245655.5</v>
      </c>
      <c r="D42" s="30">
        <v>7718080</v>
      </c>
      <c r="E42" s="30">
        <v>17963735.5</v>
      </c>
      <c r="F42" s="222">
        <v>4704711.5</v>
      </c>
      <c r="G42" s="179">
        <v>0.14514035857496399</v>
      </c>
      <c r="H42" s="34"/>
    </row>
    <row r="43" spans="1:8" ht="10.5" customHeight="1" x14ac:dyDescent="0.2">
      <c r="B43" s="33" t="s">
        <v>322</v>
      </c>
      <c r="C43" s="30">
        <v>209003</v>
      </c>
      <c r="D43" s="30">
        <v>1000844</v>
      </c>
      <c r="E43" s="30">
        <v>1209847</v>
      </c>
      <c r="F43" s="222">
        <v>927944</v>
      </c>
      <c r="G43" s="179">
        <v>0.51670434879083937</v>
      </c>
      <c r="H43" s="34"/>
    </row>
    <row r="44" spans="1:8" ht="10.5" customHeight="1" x14ac:dyDescent="0.2">
      <c r="B44" s="33" t="s">
        <v>324</v>
      </c>
      <c r="C44" s="30">
        <v>830</v>
      </c>
      <c r="D44" s="30">
        <v>15073</v>
      </c>
      <c r="E44" s="343">
        <v>15903</v>
      </c>
      <c r="F44" s="222">
        <v>15521</v>
      </c>
      <c r="G44" s="344">
        <v>0.36494721483134485</v>
      </c>
      <c r="H44" s="34"/>
    </row>
    <row r="45" spans="1:8" ht="10.5" customHeight="1" x14ac:dyDescent="0.2">
      <c r="B45" s="33" t="s">
        <v>325</v>
      </c>
      <c r="C45" s="30">
        <v>12559</v>
      </c>
      <c r="D45" s="30">
        <v>1370497</v>
      </c>
      <c r="E45" s="343">
        <v>1383056</v>
      </c>
      <c r="F45" s="222">
        <v>1373541</v>
      </c>
      <c r="G45" s="344">
        <v>0.74798004628231207</v>
      </c>
      <c r="H45" s="34"/>
    </row>
    <row r="46" spans="1:8" ht="10.5" customHeight="1" x14ac:dyDescent="0.2">
      <c r="B46" s="33" t="s">
        <v>320</v>
      </c>
      <c r="C46" s="30">
        <v>1727088</v>
      </c>
      <c r="D46" s="30">
        <v>792288</v>
      </c>
      <c r="E46" s="343">
        <v>2519376</v>
      </c>
      <c r="F46" s="222">
        <v>126233</v>
      </c>
      <c r="G46" s="344">
        <v>2.9945309440315038E-2</v>
      </c>
      <c r="H46" s="34"/>
    </row>
    <row r="47" spans="1:8" ht="10.5" customHeight="1" x14ac:dyDescent="0.2">
      <c r="B47" s="33" t="s">
        <v>321</v>
      </c>
      <c r="C47" s="30">
        <v>3813762</v>
      </c>
      <c r="D47" s="30">
        <v>1406451</v>
      </c>
      <c r="E47" s="343">
        <v>5220213</v>
      </c>
      <c r="F47" s="222">
        <v>507017</v>
      </c>
      <c r="G47" s="344">
        <v>6.3302409198290555E-2</v>
      </c>
      <c r="H47" s="34"/>
    </row>
    <row r="48" spans="1:8" ht="10.5" customHeight="1" x14ac:dyDescent="0.2">
      <c r="B48" s="33" t="s">
        <v>323</v>
      </c>
      <c r="C48" s="30">
        <v>4482413.5</v>
      </c>
      <c r="D48" s="30">
        <v>3132927</v>
      </c>
      <c r="E48" s="343">
        <v>7615340.5</v>
      </c>
      <c r="F48" s="222">
        <v>1754455.5</v>
      </c>
      <c r="G48" s="344">
        <v>0.13141592042735439</v>
      </c>
      <c r="H48" s="34"/>
    </row>
    <row r="49" spans="1:8" ht="10.5" customHeight="1" x14ac:dyDescent="0.2">
      <c r="B49" s="269" t="s">
        <v>195</v>
      </c>
      <c r="C49" s="30">
        <v>10531031.950000001</v>
      </c>
      <c r="D49" s="30">
        <v>11442395.780000001</v>
      </c>
      <c r="E49" s="343">
        <v>21973427.73</v>
      </c>
      <c r="F49" s="222">
        <v>8380313.6500000004</v>
      </c>
      <c r="G49" s="344">
        <v>0.20432672830447984</v>
      </c>
      <c r="H49" s="34"/>
    </row>
    <row r="50" spans="1:8" ht="10.5" customHeight="1" x14ac:dyDescent="0.2">
      <c r="B50" s="16" t="s">
        <v>196</v>
      </c>
      <c r="C50" s="30">
        <v>4519</v>
      </c>
      <c r="D50" s="30">
        <v>433</v>
      </c>
      <c r="E50" s="343">
        <v>4952</v>
      </c>
      <c r="F50" s="222">
        <v>42</v>
      </c>
      <c r="G50" s="344">
        <v>-0.19414157851912128</v>
      </c>
      <c r="H50" s="34"/>
    </row>
    <row r="51" spans="1:8" s="28" customFormat="1" ht="10.5" customHeight="1" x14ac:dyDescent="0.2">
      <c r="A51" s="24"/>
      <c r="B51" s="16" t="s">
        <v>197</v>
      </c>
      <c r="C51" s="30">
        <v>3077</v>
      </c>
      <c r="D51" s="30">
        <v>265</v>
      </c>
      <c r="E51" s="343">
        <v>3342</v>
      </c>
      <c r="F51" s="222">
        <v>6</v>
      </c>
      <c r="G51" s="344">
        <v>-0.17338609943111549</v>
      </c>
      <c r="H51" s="27"/>
    </row>
    <row r="52" spans="1:8" ht="10.5" customHeight="1" x14ac:dyDescent="0.2">
      <c r="B52" s="16" t="s">
        <v>198</v>
      </c>
      <c r="C52" s="30">
        <v>21400</v>
      </c>
      <c r="D52" s="30">
        <v>298762.5</v>
      </c>
      <c r="E52" s="343">
        <v>320162.5</v>
      </c>
      <c r="F52" s="222"/>
      <c r="G52" s="344">
        <v>-2.3884401205500616E-2</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302185</v>
      </c>
      <c r="D55" s="30">
        <v>144962</v>
      </c>
      <c r="E55" s="30">
        <v>447147</v>
      </c>
      <c r="F55" s="222">
        <v>575</v>
      </c>
      <c r="G55" s="179">
        <v>6.9903716394054571E-2</v>
      </c>
      <c r="H55" s="34"/>
    </row>
    <row r="56" spans="1:8" ht="10.5" customHeight="1" x14ac:dyDescent="0.2">
      <c r="B56" s="16" t="s">
        <v>23</v>
      </c>
      <c r="C56" s="30">
        <v>2605</v>
      </c>
      <c r="D56" s="30">
        <v>4762</v>
      </c>
      <c r="E56" s="30">
        <v>7367</v>
      </c>
      <c r="F56" s="222"/>
      <c r="G56" s="179">
        <v>-0.10257034961627487</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832100</v>
      </c>
      <c r="D59" s="30">
        <v>59879</v>
      </c>
      <c r="E59" s="30">
        <v>891979</v>
      </c>
      <c r="F59" s="222">
        <v>31</v>
      </c>
      <c r="G59" s="179">
        <v>1.5537404990368042E-2</v>
      </c>
      <c r="H59" s="36"/>
    </row>
    <row r="60" spans="1:8" s="28" customFormat="1" ht="10.5" customHeight="1" x14ac:dyDescent="0.2">
      <c r="A60" s="24"/>
      <c r="B60" s="16" t="s">
        <v>23</v>
      </c>
      <c r="C60" s="30">
        <v>210</v>
      </c>
      <c r="D60" s="30">
        <v>61</v>
      </c>
      <c r="E60" s="30">
        <v>271</v>
      </c>
      <c r="F60" s="222"/>
      <c r="G60" s="179">
        <v>0.94964028776978426</v>
      </c>
      <c r="H60" s="36"/>
    </row>
    <row r="61" spans="1:8" s="28" customFormat="1" ht="10.5" customHeight="1" x14ac:dyDescent="0.2">
      <c r="A61" s="24"/>
      <c r="B61" s="16" t="s">
        <v>225</v>
      </c>
      <c r="C61" s="30">
        <v>3746108.8</v>
      </c>
      <c r="D61" s="30">
        <v>98159</v>
      </c>
      <c r="E61" s="30">
        <v>3844267.8</v>
      </c>
      <c r="F61" s="222">
        <v>170</v>
      </c>
      <c r="G61" s="179">
        <v>8.2409061268027273E-3</v>
      </c>
      <c r="H61" s="36"/>
    </row>
    <row r="62" spans="1:8" s="28" customFormat="1" ht="10.5" customHeight="1" x14ac:dyDescent="0.2">
      <c r="A62" s="24"/>
      <c r="B62" s="16" t="s">
        <v>200</v>
      </c>
      <c r="C62" s="30">
        <v>5547</v>
      </c>
      <c r="D62" s="30">
        <v>37146</v>
      </c>
      <c r="E62" s="30">
        <v>42693</v>
      </c>
      <c r="F62" s="222">
        <v>24</v>
      </c>
      <c r="G62" s="179">
        <v>7.4118801418975089E-2</v>
      </c>
      <c r="H62" s="36"/>
    </row>
    <row r="63" spans="1:8" s="28" customFormat="1" ht="10.5" customHeight="1" x14ac:dyDescent="0.2">
      <c r="A63" s="24"/>
      <c r="B63" s="16" t="s">
        <v>201</v>
      </c>
      <c r="C63" s="30">
        <v>370912</v>
      </c>
      <c r="D63" s="30">
        <v>107991</v>
      </c>
      <c r="E63" s="30">
        <v>478903</v>
      </c>
      <c r="F63" s="222">
        <v>16503</v>
      </c>
      <c r="G63" s="179">
        <v>4.2058515059598678E-2</v>
      </c>
      <c r="H63" s="36"/>
    </row>
    <row r="64" spans="1:8" s="28" customFormat="1" ht="10.5" customHeight="1" x14ac:dyDescent="0.2">
      <c r="A64" s="24"/>
      <c r="B64" s="16" t="s">
        <v>202</v>
      </c>
      <c r="C64" s="30">
        <v>4234054</v>
      </c>
      <c r="D64" s="30">
        <v>278228</v>
      </c>
      <c r="E64" s="30">
        <v>4512282</v>
      </c>
      <c r="F64" s="222">
        <v>6353</v>
      </c>
      <c r="G64" s="179">
        <v>3.754400721268758E-2</v>
      </c>
      <c r="H64" s="36"/>
    </row>
    <row r="65" spans="1:8" s="28" customFormat="1" ht="10.5" customHeight="1" x14ac:dyDescent="0.2">
      <c r="A65" s="24"/>
      <c r="B65" s="16" t="s">
        <v>203</v>
      </c>
      <c r="C65" s="30">
        <v>1113236</v>
      </c>
      <c r="D65" s="30">
        <v>85072</v>
      </c>
      <c r="E65" s="30">
        <v>1198308</v>
      </c>
      <c r="F65" s="222">
        <v>7</v>
      </c>
      <c r="G65" s="179">
        <v>-2.164642833524244E-2</v>
      </c>
      <c r="H65" s="36"/>
    </row>
    <row r="66" spans="1:8" s="28" customFormat="1" ht="10.5" customHeight="1" x14ac:dyDescent="0.2">
      <c r="A66" s="24"/>
      <c r="B66" s="16" t="s">
        <v>204</v>
      </c>
      <c r="C66" s="30">
        <v>1295833.6000000001</v>
      </c>
      <c r="D66" s="30">
        <v>18189421.600000001</v>
      </c>
      <c r="E66" s="30">
        <v>19485255.200000003</v>
      </c>
      <c r="F66" s="222"/>
      <c r="G66" s="179">
        <v>2.3760260753708629E-2</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939557</v>
      </c>
      <c r="D69" s="30">
        <v>487031</v>
      </c>
      <c r="E69" s="30">
        <v>1426588</v>
      </c>
      <c r="F69" s="222"/>
      <c r="G69" s="179">
        <v>0.12609425297155297</v>
      </c>
      <c r="H69" s="36"/>
    </row>
    <row r="70" spans="1:8" s="28" customFormat="1" ht="10.5" customHeight="1" x14ac:dyDescent="0.2">
      <c r="A70" s="24"/>
      <c r="B70" s="16" t="s">
        <v>23</v>
      </c>
      <c r="C70" s="30">
        <v>2160</v>
      </c>
      <c r="D70" s="30">
        <v>9191</v>
      </c>
      <c r="E70" s="30">
        <v>11351</v>
      </c>
      <c r="F70" s="222"/>
      <c r="G70" s="179">
        <v>4.9463757396449815E-2</v>
      </c>
      <c r="H70" s="36"/>
    </row>
    <row r="71" spans="1:8" s="28" customFormat="1" ht="10.5" customHeight="1" x14ac:dyDescent="0.2">
      <c r="A71" s="24"/>
      <c r="B71" s="33" t="s">
        <v>193</v>
      </c>
      <c r="C71" s="30">
        <v>368775.4</v>
      </c>
      <c r="D71" s="30">
        <v>385937.72</v>
      </c>
      <c r="E71" s="30">
        <v>754713.12</v>
      </c>
      <c r="F71" s="222"/>
      <c r="G71" s="179">
        <v>0.18740251240060446</v>
      </c>
      <c r="H71" s="36"/>
    </row>
    <row r="72" spans="1:8" ht="10.5" customHeight="1" x14ac:dyDescent="0.2">
      <c r="B72" s="33" t="s">
        <v>194</v>
      </c>
      <c r="C72" s="30">
        <v>711602.5</v>
      </c>
      <c r="D72" s="30">
        <v>247515.5</v>
      </c>
      <c r="E72" s="30">
        <v>959118</v>
      </c>
      <c r="F72" s="222"/>
      <c r="G72" s="179">
        <v>4.3092132094247448E-2</v>
      </c>
      <c r="H72" s="34"/>
    </row>
    <row r="73" spans="1:8" ht="10.5" customHeight="1" x14ac:dyDescent="0.2">
      <c r="B73" s="33" t="s">
        <v>322</v>
      </c>
      <c r="C73" s="30">
        <v>13044.5</v>
      </c>
      <c r="D73" s="30">
        <v>10894.5</v>
      </c>
      <c r="E73" s="30">
        <v>23939</v>
      </c>
      <c r="F73" s="222"/>
      <c r="G73" s="179">
        <v>0.75841045982077282</v>
      </c>
      <c r="H73" s="34"/>
    </row>
    <row r="74" spans="1:8" ht="10.5" customHeight="1" x14ac:dyDescent="0.2">
      <c r="B74" s="33" t="s">
        <v>324</v>
      </c>
      <c r="C74" s="30">
        <v>11</v>
      </c>
      <c r="D74" s="30">
        <v>422</v>
      </c>
      <c r="E74" s="30">
        <v>433</v>
      </c>
      <c r="F74" s="222"/>
      <c r="G74" s="179"/>
      <c r="H74" s="34"/>
    </row>
    <row r="75" spans="1:8" ht="10.5" customHeight="1" x14ac:dyDescent="0.2">
      <c r="B75" s="33" t="s">
        <v>325</v>
      </c>
      <c r="C75" s="30">
        <v>116</v>
      </c>
      <c r="D75" s="30">
        <v>6079</v>
      </c>
      <c r="E75" s="30">
        <v>6195</v>
      </c>
      <c r="F75" s="222"/>
      <c r="G75" s="179">
        <v>4.2227456258411733E-2</v>
      </c>
      <c r="H75" s="34"/>
    </row>
    <row r="76" spans="1:8" ht="10.5" customHeight="1" x14ac:dyDescent="0.2">
      <c r="B76" s="33" t="s">
        <v>320</v>
      </c>
      <c r="C76" s="30">
        <v>44690.5</v>
      </c>
      <c r="D76" s="30">
        <v>13914</v>
      </c>
      <c r="E76" s="30">
        <v>58604.5</v>
      </c>
      <c r="F76" s="222"/>
      <c r="G76" s="179">
        <v>-4.8180149745821854E-2</v>
      </c>
      <c r="H76" s="34"/>
    </row>
    <row r="77" spans="1:8" ht="10.5" customHeight="1" x14ac:dyDescent="0.2">
      <c r="B77" s="33" t="s">
        <v>321</v>
      </c>
      <c r="C77" s="30">
        <v>190285.5</v>
      </c>
      <c r="D77" s="30">
        <v>25837</v>
      </c>
      <c r="E77" s="30">
        <v>216122.5</v>
      </c>
      <c r="F77" s="222"/>
      <c r="G77" s="179">
        <v>4.5544923273409754E-2</v>
      </c>
      <c r="H77" s="34"/>
    </row>
    <row r="78" spans="1:8" ht="10.5" customHeight="1" x14ac:dyDescent="0.2">
      <c r="B78" s="33" t="s">
        <v>323</v>
      </c>
      <c r="C78" s="30">
        <v>463455</v>
      </c>
      <c r="D78" s="30">
        <v>190369</v>
      </c>
      <c r="E78" s="30">
        <v>653824</v>
      </c>
      <c r="F78" s="222"/>
      <c r="G78" s="179">
        <v>3.5401579491629809E-2</v>
      </c>
      <c r="H78" s="34"/>
    </row>
    <row r="79" spans="1:8" ht="10.5" customHeight="1" x14ac:dyDescent="0.2">
      <c r="B79" s="16" t="s">
        <v>195</v>
      </c>
      <c r="C79" s="30">
        <v>1080377.8999999999</v>
      </c>
      <c r="D79" s="30">
        <v>633453.22</v>
      </c>
      <c r="E79" s="30">
        <v>1713831.1199999999</v>
      </c>
      <c r="F79" s="222"/>
      <c r="G79" s="179">
        <v>0.10207482041596339</v>
      </c>
      <c r="H79" s="34"/>
    </row>
    <row r="80" spans="1:8" ht="10.5" customHeight="1" x14ac:dyDescent="0.2">
      <c r="B80" s="16" t="s">
        <v>196</v>
      </c>
      <c r="C80" s="30">
        <v>667</v>
      </c>
      <c r="D80" s="30">
        <v>71</v>
      </c>
      <c r="E80" s="30">
        <v>738</v>
      </c>
      <c r="F80" s="222"/>
      <c r="G80" s="179">
        <v>-0.28695652173913044</v>
      </c>
      <c r="H80" s="34"/>
    </row>
    <row r="81" spans="1:8" ht="10.5" customHeight="1" x14ac:dyDescent="0.2">
      <c r="B81" s="16" t="s">
        <v>197</v>
      </c>
      <c r="C81" s="30">
        <v>380</v>
      </c>
      <c r="D81" s="30">
        <v>31</v>
      </c>
      <c r="E81" s="30">
        <v>411</v>
      </c>
      <c r="F81" s="222"/>
      <c r="G81" s="179">
        <v>2.4937655860349128E-2</v>
      </c>
      <c r="H81" s="34"/>
    </row>
    <row r="82" spans="1:8" s="28" customFormat="1" ht="10.5" customHeight="1" x14ac:dyDescent="0.2">
      <c r="A82" s="24"/>
      <c r="B82" s="16" t="s">
        <v>198</v>
      </c>
      <c r="C82" s="30">
        <v>205</v>
      </c>
      <c r="D82" s="30">
        <v>7350</v>
      </c>
      <c r="E82" s="30">
        <v>7555</v>
      </c>
      <c r="F82" s="222"/>
      <c r="G82" s="179">
        <v>-0.47333565702335312</v>
      </c>
      <c r="H82" s="36"/>
    </row>
    <row r="83" spans="1:8" s="28" customFormat="1" ht="10.5" customHeight="1" x14ac:dyDescent="0.2">
      <c r="A83" s="24"/>
      <c r="B83" s="16" t="s">
        <v>200</v>
      </c>
      <c r="C83" s="46">
        <v>673</v>
      </c>
      <c r="D83" s="46">
        <v>10377</v>
      </c>
      <c r="E83" s="46">
        <v>11050</v>
      </c>
      <c r="F83" s="222"/>
      <c r="G83" s="190">
        <v>-0.20629219939663845</v>
      </c>
      <c r="H83" s="47"/>
    </row>
    <row r="84" spans="1:8" s="28" customFormat="1" ht="10.5" customHeight="1" x14ac:dyDescent="0.2">
      <c r="A84" s="24"/>
      <c r="B84" s="16" t="s">
        <v>201</v>
      </c>
      <c r="C84" s="46">
        <v>62421</v>
      </c>
      <c r="D84" s="46">
        <v>27871</v>
      </c>
      <c r="E84" s="345">
        <v>90292</v>
      </c>
      <c r="F84" s="222"/>
      <c r="G84" s="346">
        <v>-8.7507958484502435E-2</v>
      </c>
      <c r="H84" s="47"/>
    </row>
    <row r="85" spans="1:8" s="28" customFormat="1" ht="10.5" customHeight="1" x14ac:dyDescent="0.2">
      <c r="A85" s="24"/>
      <c r="B85" s="16" t="s">
        <v>202</v>
      </c>
      <c r="C85" s="46">
        <v>717796</v>
      </c>
      <c r="D85" s="46">
        <v>58479</v>
      </c>
      <c r="E85" s="345">
        <v>776275</v>
      </c>
      <c r="F85" s="222"/>
      <c r="G85" s="346">
        <v>-3.7406332267332587E-2</v>
      </c>
      <c r="H85" s="47"/>
    </row>
    <row r="86" spans="1:8" s="28" customFormat="1" ht="10.5" customHeight="1" x14ac:dyDescent="0.2">
      <c r="A86" s="24"/>
      <c r="B86" s="16" t="s">
        <v>203</v>
      </c>
      <c r="C86" s="46">
        <v>225719</v>
      </c>
      <c r="D86" s="46">
        <v>23899</v>
      </c>
      <c r="E86" s="345">
        <v>249618</v>
      </c>
      <c r="F86" s="222"/>
      <c r="G86" s="346">
        <v>-4.4107285092825244E-2</v>
      </c>
      <c r="H86" s="47"/>
    </row>
    <row r="87" spans="1:8" s="28" customFormat="1" ht="10.5" customHeight="1" x14ac:dyDescent="0.2">
      <c r="A87" s="24"/>
      <c r="B87" s="16" t="s">
        <v>204</v>
      </c>
      <c r="C87" s="46">
        <v>137987</v>
      </c>
      <c r="D87" s="46">
        <v>1994104.5</v>
      </c>
      <c r="E87" s="345">
        <v>2132091.5</v>
      </c>
      <c r="F87" s="222"/>
      <c r="G87" s="346">
        <v>5.0343912028270044E-2</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18221627</v>
      </c>
      <c r="D90" s="46">
        <v>7847635</v>
      </c>
      <c r="E90" s="345">
        <v>26069262</v>
      </c>
      <c r="F90" s="222">
        <v>1186327</v>
      </c>
      <c r="G90" s="346">
        <v>2.910540102198933E-2</v>
      </c>
      <c r="H90" s="47"/>
    </row>
    <row r="91" spans="1:8" ht="10.5" customHeight="1" x14ac:dyDescent="0.2">
      <c r="B91" s="16" t="s">
        <v>23</v>
      </c>
      <c r="C91" s="348">
        <v>232131</v>
      </c>
      <c r="D91" s="46">
        <v>743460</v>
      </c>
      <c r="E91" s="345">
        <v>975591</v>
      </c>
      <c r="F91" s="222">
        <v>684</v>
      </c>
      <c r="G91" s="346">
        <v>-0.10099438899583391</v>
      </c>
      <c r="H91" s="47"/>
    </row>
    <row r="92" spans="1:8" ht="10.5" customHeight="1" x14ac:dyDescent="0.2">
      <c r="B92" s="33" t="s">
        <v>193</v>
      </c>
      <c r="C92" s="348">
        <v>4482364.6500000004</v>
      </c>
      <c r="D92" s="46">
        <v>4240003.5000000009</v>
      </c>
      <c r="E92" s="46">
        <v>8722368.1500000004</v>
      </c>
      <c r="F92" s="222">
        <v>3675861.15</v>
      </c>
      <c r="G92" s="190">
        <v>0.22714257471541477</v>
      </c>
      <c r="H92" s="47"/>
    </row>
    <row r="93" spans="1:8" ht="10.5" customHeight="1" x14ac:dyDescent="0.2">
      <c r="B93" s="33" t="s">
        <v>194</v>
      </c>
      <c r="C93" s="348">
        <v>10957258</v>
      </c>
      <c r="D93" s="46">
        <v>7965595.5</v>
      </c>
      <c r="E93" s="46">
        <v>18922853.5</v>
      </c>
      <c r="F93" s="222">
        <v>4704711.5</v>
      </c>
      <c r="G93" s="190">
        <v>0.13948996484733867</v>
      </c>
      <c r="H93" s="47"/>
    </row>
    <row r="94" spans="1:8" ht="10.5" customHeight="1" x14ac:dyDescent="0.2">
      <c r="B94" s="33" t="s">
        <v>322</v>
      </c>
      <c r="C94" s="348">
        <v>222047.5</v>
      </c>
      <c r="D94" s="46">
        <v>1011738.5</v>
      </c>
      <c r="E94" s="46">
        <v>1233786</v>
      </c>
      <c r="F94" s="222">
        <v>927944</v>
      </c>
      <c r="G94" s="190">
        <v>0.5207603148297999</v>
      </c>
      <c r="H94" s="47"/>
    </row>
    <row r="95" spans="1:8" ht="10.5" customHeight="1" x14ac:dyDescent="0.2">
      <c r="B95" s="33" t="s">
        <v>324</v>
      </c>
      <c r="C95" s="348">
        <v>841</v>
      </c>
      <c r="D95" s="46">
        <v>15495</v>
      </c>
      <c r="E95" s="46">
        <v>16336</v>
      </c>
      <c r="F95" s="222">
        <v>15521</v>
      </c>
      <c r="G95" s="190">
        <v>0.37972972972972974</v>
      </c>
      <c r="H95" s="47"/>
    </row>
    <row r="96" spans="1:8" ht="10.5" customHeight="1" x14ac:dyDescent="0.2">
      <c r="B96" s="33" t="s">
        <v>325</v>
      </c>
      <c r="C96" s="348">
        <v>12675</v>
      </c>
      <c r="D96" s="46">
        <v>1376576</v>
      </c>
      <c r="E96" s="46">
        <v>1389251</v>
      </c>
      <c r="F96" s="222">
        <v>1373541</v>
      </c>
      <c r="G96" s="190">
        <v>0.742717721955656</v>
      </c>
      <c r="H96" s="47"/>
    </row>
    <row r="97" spans="2:8" ht="10.5" customHeight="1" x14ac:dyDescent="0.2">
      <c r="B97" s="33" t="s">
        <v>320</v>
      </c>
      <c r="C97" s="348">
        <v>1771778.5</v>
      </c>
      <c r="D97" s="46">
        <v>806202</v>
      </c>
      <c r="E97" s="46">
        <v>2577980.5</v>
      </c>
      <c r="F97" s="222">
        <v>126233</v>
      </c>
      <c r="G97" s="190">
        <v>2.8027110133321598E-2</v>
      </c>
      <c r="H97" s="47"/>
    </row>
    <row r="98" spans="2:8" ht="10.5" customHeight="1" x14ac:dyDescent="0.2">
      <c r="B98" s="33" t="s">
        <v>321</v>
      </c>
      <c r="C98" s="348">
        <v>4004047.5</v>
      </c>
      <c r="D98" s="46">
        <v>1432288</v>
      </c>
      <c r="E98" s="46">
        <v>5436335.5</v>
      </c>
      <c r="F98" s="222">
        <v>507017</v>
      </c>
      <c r="G98" s="190">
        <v>6.258495170775169E-2</v>
      </c>
      <c r="H98" s="47"/>
    </row>
    <row r="99" spans="2:8" ht="10.5" customHeight="1" x14ac:dyDescent="0.2">
      <c r="B99" s="33" t="s">
        <v>323</v>
      </c>
      <c r="C99" s="348">
        <v>4945868.5</v>
      </c>
      <c r="D99" s="46">
        <v>3323296</v>
      </c>
      <c r="E99" s="46">
        <v>8269164.5</v>
      </c>
      <c r="F99" s="222">
        <v>1754455.5</v>
      </c>
      <c r="G99" s="190">
        <v>0.12318068281751793</v>
      </c>
      <c r="H99" s="47"/>
    </row>
    <row r="100" spans="2:8" ht="10.5" customHeight="1" x14ac:dyDescent="0.2">
      <c r="B100" s="16" t="s">
        <v>195</v>
      </c>
      <c r="C100" s="348">
        <v>15439622.650000002</v>
      </c>
      <c r="D100" s="46">
        <v>12205599</v>
      </c>
      <c r="E100" s="46">
        <v>27645221.649999999</v>
      </c>
      <c r="F100" s="222">
        <v>8380572.6500000004</v>
      </c>
      <c r="G100" s="190">
        <v>0.16576202122576666</v>
      </c>
      <c r="H100" s="47"/>
    </row>
    <row r="101" spans="2:8" ht="10.5" customHeight="1" x14ac:dyDescent="0.2">
      <c r="B101" s="16" t="s">
        <v>196</v>
      </c>
      <c r="C101" s="348">
        <v>5186</v>
      </c>
      <c r="D101" s="46">
        <v>504</v>
      </c>
      <c r="E101" s="46">
        <v>5690</v>
      </c>
      <c r="F101" s="222">
        <v>42</v>
      </c>
      <c r="G101" s="190">
        <v>-0.20752089136490248</v>
      </c>
      <c r="H101" s="47"/>
    </row>
    <row r="102" spans="2:8" ht="10.5" customHeight="1" x14ac:dyDescent="0.2">
      <c r="B102" s="16" t="s">
        <v>197</v>
      </c>
      <c r="C102" s="348">
        <v>3457</v>
      </c>
      <c r="D102" s="46">
        <v>296</v>
      </c>
      <c r="E102" s="46">
        <v>3753</v>
      </c>
      <c r="F102" s="222">
        <v>6</v>
      </c>
      <c r="G102" s="190">
        <v>-0.15549054905490545</v>
      </c>
      <c r="H102" s="47"/>
    </row>
    <row r="103" spans="2:8" ht="10.5" customHeight="1" x14ac:dyDescent="0.2">
      <c r="B103" s="16" t="s">
        <v>198</v>
      </c>
      <c r="C103" s="348">
        <v>21605</v>
      </c>
      <c r="D103" s="46">
        <v>306112.5</v>
      </c>
      <c r="E103" s="46">
        <v>327717.5</v>
      </c>
      <c r="F103" s="222"/>
      <c r="G103" s="190">
        <v>-4.2717578791937272E-2</v>
      </c>
      <c r="H103" s="47"/>
    </row>
    <row r="104" spans="2:8" ht="10.5" customHeight="1" x14ac:dyDescent="0.2">
      <c r="B104" s="16" t="s">
        <v>200</v>
      </c>
      <c r="C104" s="348">
        <v>6220</v>
      </c>
      <c r="D104" s="46">
        <v>47523</v>
      </c>
      <c r="E104" s="46">
        <v>53743</v>
      </c>
      <c r="F104" s="222">
        <v>24</v>
      </c>
      <c r="G104" s="190">
        <v>1.3788220387933592E-3</v>
      </c>
      <c r="H104" s="47"/>
    </row>
    <row r="105" spans="2:8" ht="10.5" customHeight="1" x14ac:dyDescent="0.2">
      <c r="B105" s="16" t="s">
        <v>201</v>
      </c>
      <c r="C105" s="348">
        <v>433333</v>
      </c>
      <c r="D105" s="46">
        <v>135862</v>
      </c>
      <c r="E105" s="46">
        <v>569195</v>
      </c>
      <c r="F105" s="222">
        <v>16503</v>
      </c>
      <c r="G105" s="190">
        <v>1.9103889709502608E-2</v>
      </c>
      <c r="H105" s="47"/>
    </row>
    <row r="106" spans="2:8" ht="10.5" customHeight="1" x14ac:dyDescent="0.2">
      <c r="B106" s="16" t="s">
        <v>202</v>
      </c>
      <c r="C106" s="348">
        <v>4951850</v>
      </c>
      <c r="D106" s="46">
        <v>336707</v>
      </c>
      <c r="E106" s="46">
        <v>5288557</v>
      </c>
      <c r="F106" s="222">
        <v>6353</v>
      </c>
      <c r="G106" s="190">
        <v>2.5819890585563554E-2</v>
      </c>
      <c r="H106" s="47"/>
    </row>
    <row r="107" spans="2:8" ht="10.5" customHeight="1" x14ac:dyDescent="0.2">
      <c r="B107" s="16" t="s">
        <v>203</v>
      </c>
      <c r="C107" s="348">
        <v>1338955</v>
      </c>
      <c r="D107" s="46">
        <v>108971</v>
      </c>
      <c r="E107" s="46">
        <v>1447926</v>
      </c>
      <c r="F107" s="222">
        <v>7</v>
      </c>
      <c r="G107" s="190">
        <v>-2.5593607352029757E-2</v>
      </c>
      <c r="H107" s="47"/>
    </row>
    <row r="108" spans="2:8" ht="10.5" customHeight="1" x14ac:dyDescent="0.2">
      <c r="B108" s="16" t="s">
        <v>204</v>
      </c>
      <c r="C108" s="348">
        <v>1433820.6</v>
      </c>
      <c r="D108" s="46">
        <v>20183526.100000001</v>
      </c>
      <c r="E108" s="46">
        <v>21617346.700000003</v>
      </c>
      <c r="F108" s="222"/>
      <c r="G108" s="190">
        <v>2.6322208610426223E-2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MOIS DE MAI 2024</v>
      </c>
      <c r="D112" s="262"/>
      <c r="F112" s="350"/>
      <c r="G112" s="350"/>
    </row>
    <row r="113" spans="1:8" ht="14.25" customHeight="1" x14ac:dyDescent="0.2">
      <c r="B113" s="12" t="s">
        <v>176</v>
      </c>
      <c r="C113" s="13"/>
      <c r="D113" s="13"/>
      <c r="E113" s="13"/>
      <c r="F113" s="353"/>
      <c r="G113" s="351"/>
      <c r="H113" s="15"/>
    </row>
    <row r="114" spans="1:8" ht="12" customHeight="1" x14ac:dyDescent="0.2">
      <c r="B114" s="16" t="s">
        <v>4</v>
      </c>
      <c r="C114" s="17" t="s">
        <v>1</v>
      </c>
      <c r="D114" s="17" t="s">
        <v>2</v>
      </c>
      <c r="E114" s="18" t="s">
        <v>6</v>
      </c>
      <c r="F114" s="219" t="s">
        <v>3</v>
      </c>
      <c r="G114" s="19" t="str">
        <f>Maladie_mnt!$H$5</f>
        <v>GAM</v>
      </c>
      <c r="H114" s="20"/>
    </row>
    <row r="115" spans="1:8" ht="9.75" customHeight="1" x14ac:dyDescent="0.2">
      <c r="B115" s="21"/>
      <c r="C115" s="45" t="s">
        <v>5</v>
      </c>
      <c r="D115" s="44" t="s">
        <v>5</v>
      </c>
      <c r="E115" s="44"/>
      <c r="F115" s="220" t="s">
        <v>87</v>
      </c>
      <c r="G115" s="22" t="str">
        <f>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18252684.390000131</v>
      </c>
      <c r="D119" s="238">
        <v>63933508.989999786</v>
      </c>
      <c r="E119" s="238">
        <v>82186193.379999921</v>
      </c>
      <c r="F119" s="222">
        <v>362261.83</v>
      </c>
      <c r="G119" s="239">
        <v>-5.167978539157847E-4</v>
      </c>
      <c r="H119" s="20"/>
    </row>
    <row r="120" spans="1:8" ht="10.5" customHeight="1" x14ac:dyDescent="0.2">
      <c r="A120" s="2"/>
      <c r="B120" s="37" t="s">
        <v>206</v>
      </c>
      <c r="C120" s="238">
        <v>152130.25000000003</v>
      </c>
      <c r="D120" s="238">
        <v>1387669.2500000002</v>
      </c>
      <c r="E120" s="238">
        <v>1539799.5000000002</v>
      </c>
      <c r="F120" s="222"/>
      <c r="G120" s="239"/>
      <c r="H120" s="20"/>
    </row>
    <row r="121" spans="1:8" ht="10.5" customHeight="1" x14ac:dyDescent="0.2">
      <c r="A121" s="2"/>
      <c r="B121" s="37" t="s">
        <v>226</v>
      </c>
      <c r="C121" s="238">
        <v>1408801.08</v>
      </c>
      <c r="D121" s="238">
        <v>10403159.969999997</v>
      </c>
      <c r="E121" s="238">
        <v>11811961.049999997</v>
      </c>
      <c r="F121" s="222"/>
      <c r="G121" s="239"/>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19815292.720000133</v>
      </c>
      <c r="D126" s="238">
        <v>75727452.2099998</v>
      </c>
      <c r="E126" s="238">
        <v>95542744.929999918</v>
      </c>
      <c r="F126" s="222">
        <v>362261.83</v>
      </c>
      <c r="G126" s="239">
        <v>-0.21868537941857835</v>
      </c>
      <c r="H126" s="27"/>
    </row>
    <row r="127" spans="1:8" ht="7.5" customHeight="1" x14ac:dyDescent="0.2">
      <c r="A127" s="2"/>
      <c r="B127" s="35"/>
      <c r="C127" s="238"/>
      <c r="D127" s="238"/>
      <c r="E127" s="238"/>
      <c r="F127" s="222"/>
      <c r="G127" s="239"/>
      <c r="H127" s="20"/>
    </row>
    <row r="128" spans="1:8" s="28" customFormat="1" ht="15.75" customHeight="1" x14ac:dyDescent="0.2">
      <c r="A128" s="54"/>
      <c r="B128" s="31" t="s">
        <v>132</v>
      </c>
      <c r="C128" s="238"/>
      <c r="D128" s="238"/>
      <c r="E128" s="238"/>
      <c r="F128" s="222"/>
      <c r="G128" s="239"/>
      <c r="H128" s="27"/>
    </row>
    <row r="129" spans="1:8" ht="10.5" customHeight="1" x14ac:dyDescent="0.2">
      <c r="A129" s="2"/>
      <c r="B129" s="37" t="s">
        <v>207</v>
      </c>
      <c r="C129" s="238">
        <v>19146433.759999543</v>
      </c>
      <c r="D129" s="238">
        <v>42683425.309999004</v>
      </c>
      <c r="E129" s="238">
        <v>61829859.069998547</v>
      </c>
      <c r="F129" s="222">
        <v>1609675.0000000016</v>
      </c>
      <c r="G129" s="239">
        <v>0.17863143943285387</v>
      </c>
      <c r="H129" s="20"/>
    </row>
    <row r="130" spans="1:8" ht="10.5" customHeight="1" x14ac:dyDescent="0.2">
      <c r="A130" s="2"/>
      <c r="B130" s="37" t="s">
        <v>208</v>
      </c>
      <c r="C130" s="238">
        <v>547615.35000000754</v>
      </c>
      <c r="D130" s="238">
        <v>4218688.3200000087</v>
      </c>
      <c r="E130" s="238">
        <v>4766303.6700000167</v>
      </c>
      <c r="F130" s="222">
        <v>3309528.2800000189</v>
      </c>
      <c r="G130" s="239">
        <v>-0.24420758893647154</v>
      </c>
      <c r="H130" s="20"/>
    </row>
    <row r="131" spans="1:8" ht="10.5" customHeight="1" x14ac:dyDescent="0.2">
      <c r="A131" s="2"/>
      <c r="B131" s="37" t="s">
        <v>209</v>
      </c>
      <c r="C131" s="238">
        <v>100688788.79000108</v>
      </c>
      <c r="D131" s="238">
        <v>42096709.559999429</v>
      </c>
      <c r="E131" s="238">
        <v>142785498.3500005</v>
      </c>
      <c r="F131" s="222">
        <v>2379783.2799999984</v>
      </c>
      <c r="G131" s="239">
        <v>-1.6349415535834577E-3</v>
      </c>
      <c r="H131" s="20"/>
    </row>
    <row r="132" spans="1:8" ht="10.5" hidden="1" customHeight="1" x14ac:dyDescent="0.2">
      <c r="A132" s="2"/>
      <c r="B132" s="37"/>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135</v>
      </c>
      <c r="C135" s="238">
        <v>120382847.90000065</v>
      </c>
      <c r="D135" s="238">
        <v>89000606.189998418</v>
      </c>
      <c r="E135" s="238">
        <v>209383454.08999908</v>
      </c>
      <c r="F135" s="222">
        <v>7298986.5600000201</v>
      </c>
      <c r="G135" s="239">
        <v>3.764292584176876E-2</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24048079.46000002</v>
      </c>
      <c r="D138" s="238">
        <v>11483807.379999986</v>
      </c>
      <c r="E138" s="238">
        <v>35531886.840000004</v>
      </c>
      <c r="F138" s="222">
        <v>98083.880000000034</v>
      </c>
      <c r="G138" s="239">
        <v>0.11648908215276021</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24048079.46000002</v>
      </c>
      <c r="D141" s="238">
        <v>11484282.379999986</v>
      </c>
      <c r="E141" s="238">
        <v>35532361.840000004</v>
      </c>
      <c r="F141" s="222">
        <v>98083.880000000034</v>
      </c>
      <c r="G141" s="239">
        <v>0.11647131130337041</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7104920.2400000375</v>
      </c>
      <c r="D144" s="238">
        <v>1243917.3199999994</v>
      </c>
      <c r="E144" s="238">
        <v>8348837.5600000359</v>
      </c>
      <c r="F144" s="222">
        <v>3327.8</v>
      </c>
      <c r="G144" s="239">
        <v>0.1052976047807801</v>
      </c>
      <c r="H144" s="20"/>
    </row>
    <row r="145" spans="1:8" ht="10.5" hidden="1" customHeight="1" x14ac:dyDescent="0.2">
      <c r="A145" s="2"/>
      <c r="B145" s="37"/>
      <c r="C145" s="238"/>
      <c r="D145" s="238"/>
      <c r="E145" s="238"/>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7104920.2400000375</v>
      </c>
      <c r="D147" s="55">
        <v>1243917.3199999994</v>
      </c>
      <c r="E147" s="55">
        <v>8348837.5600000359</v>
      </c>
      <c r="F147" s="222">
        <v>3327.8</v>
      </c>
      <c r="G147" s="182">
        <v>0.1052976047807801</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809357.98999999906</v>
      </c>
      <c r="D150" s="55">
        <v>67298.179999999964</v>
      </c>
      <c r="E150" s="55">
        <v>876656.16999999899</v>
      </c>
      <c r="F150" s="222"/>
      <c r="G150" s="182"/>
      <c r="H150" s="56"/>
    </row>
    <row r="151" spans="1:8" s="57" customFormat="1" ht="10.5" hidden="1" customHeight="1" x14ac:dyDescent="0.2">
      <c r="A151" s="6"/>
      <c r="B151" s="37" t="s">
        <v>129</v>
      </c>
      <c r="C151" s="55"/>
      <c r="D151" s="55"/>
      <c r="E151" s="55"/>
      <c r="F151" s="222"/>
      <c r="G151" s="182"/>
      <c r="H151" s="56"/>
    </row>
    <row r="152" spans="1:8" s="60" customFormat="1" ht="10.5" hidden="1" customHeight="1" x14ac:dyDescent="0.2">
      <c r="A152" s="24"/>
      <c r="B152" s="35" t="s">
        <v>143</v>
      </c>
      <c r="C152" s="55">
        <v>809357.98999999906</v>
      </c>
      <c r="D152" s="55">
        <v>67345.179999999964</v>
      </c>
      <c r="E152" s="55">
        <v>876703.16999999899</v>
      </c>
      <c r="F152" s="222">
        <v>0</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536.25</v>
      </c>
      <c r="D155" s="55">
        <v>8697.5</v>
      </c>
      <c r="E155" s="55">
        <v>9233.75</v>
      </c>
      <c r="F155" s="222"/>
      <c r="G155" s="182">
        <v>0.10654067851450622</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536.25</v>
      </c>
      <c r="D157" s="55">
        <v>8697.5</v>
      </c>
      <c r="E157" s="55">
        <v>9233.75</v>
      </c>
      <c r="F157" s="222"/>
      <c r="G157" s="182">
        <v>0.10654067851450622</v>
      </c>
      <c r="H157" s="56"/>
    </row>
    <row r="158" spans="1:8" s="57" customFormat="1" x14ac:dyDescent="0.2">
      <c r="A158" s="6"/>
      <c r="B158" s="35"/>
      <c r="C158" s="55"/>
      <c r="D158" s="55"/>
      <c r="E158" s="55"/>
      <c r="F158" s="222"/>
      <c r="G158" s="182"/>
      <c r="H158" s="56"/>
    </row>
    <row r="159" spans="1:8" s="63" customFormat="1" ht="12" x14ac:dyDescent="0.2">
      <c r="A159" s="61"/>
      <c r="B159" s="31" t="s">
        <v>244</v>
      </c>
      <c r="C159" s="55"/>
      <c r="D159" s="55"/>
      <c r="E159" s="55"/>
      <c r="F159" s="222"/>
      <c r="G159" s="182"/>
      <c r="H159" s="62"/>
    </row>
    <row r="160" spans="1:8" s="60" customFormat="1" ht="13.5" customHeight="1" x14ac:dyDescent="0.2">
      <c r="A160" s="24"/>
      <c r="B160" s="37" t="s">
        <v>213</v>
      </c>
      <c r="C160" s="55">
        <v>30</v>
      </c>
      <c r="D160" s="55"/>
      <c r="E160" s="55">
        <v>30</v>
      </c>
      <c r="F160" s="222"/>
      <c r="G160" s="182">
        <v>1</v>
      </c>
      <c r="H160" s="59"/>
    </row>
    <row r="161" spans="1:8" s="60" customFormat="1" ht="15" customHeight="1" x14ac:dyDescent="0.2">
      <c r="A161" s="24"/>
      <c r="B161" s="37" t="s">
        <v>205</v>
      </c>
      <c r="C161" s="55">
        <v>330205.50999999966</v>
      </c>
      <c r="D161" s="55">
        <v>957505.55</v>
      </c>
      <c r="E161" s="55">
        <v>1287711.0599999998</v>
      </c>
      <c r="F161" s="222"/>
      <c r="G161" s="182">
        <v>-9.2953780049021439E-2</v>
      </c>
      <c r="H161" s="59"/>
    </row>
    <row r="162" spans="1:8" s="57" customFormat="1" ht="10.5" customHeight="1" x14ac:dyDescent="0.2">
      <c r="A162" s="6"/>
      <c r="B162" s="37" t="s">
        <v>206</v>
      </c>
      <c r="C162" s="55">
        <v>770.8</v>
      </c>
      <c r="D162" s="55">
        <v>5005</v>
      </c>
      <c r="E162" s="55">
        <v>5775.8</v>
      </c>
      <c r="F162" s="222"/>
      <c r="G162" s="182"/>
      <c r="H162" s="56"/>
    </row>
    <row r="163" spans="1:8" s="57" customFormat="1" ht="10.5" customHeight="1" x14ac:dyDescent="0.2">
      <c r="A163" s="6"/>
      <c r="B163" s="37" t="s">
        <v>226</v>
      </c>
      <c r="C163" s="55">
        <v>28230.600000000002</v>
      </c>
      <c r="D163" s="55">
        <v>164066.70000000004</v>
      </c>
      <c r="E163" s="55">
        <v>192297.30000000005</v>
      </c>
      <c r="F163" s="222"/>
      <c r="G163" s="182"/>
      <c r="H163" s="56"/>
    </row>
    <row r="164" spans="1:8" s="57" customFormat="1" ht="10.5" customHeight="1" x14ac:dyDescent="0.2">
      <c r="A164" s="6"/>
      <c r="B164" s="37" t="s">
        <v>207</v>
      </c>
      <c r="C164" s="55">
        <v>42432.970000000038</v>
      </c>
      <c r="D164" s="55">
        <v>72578.930000000022</v>
      </c>
      <c r="E164" s="55">
        <v>115011.90000000007</v>
      </c>
      <c r="F164" s="222"/>
      <c r="G164" s="182">
        <v>0.15285853774323943</v>
      </c>
      <c r="H164" s="56"/>
    </row>
    <row r="165" spans="1:8" s="57" customFormat="1" ht="10.5" customHeight="1" x14ac:dyDescent="0.2">
      <c r="A165" s="6"/>
      <c r="B165" s="37" t="s">
        <v>208</v>
      </c>
      <c r="C165" s="55">
        <v>3750.1000000000004</v>
      </c>
      <c r="D165" s="55">
        <v>48095.399999999987</v>
      </c>
      <c r="E165" s="55">
        <v>51845.499999999985</v>
      </c>
      <c r="F165" s="222"/>
      <c r="G165" s="182">
        <v>0.37433109860336189</v>
      </c>
      <c r="H165" s="56"/>
    </row>
    <row r="166" spans="1:8" s="57" customFormat="1" ht="10.5" customHeight="1" x14ac:dyDescent="0.2">
      <c r="A166" s="6"/>
      <c r="B166" s="37" t="s">
        <v>209</v>
      </c>
      <c r="C166" s="55">
        <v>206199.52999999994</v>
      </c>
      <c r="D166" s="55">
        <v>118401.83999999998</v>
      </c>
      <c r="E166" s="55">
        <v>324601.36999999994</v>
      </c>
      <c r="F166" s="222"/>
      <c r="G166" s="182">
        <v>0.24907443436330157</v>
      </c>
      <c r="H166" s="56"/>
    </row>
    <row r="167" spans="1:8" s="57" customFormat="1" ht="10.5" customHeight="1" x14ac:dyDescent="0.2">
      <c r="A167" s="6"/>
      <c r="B167" s="37" t="s">
        <v>210</v>
      </c>
      <c r="C167" s="55">
        <v>30219.200000000001</v>
      </c>
      <c r="D167" s="55">
        <v>13420.799999999997</v>
      </c>
      <c r="E167" s="55">
        <v>43640.000000000007</v>
      </c>
      <c r="F167" s="222"/>
      <c r="G167" s="182">
        <v>-0.26454726851102828</v>
      </c>
      <c r="H167" s="56"/>
    </row>
    <row r="168" spans="1:8" s="57" customFormat="1" ht="10.5" customHeight="1" x14ac:dyDescent="0.2">
      <c r="A168" s="6"/>
      <c r="B168" s="37" t="s">
        <v>211</v>
      </c>
      <c r="C168" s="55">
        <v>2123202.5200000033</v>
      </c>
      <c r="D168" s="55">
        <v>263527.75999999995</v>
      </c>
      <c r="E168" s="55">
        <v>2386730.2800000031</v>
      </c>
      <c r="F168" s="222"/>
      <c r="G168" s="182">
        <v>-0.14340192573738786</v>
      </c>
      <c r="H168" s="56"/>
    </row>
    <row r="169" spans="1:8" s="57" customFormat="1" ht="10.5" customHeight="1" x14ac:dyDescent="0.2">
      <c r="A169" s="6"/>
      <c r="B169" s="37" t="s">
        <v>212</v>
      </c>
      <c r="C169" s="55">
        <v>1749.5</v>
      </c>
      <c r="D169" s="55">
        <v>320</v>
      </c>
      <c r="E169" s="55">
        <v>2069.5</v>
      </c>
      <c r="F169" s="222"/>
      <c r="G169" s="182"/>
      <c r="H169" s="56"/>
    </row>
    <row r="170" spans="1:8" s="57" customFormat="1" ht="10.5" customHeight="1" x14ac:dyDescent="0.2">
      <c r="A170" s="6"/>
      <c r="B170" s="35" t="s">
        <v>234</v>
      </c>
      <c r="C170" s="55">
        <v>2767542.7300000028</v>
      </c>
      <c r="D170" s="55">
        <v>1643319.98</v>
      </c>
      <c r="E170" s="55">
        <v>4410862.7100000018</v>
      </c>
      <c r="F170" s="222"/>
      <c r="G170" s="182">
        <v>-0.15849155127360604</v>
      </c>
      <c r="H170" s="56"/>
    </row>
    <row r="171" spans="1:8" s="57" customFormat="1" ht="9" x14ac:dyDescent="0.15">
      <c r="A171" s="6"/>
      <c r="B171" s="264"/>
      <c r="C171" s="55"/>
      <c r="D171" s="55"/>
      <c r="E171" s="55"/>
      <c r="F171" s="222"/>
      <c r="G171" s="182"/>
      <c r="H171" s="56"/>
    </row>
    <row r="172" spans="1:8" s="57" customFormat="1" x14ac:dyDescent="0.2">
      <c r="A172" s="6"/>
      <c r="B172" s="35" t="s">
        <v>233</v>
      </c>
      <c r="C172" s="55">
        <v>175018580.29000086</v>
      </c>
      <c r="D172" s="55">
        <v>179184028.7599982</v>
      </c>
      <c r="E172" s="55">
        <v>354202609.04999912</v>
      </c>
      <c r="F172" s="222">
        <v>7762660.0700000189</v>
      </c>
      <c r="G172" s="182">
        <v>-3.9583516058283252E-2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334726.79999999981</v>
      </c>
      <c r="D176" s="55">
        <v>267604.60999999952</v>
      </c>
      <c r="E176" s="55">
        <v>602331.40999999933</v>
      </c>
      <c r="F176" s="222">
        <v>62169.810000000041</v>
      </c>
      <c r="G176" s="182">
        <v>1.1771871736123485E-2</v>
      </c>
      <c r="H176" s="59"/>
    </row>
    <row r="177" spans="1:8" s="60" customFormat="1" ht="10.5" customHeight="1" x14ac:dyDescent="0.2">
      <c r="A177" s="24"/>
      <c r="B177" s="37" t="s">
        <v>214</v>
      </c>
      <c r="C177" s="55">
        <v>841384084</v>
      </c>
      <c r="D177" s="55">
        <v>651858169.5</v>
      </c>
      <c r="E177" s="55">
        <v>1493242253.5</v>
      </c>
      <c r="F177" s="222">
        <v>147144001</v>
      </c>
      <c r="G177" s="182">
        <v>4.0741316453137166E-2</v>
      </c>
      <c r="H177" s="59"/>
    </row>
    <row r="178" spans="1:8" s="60" customFormat="1" ht="10.5" customHeight="1" x14ac:dyDescent="0.2">
      <c r="A178" s="24"/>
      <c r="B178" s="37" t="s">
        <v>215</v>
      </c>
      <c r="C178" s="55">
        <v>149560.45000000001</v>
      </c>
      <c r="D178" s="55">
        <v>51337.75</v>
      </c>
      <c r="E178" s="55">
        <v>200898.2</v>
      </c>
      <c r="F178" s="222">
        <v>10895.5</v>
      </c>
      <c r="G178" s="182">
        <v>-0.45691982656421148</v>
      </c>
      <c r="H178" s="59"/>
    </row>
    <row r="179" spans="1:8" s="60" customFormat="1" ht="10.5" customHeight="1" x14ac:dyDescent="0.2">
      <c r="A179" s="24"/>
      <c r="B179" s="37" t="s">
        <v>216</v>
      </c>
      <c r="C179" s="55">
        <v>291547</v>
      </c>
      <c r="D179" s="55">
        <v>214803.6</v>
      </c>
      <c r="E179" s="55">
        <v>506350.6</v>
      </c>
      <c r="F179" s="222">
        <v>32804.6</v>
      </c>
      <c r="G179" s="182">
        <v>-1.5806783245593592E-2</v>
      </c>
      <c r="H179" s="59"/>
    </row>
    <row r="180" spans="1:8" s="60" customFormat="1" ht="10.5" customHeight="1" x14ac:dyDescent="0.2">
      <c r="A180" s="24"/>
      <c r="B180" s="37" t="s">
        <v>217</v>
      </c>
      <c r="C180" s="55">
        <v>1471796.2500000109</v>
      </c>
      <c r="D180" s="55">
        <v>1185528.6200000024</v>
      </c>
      <c r="E180" s="55">
        <v>2657324.8700000132</v>
      </c>
      <c r="F180" s="222">
        <v>202762.08000000002</v>
      </c>
      <c r="G180" s="182">
        <v>-4.0538627395217075E-2</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843631714.50000012</v>
      </c>
      <c r="D186" s="166">
        <v>653577444.07999992</v>
      </c>
      <c r="E186" s="166">
        <v>1497209158.5799999</v>
      </c>
      <c r="F186" s="342">
        <v>147452632.98999998</v>
      </c>
      <c r="G186" s="194">
        <v>4.0424751277319926E-2</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c r="E189" s="55"/>
      <c r="F189" s="222"/>
      <c r="G189" s="185"/>
      <c r="H189" s="69"/>
    </row>
    <row r="190" spans="1:8" ht="10.5" hidden="1" customHeight="1" x14ac:dyDescent="0.2">
      <c r="A190" s="2"/>
      <c r="B190" s="82" t="s">
        <v>81</v>
      </c>
      <c r="C190" s="55"/>
      <c r="D190" s="55"/>
      <c r="E190" s="55"/>
      <c r="F190" s="222"/>
      <c r="G190" s="185"/>
      <c r="H190" s="69"/>
    </row>
    <row r="191" spans="1:8" ht="10.5" hidden="1" customHeight="1" x14ac:dyDescent="0.2">
      <c r="A191" s="2"/>
      <c r="B191" s="82"/>
      <c r="C191" s="55"/>
      <c r="D191" s="55"/>
      <c r="E191" s="55"/>
      <c r="F191" s="222"/>
      <c r="G191" s="185"/>
      <c r="H191" s="69"/>
    </row>
    <row r="192" spans="1:8" s="28" customFormat="1" ht="27.75" customHeight="1" x14ac:dyDescent="0.2">
      <c r="A192" s="54"/>
      <c r="B192" s="367" t="s">
        <v>165</v>
      </c>
      <c r="C192" s="401"/>
      <c r="D192" s="400">
        <v>33286994.061803393</v>
      </c>
      <c r="E192" s="400">
        <v>33286994.061803393</v>
      </c>
      <c r="F192" s="227"/>
      <c r="G192" s="355">
        <v>4.5216147932587436E-3</v>
      </c>
      <c r="H192" s="70"/>
    </row>
    <row r="193" spans="1:8" ht="10.5" customHeight="1" x14ac:dyDescent="0.2">
      <c r="A193" s="2"/>
      <c r="B193" s="84"/>
      <c r="C193" s="166"/>
      <c r="D193" s="166"/>
      <c r="E193" s="166"/>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tabColor indexed="45"/>
  </sheetPr>
  <dimension ref="A1:L661"/>
  <sheetViews>
    <sheetView showZeros="0" view="pageBreakPreview" topLeftCell="B356" zoomScale="114" zoomScaleNormal="100" zoomScaleSheetLayoutView="114" workbookViewId="0">
      <selection activeCell="E659" sqref="E659:F659"/>
    </sheetView>
  </sheetViews>
  <sheetFormatPr baseColWidth="10" defaultRowHeight="11.25" x14ac:dyDescent="0.2"/>
  <cols>
    <col min="1" max="1" width="4" style="6" customWidth="1"/>
    <col min="2" max="2" width="68.140625" style="5" customWidth="1"/>
    <col min="3" max="3" width="15" style="3" bestFit="1" customWidth="1"/>
    <col min="4" max="4" width="12.140625" style="3" customWidth="1"/>
    <col min="5" max="5" width="15" style="3" customWidth="1"/>
    <col min="6" max="6" width="14.85546875" style="3" bestFit="1" customWidth="1"/>
    <col min="7" max="7" width="13.140625" style="3" bestFit="1"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
        <v>499</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300</v>
      </c>
      <c r="I5" s="20"/>
    </row>
    <row r="6" spans="1:9" ht="9" customHeight="1" x14ac:dyDescent="0.2">
      <c r="B6" s="21"/>
      <c r="C6" s="45" t="s">
        <v>5</v>
      </c>
      <c r="D6" s="44" t="s">
        <v>5</v>
      </c>
      <c r="E6" s="45"/>
      <c r="F6" s="220" t="s">
        <v>241</v>
      </c>
      <c r="G6" s="220" t="s">
        <v>239</v>
      </c>
      <c r="H6" s="22" t="s">
        <v>301</v>
      </c>
      <c r="I6" s="23"/>
    </row>
    <row r="7" spans="1:9" s="28" customFormat="1" ht="14.25" customHeight="1" x14ac:dyDescent="0.2">
      <c r="A7" s="24"/>
      <c r="B7" s="25" t="s">
        <v>285</v>
      </c>
      <c r="C7" s="287"/>
      <c r="D7" s="287"/>
      <c r="E7" s="287"/>
      <c r="F7" s="288"/>
      <c r="G7" s="288"/>
      <c r="H7" s="181"/>
      <c r="I7" s="27"/>
    </row>
    <row r="8" spans="1:9" s="28" customFormat="1" ht="11.25" customHeight="1" x14ac:dyDescent="0.2">
      <c r="A8" s="24"/>
      <c r="B8" s="31" t="s">
        <v>88</v>
      </c>
      <c r="C8" s="291"/>
      <c r="D8" s="291"/>
      <c r="E8" s="291"/>
      <c r="F8" s="292"/>
      <c r="G8" s="292"/>
      <c r="H8" s="178"/>
      <c r="I8" s="27"/>
    </row>
    <row r="9" spans="1:9" ht="10.5" customHeight="1" x14ac:dyDescent="0.2">
      <c r="B9" s="16" t="s">
        <v>22</v>
      </c>
      <c r="C9" s="289">
        <v>1248635686.1899939</v>
      </c>
      <c r="D9" s="289">
        <v>682201991.20369446</v>
      </c>
      <c r="E9" s="289">
        <v>1930837677.3936884</v>
      </c>
      <c r="F9" s="290">
        <v>45249088.239999875</v>
      </c>
      <c r="G9" s="290">
        <v>12598853.207750019</v>
      </c>
      <c r="H9" s="179">
        <v>8.6085473033261861E-2</v>
      </c>
      <c r="I9" s="20"/>
    </row>
    <row r="10" spans="1:9" ht="10.5" customHeight="1" x14ac:dyDescent="0.2">
      <c r="B10" s="16" t="s">
        <v>387</v>
      </c>
      <c r="C10" s="289">
        <v>41971.647847999673</v>
      </c>
      <c r="D10" s="289">
        <v>1387248.1652639997</v>
      </c>
      <c r="E10" s="289">
        <v>1429219.8131119995</v>
      </c>
      <c r="F10" s="290">
        <v>18735.802799999979</v>
      </c>
      <c r="G10" s="290">
        <v>766.45400000000063</v>
      </c>
      <c r="H10" s="179">
        <v>-0.48334258760461668</v>
      </c>
      <c r="I10" s="20"/>
    </row>
    <row r="11" spans="1:9" ht="10.5" customHeight="1" x14ac:dyDescent="0.2">
      <c r="B11" s="16" t="s">
        <v>100</v>
      </c>
      <c r="C11" s="289">
        <v>39034699.78000021</v>
      </c>
      <c r="D11" s="289">
        <v>183046201.71130991</v>
      </c>
      <c r="E11" s="289">
        <v>222080901.49131012</v>
      </c>
      <c r="F11" s="290">
        <v>92789.409999999989</v>
      </c>
      <c r="G11" s="290">
        <v>734406.44999999984</v>
      </c>
      <c r="H11" s="179">
        <v>-3.0811491882647757E-2</v>
      </c>
      <c r="I11" s="20"/>
    </row>
    <row r="12" spans="1:9" ht="10.5" customHeight="1" x14ac:dyDescent="0.2">
      <c r="B12" s="16" t="s">
        <v>388</v>
      </c>
      <c r="C12" s="289">
        <v>56460.922151999897</v>
      </c>
      <c r="D12" s="289">
        <v>1866148.0947360003</v>
      </c>
      <c r="E12" s="289">
        <v>1922609.0168880003</v>
      </c>
      <c r="F12" s="290">
        <v>25203.697199999991</v>
      </c>
      <c r="G12" s="290">
        <v>1031.0460000000003</v>
      </c>
      <c r="H12" s="179">
        <v>-0.4833425876046159</v>
      </c>
      <c r="I12" s="20"/>
    </row>
    <row r="13" spans="1:9" ht="10.5" customHeight="1" x14ac:dyDescent="0.2">
      <c r="B13" s="16" t="s">
        <v>340</v>
      </c>
      <c r="C13" s="289">
        <v>99427328.330001026</v>
      </c>
      <c r="D13" s="289">
        <v>86424063.110000029</v>
      </c>
      <c r="E13" s="289">
        <v>185851391.44000104</v>
      </c>
      <c r="F13" s="290">
        <v>13790151.569999952</v>
      </c>
      <c r="G13" s="290">
        <v>1005015.6699999995</v>
      </c>
      <c r="H13" s="179">
        <v>4.033520857477102E-2</v>
      </c>
      <c r="I13" s="20"/>
    </row>
    <row r="14" spans="1:9" ht="10.5" customHeight="1" x14ac:dyDescent="0.2">
      <c r="B14" s="340" t="s">
        <v>90</v>
      </c>
      <c r="C14" s="289">
        <v>99082744.570001036</v>
      </c>
      <c r="D14" s="289">
        <v>84545519.810000032</v>
      </c>
      <c r="E14" s="289">
        <v>183628264.38000107</v>
      </c>
      <c r="F14" s="290">
        <v>11982799.019999951</v>
      </c>
      <c r="G14" s="290">
        <v>995877.93999999959</v>
      </c>
      <c r="H14" s="179">
        <v>4.2905661084033264E-2</v>
      </c>
      <c r="I14" s="20"/>
    </row>
    <row r="15" spans="1:9" ht="10.5" customHeight="1" x14ac:dyDescent="0.2">
      <c r="B15" s="33" t="s">
        <v>304</v>
      </c>
      <c r="C15" s="289">
        <v>6588706.9899999583</v>
      </c>
      <c r="D15" s="289">
        <v>2893605.6799999992</v>
      </c>
      <c r="E15" s="289">
        <v>9482312.6699999589</v>
      </c>
      <c r="F15" s="290">
        <v>875056.20000000123</v>
      </c>
      <c r="G15" s="290">
        <v>63406.81</v>
      </c>
      <c r="H15" s="179">
        <v>8.3242107961533973E-2</v>
      </c>
      <c r="I15" s="20"/>
    </row>
    <row r="16" spans="1:9" ht="10.5" customHeight="1" x14ac:dyDescent="0.2">
      <c r="B16" s="33" t="s">
        <v>305</v>
      </c>
      <c r="C16" s="289">
        <v>720.92000000000019</v>
      </c>
      <c r="D16" s="289">
        <v>131.36000000000001</v>
      </c>
      <c r="E16" s="289">
        <v>852.2800000000002</v>
      </c>
      <c r="F16" s="290">
        <v>177.44</v>
      </c>
      <c r="G16" s="290"/>
      <c r="H16" s="179">
        <v>-5.9367600919089103E-3</v>
      </c>
      <c r="I16" s="20"/>
    </row>
    <row r="17" spans="2:9" ht="10.5" customHeight="1" x14ac:dyDescent="0.2">
      <c r="B17" s="33" t="s">
        <v>306</v>
      </c>
      <c r="C17" s="289">
        <v>3582.1899999999996</v>
      </c>
      <c r="D17" s="289">
        <v>94587.420000000027</v>
      </c>
      <c r="E17" s="289">
        <v>98169.610000000015</v>
      </c>
      <c r="F17" s="290">
        <v>85850.60000000002</v>
      </c>
      <c r="G17" s="290">
        <v>313.85000000000002</v>
      </c>
      <c r="H17" s="179">
        <v>9.7107260360140835E-3</v>
      </c>
      <c r="I17" s="20"/>
    </row>
    <row r="18" spans="2:9" ht="10.5" customHeight="1" x14ac:dyDescent="0.2">
      <c r="B18" s="33" t="s">
        <v>307</v>
      </c>
      <c r="C18" s="289">
        <v>35276348.480000846</v>
      </c>
      <c r="D18" s="289">
        <v>29625723.809999861</v>
      </c>
      <c r="E18" s="289">
        <v>64902072.290000699</v>
      </c>
      <c r="F18" s="290">
        <v>1865310.9800000014</v>
      </c>
      <c r="G18" s="290">
        <v>343731.11999999953</v>
      </c>
      <c r="H18" s="179">
        <v>-9.317762031445731E-2</v>
      </c>
      <c r="I18" s="20"/>
    </row>
    <row r="19" spans="2:9" ht="10.5" customHeight="1" x14ac:dyDescent="0.2">
      <c r="B19" s="33" t="s">
        <v>308</v>
      </c>
      <c r="C19" s="289">
        <v>2143351.3800000097</v>
      </c>
      <c r="D19" s="289">
        <v>192542.48999999976</v>
      </c>
      <c r="E19" s="289">
        <v>2335893.8700000094</v>
      </c>
      <c r="F19" s="290">
        <v>37743.069999999985</v>
      </c>
      <c r="G19" s="290">
        <v>13847.200000000003</v>
      </c>
      <c r="H19" s="179">
        <v>0.22805182548971503</v>
      </c>
      <c r="I19" s="20"/>
    </row>
    <row r="20" spans="2:9" ht="10.5" customHeight="1" x14ac:dyDescent="0.2">
      <c r="B20" s="33" t="s">
        <v>309</v>
      </c>
      <c r="C20" s="289">
        <v>55070034.610000223</v>
      </c>
      <c r="D20" s="289">
        <v>51738929.050000161</v>
      </c>
      <c r="E20" s="289">
        <v>106808963.66000038</v>
      </c>
      <c r="F20" s="290">
        <v>9118660.7299999502</v>
      </c>
      <c r="G20" s="290">
        <v>574578.9600000002</v>
      </c>
      <c r="H20" s="179">
        <v>0.13930786208994017</v>
      </c>
      <c r="I20" s="20"/>
    </row>
    <row r="21" spans="2:9" ht="10.5" customHeight="1" x14ac:dyDescent="0.2">
      <c r="B21" s="33" t="s">
        <v>89</v>
      </c>
      <c r="C21" s="289">
        <v>344583.76000000158</v>
      </c>
      <c r="D21" s="289">
        <v>1878543.3000000007</v>
      </c>
      <c r="E21" s="289">
        <v>2223127.0600000024</v>
      </c>
      <c r="F21" s="290">
        <v>1807352.550000001</v>
      </c>
      <c r="G21" s="290">
        <v>9137.73</v>
      </c>
      <c r="H21" s="179">
        <v>-0.13563426885706786</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233644029.38024375</v>
      </c>
      <c r="E24" s="289">
        <v>233644029.38024375</v>
      </c>
      <c r="F24" s="290"/>
      <c r="G24" s="290"/>
      <c r="H24" s="179">
        <v>5.3191295336823208E-2</v>
      </c>
      <c r="I24" s="20"/>
    </row>
    <row r="25" spans="2:9" ht="10.5" customHeight="1" x14ac:dyDescent="0.2">
      <c r="B25" s="16" t="s">
        <v>96</v>
      </c>
      <c r="C25" s="289"/>
      <c r="D25" s="289"/>
      <c r="E25" s="289"/>
      <c r="F25" s="290"/>
      <c r="G25" s="290"/>
      <c r="H25" s="179"/>
      <c r="I25" s="20"/>
    </row>
    <row r="26" spans="2:9" ht="10.5" customHeight="1" x14ac:dyDescent="0.2">
      <c r="B26" s="16" t="s">
        <v>91</v>
      </c>
      <c r="C26" s="289">
        <v>4378563.83</v>
      </c>
      <c r="D26" s="289">
        <v>2316037.6799999997</v>
      </c>
      <c r="E26" s="289">
        <v>6694601.5099999998</v>
      </c>
      <c r="F26" s="290">
        <v>168266.14</v>
      </c>
      <c r="G26" s="290">
        <v>43338.11</v>
      </c>
      <c r="H26" s="179">
        <v>5.9434541302500143E-2</v>
      </c>
      <c r="I26" s="34"/>
    </row>
    <row r="27" spans="2:9" ht="10.5" customHeight="1" x14ac:dyDescent="0.2">
      <c r="B27" s="16" t="s">
        <v>252</v>
      </c>
      <c r="C27" s="289"/>
      <c r="D27" s="289"/>
      <c r="E27" s="289"/>
      <c r="F27" s="290"/>
      <c r="G27" s="290"/>
      <c r="H27" s="179"/>
      <c r="I27" s="34"/>
    </row>
    <row r="28" spans="2:9" ht="10.5" customHeight="1" x14ac:dyDescent="0.2">
      <c r="B28" s="16" t="s">
        <v>95</v>
      </c>
      <c r="C28" s="289">
        <v>132492.62000000037</v>
      </c>
      <c r="D28" s="289">
        <v>508948.30000000086</v>
      </c>
      <c r="E28" s="289">
        <v>641440.92000000132</v>
      </c>
      <c r="F28" s="290">
        <v>640565.12000000128</v>
      </c>
      <c r="G28" s="290">
        <v>2214.9600000000005</v>
      </c>
      <c r="H28" s="179">
        <v>-0.18635279765156809</v>
      </c>
      <c r="I28" s="34"/>
    </row>
    <row r="29" spans="2:9" ht="10.5" customHeight="1" x14ac:dyDescent="0.2">
      <c r="B29" s="16" t="s">
        <v>381</v>
      </c>
      <c r="C29" s="289">
        <v>30864562.840000015</v>
      </c>
      <c r="D29" s="289">
        <v>17227019.029999956</v>
      </c>
      <c r="E29" s="289">
        <v>48091581.869999975</v>
      </c>
      <c r="F29" s="290">
        <v>3323</v>
      </c>
      <c r="G29" s="290">
        <v>361998.92000000004</v>
      </c>
      <c r="H29" s="179">
        <v>6.1516190279913507E-2</v>
      </c>
      <c r="I29" s="34"/>
    </row>
    <row r="30" spans="2:9" ht="10.5" customHeight="1" x14ac:dyDescent="0.2">
      <c r="B30" s="16" t="s">
        <v>441</v>
      </c>
      <c r="C30" s="289"/>
      <c r="D30" s="289">
        <v>487985395.09128851</v>
      </c>
      <c r="E30" s="289">
        <v>487985395.09128851</v>
      </c>
      <c r="F30" s="290"/>
      <c r="G30" s="290"/>
      <c r="H30" s="179">
        <v>5.7550154014922139E-2</v>
      </c>
      <c r="I30" s="34"/>
    </row>
    <row r="31" spans="2:9" ht="10.5" customHeight="1" x14ac:dyDescent="0.2">
      <c r="B31" s="16" t="s">
        <v>346</v>
      </c>
      <c r="C31" s="289"/>
      <c r="D31" s="289">
        <v>82225</v>
      </c>
      <c r="E31" s="289">
        <v>82225</v>
      </c>
      <c r="F31" s="290"/>
      <c r="G31" s="290"/>
      <c r="H31" s="179">
        <v>0.27496433666191145</v>
      </c>
      <c r="I31" s="34"/>
    </row>
    <row r="32" spans="2:9" ht="10.5" customHeight="1" x14ac:dyDescent="0.2">
      <c r="B32" s="16" t="s">
        <v>312</v>
      </c>
      <c r="C32" s="289"/>
      <c r="D32" s="289"/>
      <c r="E32" s="289"/>
      <c r="F32" s="290"/>
      <c r="G32" s="290"/>
      <c r="H32" s="179"/>
      <c r="I32" s="34"/>
    </row>
    <row r="33" spans="1:11" ht="10.5" customHeight="1" x14ac:dyDescent="0.2">
      <c r="B33" s="16" t="s">
        <v>313</v>
      </c>
      <c r="C33" s="289"/>
      <c r="D33" s="289"/>
      <c r="E33" s="289"/>
      <c r="F33" s="290"/>
      <c r="G33" s="290"/>
      <c r="H33" s="179"/>
      <c r="I33" s="34"/>
    </row>
    <row r="34" spans="1:11" ht="10.5" customHeight="1" x14ac:dyDescent="0.2">
      <c r="B34" s="16" t="s">
        <v>489</v>
      </c>
      <c r="C34" s="289"/>
      <c r="D34" s="289">
        <v>25206934.347000014</v>
      </c>
      <c r="E34" s="289">
        <v>25206934.347000014</v>
      </c>
      <c r="F34" s="290"/>
      <c r="G34" s="290"/>
      <c r="H34" s="179"/>
      <c r="I34" s="34"/>
    </row>
    <row r="35" spans="1:11" ht="10.5" customHeight="1" x14ac:dyDescent="0.2">
      <c r="B35" s="16" t="s">
        <v>487</v>
      </c>
      <c r="C35" s="289"/>
      <c r="D35" s="289">
        <v>13001406.407400016</v>
      </c>
      <c r="E35" s="289">
        <v>13001406.407400016</v>
      </c>
      <c r="F35" s="290"/>
      <c r="G35" s="290"/>
      <c r="H35" s="179">
        <v>0.33715626426957979</v>
      </c>
      <c r="I35" s="34"/>
    </row>
    <row r="36" spans="1:11" ht="10.5" customHeight="1" x14ac:dyDescent="0.2">
      <c r="B36" s="16" t="s">
        <v>420</v>
      </c>
      <c r="C36" s="289"/>
      <c r="D36" s="289">
        <v>13029210.023038998</v>
      </c>
      <c r="E36" s="289">
        <v>13029210.023038998</v>
      </c>
      <c r="F36" s="290"/>
      <c r="G36" s="290"/>
      <c r="H36" s="179">
        <v>0.1216630786119155</v>
      </c>
      <c r="I36" s="34"/>
    </row>
    <row r="37" spans="1:11" ht="10.5" customHeight="1" x14ac:dyDescent="0.2">
      <c r="B37" s="574" t="s">
        <v>448</v>
      </c>
      <c r="C37" s="289"/>
      <c r="D37" s="289">
        <v>30724.800000000003</v>
      </c>
      <c r="E37" s="289">
        <v>30724.800000000003</v>
      </c>
      <c r="F37" s="290"/>
      <c r="G37" s="290"/>
      <c r="H37" s="179">
        <v>-0.35233650474446887</v>
      </c>
      <c r="I37" s="34"/>
    </row>
    <row r="38" spans="1:11" ht="10.5" hidden="1" customHeight="1" x14ac:dyDescent="0.2">
      <c r="B38" s="574"/>
      <c r="C38" s="289"/>
      <c r="D38" s="289"/>
      <c r="E38" s="289"/>
      <c r="F38" s="290"/>
      <c r="G38" s="290"/>
      <c r="H38" s="179"/>
      <c r="I38" s="34"/>
    </row>
    <row r="39" spans="1:11" ht="10.5" customHeight="1" x14ac:dyDescent="0.2">
      <c r="B39" s="16" t="s">
        <v>99</v>
      </c>
      <c r="C39" s="289">
        <v>723192.38</v>
      </c>
      <c r="D39" s="289">
        <v>1359454.2428599976</v>
      </c>
      <c r="E39" s="289">
        <v>2082646.6228599974</v>
      </c>
      <c r="F39" s="290">
        <v>716420.73132000002</v>
      </c>
      <c r="G39" s="290">
        <v>8495.901507999999</v>
      </c>
      <c r="H39" s="179">
        <v>-3.623127226379419E-2</v>
      </c>
      <c r="I39" s="34"/>
    </row>
    <row r="40" spans="1:11" ht="10.5" customHeight="1" x14ac:dyDescent="0.2">
      <c r="B40" s="16" t="s">
        <v>283</v>
      </c>
      <c r="C40" s="289"/>
      <c r="D40" s="289">
        <v>-1972345</v>
      </c>
      <c r="E40" s="289">
        <v>-1972345</v>
      </c>
      <c r="F40" s="290">
        <v>-192</v>
      </c>
      <c r="G40" s="290">
        <v>-14928</v>
      </c>
      <c r="H40" s="179">
        <v>0.28159018821915205</v>
      </c>
      <c r="I40" s="34"/>
    </row>
    <row r="41" spans="1:11" s="28" customFormat="1" ht="10.5" customHeight="1" x14ac:dyDescent="0.2">
      <c r="A41" s="24"/>
      <c r="B41" s="16" t="s">
        <v>279</v>
      </c>
      <c r="C41" s="289">
        <v>74.38</v>
      </c>
      <c r="D41" s="289">
        <v>-78111023.799999997</v>
      </c>
      <c r="E41" s="289">
        <v>-78110949.420000002</v>
      </c>
      <c r="F41" s="290">
        <v>-22583</v>
      </c>
      <c r="G41" s="290">
        <v>-567715</v>
      </c>
      <c r="H41" s="179">
        <v>9.7022519185740563E-2</v>
      </c>
      <c r="I41" s="36"/>
      <c r="J41" s="5"/>
    </row>
    <row r="42" spans="1:11" s="28" customFormat="1" ht="10.5" customHeight="1" x14ac:dyDescent="0.2">
      <c r="A42" s="24"/>
      <c r="B42" s="35" t="s">
        <v>101</v>
      </c>
      <c r="C42" s="291">
        <v>1423295032.9199953</v>
      </c>
      <c r="D42" s="291">
        <v>1669233667.7868357</v>
      </c>
      <c r="E42" s="291">
        <v>3092528700.706831</v>
      </c>
      <c r="F42" s="292">
        <v>60681768.711319827</v>
      </c>
      <c r="G42" s="292">
        <v>14173477.719258018</v>
      </c>
      <c r="H42" s="178">
        <v>7.4307273726931244E-2</v>
      </c>
      <c r="I42" s="36"/>
      <c r="K42" s="209" t="b">
        <f>IF(ABS(E42-SUM(E9:E13,E22:E41))&lt;0.001,TRUE,FALSE)</f>
        <v>1</v>
      </c>
    </row>
    <row r="43" spans="1:11" s="28" customFormat="1" ht="10.5" customHeight="1" x14ac:dyDescent="0.2">
      <c r="A43" s="24"/>
      <c r="B43" s="35"/>
      <c r="C43" s="291"/>
      <c r="D43" s="291"/>
      <c r="E43" s="291"/>
      <c r="F43" s="292"/>
      <c r="G43" s="292"/>
      <c r="H43" s="291"/>
      <c r="I43" s="36"/>
      <c r="K43" s="209"/>
    </row>
    <row r="44" spans="1:11" s="28" customFormat="1" ht="13.5" customHeight="1" x14ac:dyDescent="0.2">
      <c r="A44" s="24"/>
      <c r="B44" s="31" t="s">
        <v>102</v>
      </c>
      <c r="C44" s="291"/>
      <c r="D44" s="291"/>
      <c r="E44" s="291"/>
      <c r="F44" s="292"/>
      <c r="G44" s="292"/>
      <c r="H44" s="178"/>
      <c r="I44" s="36"/>
    </row>
    <row r="45" spans="1:11" ht="10.5" customHeight="1" x14ac:dyDescent="0.2">
      <c r="B45" s="16" t="s">
        <v>104</v>
      </c>
      <c r="C45" s="289">
        <v>1257721032.699995</v>
      </c>
      <c r="D45" s="289">
        <v>2567326007.0700016</v>
      </c>
      <c r="E45" s="289">
        <v>3825047039.7699962</v>
      </c>
      <c r="F45" s="290">
        <v>1284733759.4100015</v>
      </c>
      <c r="G45" s="290">
        <v>22926794.060000002</v>
      </c>
      <c r="H45" s="179">
        <v>3.7075220846521928E-2</v>
      </c>
      <c r="I45" s="20"/>
    </row>
    <row r="46" spans="1:11" ht="10.5" customHeight="1" x14ac:dyDescent="0.2">
      <c r="B46" s="33" t="s">
        <v>106</v>
      </c>
      <c r="C46" s="289">
        <v>1256065979.019995</v>
      </c>
      <c r="D46" s="289">
        <v>2551156978.7200012</v>
      </c>
      <c r="E46" s="289">
        <v>3807222957.7399964</v>
      </c>
      <c r="F46" s="290">
        <v>1269281174.2700009</v>
      </c>
      <c r="G46" s="290">
        <v>22822447.609999999</v>
      </c>
      <c r="H46" s="179">
        <v>3.7447219918868901E-2</v>
      </c>
      <c r="I46" s="34"/>
    </row>
    <row r="47" spans="1:11" ht="10.5" customHeight="1" x14ac:dyDescent="0.2">
      <c r="B47" s="33" t="s">
        <v>304</v>
      </c>
      <c r="C47" s="289">
        <v>30652791.10999997</v>
      </c>
      <c r="D47" s="289">
        <v>641167997.15000093</v>
      </c>
      <c r="E47" s="289">
        <v>671820788.26000094</v>
      </c>
      <c r="F47" s="290">
        <v>537771407.62000084</v>
      </c>
      <c r="G47" s="290">
        <v>4214426.2300000004</v>
      </c>
      <c r="H47" s="179">
        <v>1.1400737651076298E-2</v>
      </c>
      <c r="I47" s="34"/>
    </row>
    <row r="48" spans="1:11" ht="10.5" customHeight="1" x14ac:dyDescent="0.2">
      <c r="B48" s="33" t="s">
        <v>305</v>
      </c>
      <c r="C48" s="289">
        <v>125412.2200000005</v>
      </c>
      <c r="D48" s="289">
        <v>187045.01000000015</v>
      </c>
      <c r="E48" s="289">
        <v>312457.23000000062</v>
      </c>
      <c r="F48" s="290">
        <v>282681.96000000066</v>
      </c>
      <c r="G48" s="290">
        <v>601.45000000000005</v>
      </c>
      <c r="H48" s="179">
        <v>-0.16798773683042534</v>
      </c>
      <c r="I48" s="34"/>
    </row>
    <row r="49" spans="2:9" ht="10.5" customHeight="1" x14ac:dyDescent="0.2">
      <c r="B49" s="33" t="s">
        <v>306</v>
      </c>
      <c r="C49" s="289">
        <v>1785048.3899999962</v>
      </c>
      <c r="D49" s="289">
        <v>280508530.09000009</v>
      </c>
      <c r="E49" s="289">
        <v>282293578.48000002</v>
      </c>
      <c r="F49" s="290">
        <v>275747799.09000003</v>
      </c>
      <c r="G49" s="290">
        <v>1729375.1499999994</v>
      </c>
      <c r="H49" s="179">
        <v>-4.3361286304760549E-3</v>
      </c>
      <c r="I49" s="34"/>
    </row>
    <row r="50" spans="2:9" ht="10.5" customHeight="1" x14ac:dyDescent="0.2">
      <c r="B50" s="33" t="s">
        <v>307</v>
      </c>
      <c r="C50" s="289">
        <v>305838403.6599952</v>
      </c>
      <c r="D50" s="289">
        <v>238285277.2599968</v>
      </c>
      <c r="E50" s="289">
        <v>544123680.91999209</v>
      </c>
      <c r="F50" s="290">
        <v>24288141.550000127</v>
      </c>
      <c r="G50" s="290">
        <v>3545838.959999999</v>
      </c>
      <c r="H50" s="179">
        <v>5.2933181038523403E-2</v>
      </c>
      <c r="I50" s="34"/>
    </row>
    <row r="51" spans="2:9" ht="10.5" customHeight="1" x14ac:dyDescent="0.2">
      <c r="B51" s="33" t="s">
        <v>308</v>
      </c>
      <c r="C51" s="289">
        <v>439400200.36999941</v>
      </c>
      <c r="D51" s="289">
        <v>376868738.65000176</v>
      </c>
      <c r="E51" s="289">
        <v>816268939.02000105</v>
      </c>
      <c r="F51" s="290">
        <v>107262757.00999956</v>
      </c>
      <c r="G51" s="290">
        <v>4603285.6600000039</v>
      </c>
      <c r="H51" s="179">
        <v>3.9415906667241041E-2</v>
      </c>
      <c r="I51" s="34"/>
    </row>
    <row r="52" spans="2:9" ht="10.5" customHeight="1" x14ac:dyDescent="0.2">
      <c r="B52" s="33" t="s">
        <v>309</v>
      </c>
      <c r="C52" s="289">
        <v>478264123.27000058</v>
      </c>
      <c r="D52" s="289">
        <v>1014139390.5600017</v>
      </c>
      <c r="E52" s="289">
        <v>1492403513.8300023</v>
      </c>
      <c r="F52" s="290">
        <v>323928387.04000062</v>
      </c>
      <c r="G52" s="290">
        <v>8728920.1599999983</v>
      </c>
      <c r="H52" s="179">
        <v>5.130798195429076E-2</v>
      </c>
      <c r="I52" s="34"/>
    </row>
    <row r="53" spans="2:9" ht="10.5" customHeight="1" x14ac:dyDescent="0.2">
      <c r="B53" s="33" t="s">
        <v>105</v>
      </c>
      <c r="C53" s="289">
        <v>1655053.6799999936</v>
      </c>
      <c r="D53" s="289">
        <v>16169028.349999953</v>
      </c>
      <c r="E53" s="289">
        <v>17824082.029999945</v>
      </c>
      <c r="F53" s="290">
        <v>15452585.139999956</v>
      </c>
      <c r="G53" s="290">
        <v>104346.44999999997</v>
      </c>
      <c r="H53" s="179">
        <v>-3.670442234172E-2</v>
      </c>
      <c r="I53" s="34"/>
    </row>
    <row r="54" spans="2:9" ht="10.5" customHeight="1" x14ac:dyDescent="0.2">
      <c r="B54" s="16" t="s">
        <v>22</v>
      </c>
      <c r="C54" s="289">
        <v>647801988.87000608</v>
      </c>
      <c r="D54" s="289">
        <v>398026189.15301108</v>
      </c>
      <c r="E54" s="289">
        <v>1045828178.0230172</v>
      </c>
      <c r="F54" s="290">
        <v>80268620.419999942</v>
      </c>
      <c r="G54" s="290">
        <v>4785273.6094999984</v>
      </c>
      <c r="H54" s="179">
        <v>5.0074125003195968E-2</v>
      </c>
      <c r="I54" s="34"/>
    </row>
    <row r="55" spans="2:9" ht="10.5" customHeight="1" x14ac:dyDescent="0.2">
      <c r="B55" s="16" t="s">
        <v>387</v>
      </c>
      <c r="C55" s="289">
        <v>439901.02465200052</v>
      </c>
      <c r="D55" s="289">
        <v>6525394.8294359921</v>
      </c>
      <c r="E55" s="289">
        <v>6965295.8540879916</v>
      </c>
      <c r="F55" s="290">
        <v>248673.50654999996</v>
      </c>
      <c r="G55" s="290">
        <v>6068.0486399999982</v>
      </c>
      <c r="H55" s="179">
        <v>-0.34046285895399031</v>
      </c>
      <c r="I55" s="34"/>
    </row>
    <row r="56" spans="2:9" ht="10.5" customHeight="1" x14ac:dyDescent="0.2">
      <c r="B56" s="16" t="s">
        <v>107</v>
      </c>
      <c r="C56" s="289"/>
      <c r="D56" s="289">
        <v>803290033.9800005</v>
      </c>
      <c r="E56" s="289">
        <v>803290033.9800005</v>
      </c>
      <c r="F56" s="290">
        <v>797470904.24000049</v>
      </c>
      <c r="G56" s="290">
        <v>4166973.3299999954</v>
      </c>
      <c r="H56" s="179">
        <v>0.13440572021185915</v>
      </c>
      <c r="I56" s="34"/>
    </row>
    <row r="57" spans="2:9" ht="10.5" customHeight="1" x14ac:dyDescent="0.2">
      <c r="B57" s="33" t="s">
        <v>110</v>
      </c>
      <c r="C57" s="289"/>
      <c r="D57" s="289">
        <v>233389075.3499997</v>
      </c>
      <c r="E57" s="289">
        <v>233389075.3499997</v>
      </c>
      <c r="F57" s="290">
        <v>233389075.3499997</v>
      </c>
      <c r="G57" s="290">
        <v>1228979.3099999984</v>
      </c>
      <c r="H57" s="179">
        <v>0.12063531784687087</v>
      </c>
      <c r="I57" s="34"/>
    </row>
    <row r="58" spans="2:9" ht="10.5" customHeight="1" x14ac:dyDescent="0.2">
      <c r="B58" s="33" t="s">
        <v>109</v>
      </c>
      <c r="C58" s="289"/>
      <c r="D58" s="289">
        <v>433209727.23000079</v>
      </c>
      <c r="E58" s="289">
        <v>433209727.23000079</v>
      </c>
      <c r="F58" s="290">
        <v>433209727.23000079</v>
      </c>
      <c r="G58" s="290">
        <v>2218244.0199999968</v>
      </c>
      <c r="H58" s="179">
        <v>0.13438243813878881</v>
      </c>
      <c r="I58" s="34"/>
    </row>
    <row r="59" spans="2:9" ht="10.5" customHeight="1" x14ac:dyDescent="0.2">
      <c r="B59" s="33" t="s">
        <v>112</v>
      </c>
      <c r="C59" s="289"/>
      <c r="D59" s="289">
        <v>135025651.66</v>
      </c>
      <c r="E59" s="289">
        <v>135025651.66</v>
      </c>
      <c r="F59" s="290">
        <v>130872101.66</v>
      </c>
      <c r="G59" s="290">
        <v>712750</v>
      </c>
      <c r="H59" s="179">
        <v>0.159468710192608</v>
      </c>
      <c r="I59" s="34"/>
    </row>
    <row r="60" spans="2:9" ht="10.5" customHeight="1" x14ac:dyDescent="0.2">
      <c r="B60" s="33" t="s">
        <v>111</v>
      </c>
      <c r="C60" s="289"/>
      <c r="D60" s="289">
        <v>1665579.74</v>
      </c>
      <c r="E60" s="289">
        <v>1665579.74</v>
      </c>
      <c r="F60" s="290"/>
      <c r="G60" s="290">
        <v>7000</v>
      </c>
      <c r="H60" s="179">
        <v>0.10655486269544001</v>
      </c>
      <c r="I60" s="20"/>
    </row>
    <row r="61" spans="2:9" ht="10.5" customHeight="1" x14ac:dyDescent="0.2">
      <c r="B61" s="16" t="s">
        <v>103</v>
      </c>
      <c r="C61" s="289"/>
      <c r="D61" s="289"/>
      <c r="E61" s="289"/>
      <c r="F61" s="290"/>
      <c r="G61" s="290"/>
      <c r="H61" s="179"/>
      <c r="I61" s="20"/>
    </row>
    <row r="62" spans="2:9" ht="10.5" customHeight="1" x14ac:dyDescent="0.2">
      <c r="B62" s="16" t="s">
        <v>96</v>
      </c>
      <c r="C62" s="289"/>
      <c r="D62" s="289"/>
      <c r="E62" s="289"/>
      <c r="F62" s="290"/>
      <c r="G62" s="290"/>
      <c r="H62" s="179"/>
      <c r="I62" s="34"/>
    </row>
    <row r="63" spans="2:9" ht="10.5" customHeight="1" x14ac:dyDescent="0.2">
      <c r="B63" s="16" t="s">
        <v>95</v>
      </c>
      <c r="C63" s="289">
        <v>1606934.920000002</v>
      </c>
      <c r="D63" s="289">
        <v>14674277.900000004</v>
      </c>
      <c r="E63" s="289">
        <v>16281212.820000006</v>
      </c>
      <c r="F63" s="290">
        <v>15735948.140000006</v>
      </c>
      <c r="G63" s="290">
        <v>45136.560000000012</v>
      </c>
      <c r="H63" s="179">
        <v>-6.1047760633804238E-2</v>
      </c>
      <c r="I63" s="34"/>
    </row>
    <row r="64" spans="2:9" ht="10.5" customHeight="1" x14ac:dyDescent="0.2">
      <c r="B64" s="16" t="s">
        <v>381</v>
      </c>
      <c r="C64" s="289">
        <v>12553888.929999998</v>
      </c>
      <c r="D64" s="289">
        <v>14089770.145000087</v>
      </c>
      <c r="E64" s="289">
        <v>26643659.075000089</v>
      </c>
      <c r="F64" s="290">
        <v>97753.33</v>
      </c>
      <c r="G64" s="290">
        <v>87231.849999999991</v>
      </c>
      <c r="H64" s="179">
        <v>0.27138467705534075</v>
      </c>
      <c r="I64" s="34"/>
    </row>
    <row r="65" spans="1:10" ht="10.5" customHeight="1" x14ac:dyDescent="0.2">
      <c r="B65" s="16" t="s">
        <v>418</v>
      </c>
      <c r="C65" s="289"/>
      <c r="D65" s="289">
        <v>369284.80252799997</v>
      </c>
      <c r="E65" s="289">
        <v>369284.80252799997</v>
      </c>
      <c r="F65" s="290"/>
      <c r="G65" s="290">
        <v>16492</v>
      </c>
      <c r="H65" s="179">
        <v>-0.16991436279797167</v>
      </c>
      <c r="I65" s="34"/>
    </row>
    <row r="66" spans="1:10" ht="10.5" customHeight="1" x14ac:dyDescent="0.2">
      <c r="B66" s="16" t="s">
        <v>441</v>
      </c>
      <c r="C66" s="289"/>
      <c r="D66" s="289">
        <v>121882125.61587803</v>
      </c>
      <c r="E66" s="289">
        <v>121882125.61587803</v>
      </c>
      <c r="F66" s="290"/>
      <c r="G66" s="290"/>
      <c r="H66" s="179">
        <v>0.13584548606246583</v>
      </c>
      <c r="I66" s="34"/>
    </row>
    <row r="67" spans="1:10" ht="10.5" customHeight="1" x14ac:dyDescent="0.2">
      <c r="B67" s="16" t="s">
        <v>346</v>
      </c>
      <c r="C67" s="289"/>
      <c r="D67" s="289">
        <v>759</v>
      </c>
      <c r="E67" s="289">
        <v>759</v>
      </c>
      <c r="F67" s="290"/>
      <c r="G67" s="290"/>
      <c r="H67" s="179">
        <v>6.4516129032258007E-2</v>
      </c>
      <c r="I67" s="34"/>
    </row>
    <row r="68" spans="1:10" ht="10.5" customHeight="1" x14ac:dyDescent="0.2">
      <c r="B68" s="16" t="s">
        <v>312</v>
      </c>
      <c r="C68" s="289"/>
      <c r="D68" s="289"/>
      <c r="E68" s="289"/>
      <c r="F68" s="290"/>
      <c r="G68" s="290"/>
      <c r="H68" s="179"/>
      <c r="I68" s="34"/>
    </row>
    <row r="69" spans="1:10" ht="10.5" customHeight="1" x14ac:dyDescent="0.2">
      <c r="B69" s="16" t="s">
        <v>313</v>
      </c>
      <c r="C69" s="289"/>
      <c r="D69" s="289"/>
      <c r="E69" s="289"/>
      <c r="F69" s="290"/>
      <c r="G69" s="290"/>
      <c r="H69" s="179"/>
      <c r="I69" s="34"/>
    </row>
    <row r="70" spans="1:10" ht="10.5" customHeight="1" x14ac:dyDescent="0.2">
      <c r="B70" s="16" t="s">
        <v>94</v>
      </c>
      <c r="C70" s="289">
        <v>135430.84000000035</v>
      </c>
      <c r="D70" s="289">
        <v>3099596.3799999994</v>
      </c>
      <c r="E70" s="289">
        <v>3235027.2199999997</v>
      </c>
      <c r="F70" s="290"/>
      <c r="G70" s="290">
        <v>12252.85</v>
      </c>
      <c r="H70" s="179">
        <v>-5.223814875818289E-2</v>
      </c>
      <c r="I70" s="34"/>
    </row>
    <row r="71" spans="1:10" ht="10.5" customHeight="1" x14ac:dyDescent="0.2">
      <c r="B71" s="16" t="s">
        <v>92</v>
      </c>
      <c r="C71" s="289">
        <v>592921.48999999964</v>
      </c>
      <c r="D71" s="289">
        <v>88898.909999999989</v>
      </c>
      <c r="E71" s="289">
        <v>681820.39999999967</v>
      </c>
      <c r="F71" s="290">
        <v>4413.2800000000007</v>
      </c>
      <c r="G71" s="290">
        <v>2001.84</v>
      </c>
      <c r="H71" s="179">
        <v>-0.35275356907326838</v>
      </c>
      <c r="I71" s="34"/>
    </row>
    <row r="72" spans="1:10" ht="10.5" customHeight="1" x14ac:dyDescent="0.2">
      <c r="B72" s="16" t="s">
        <v>93</v>
      </c>
      <c r="C72" s="289">
        <v>1075546.0399999993</v>
      </c>
      <c r="D72" s="289">
        <v>190961.03999999998</v>
      </c>
      <c r="E72" s="289">
        <v>1266507.0799999991</v>
      </c>
      <c r="F72" s="290">
        <v>31400.16</v>
      </c>
      <c r="G72" s="290">
        <v>3845.03</v>
      </c>
      <c r="H72" s="179">
        <v>-0.25289519191576171</v>
      </c>
      <c r="I72" s="34"/>
    </row>
    <row r="73" spans="1:10" ht="10.5" customHeight="1" x14ac:dyDescent="0.2">
      <c r="B73" s="16" t="s">
        <v>91</v>
      </c>
      <c r="C73" s="289">
        <v>522224.22999999992</v>
      </c>
      <c r="D73" s="289">
        <v>402359.65</v>
      </c>
      <c r="E73" s="289">
        <v>924583.88</v>
      </c>
      <c r="F73" s="290">
        <v>25482.97</v>
      </c>
      <c r="G73" s="290">
        <v>4426.8600000000006</v>
      </c>
      <c r="H73" s="179">
        <v>5.5011736973487046E-4</v>
      </c>
      <c r="I73" s="34"/>
    </row>
    <row r="74" spans="1:10" s="28" customFormat="1" ht="10.5" customHeight="1" x14ac:dyDescent="0.2">
      <c r="A74" s="24"/>
      <c r="B74" s="16" t="s">
        <v>100</v>
      </c>
      <c r="C74" s="289">
        <v>348591.70999999985</v>
      </c>
      <c r="D74" s="289">
        <v>873673.78020000004</v>
      </c>
      <c r="E74" s="289">
        <v>1222265.4901999999</v>
      </c>
      <c r="F74" s="290">
        <v>15187.210000000025</v>
      </c>
      <c r="G74" s="290">
        <v>4388.4699999999993</v>
      </c>
      <c r="H74" s="179">
        <v>-0.11279270849626155</v>
      </c>
      <c r="I74" s="27"/>
      <c r="J74" s="5"/>
    </row>
    <row r="75" spans="1:10" s="28" customFormat="1" ht="10.5" customHeight="1" x14ac:dyDescent="0.2">
      <c r="A75" s="24"/>
      <c r="B75" s="16" t="s">
        <v>388</v>
      </c>
      <c r="C75" s="289">
        <v>4578.1353480000098</v>
      </c>
      <c r="D75" s="289">
        <v>67911.050564000034</v>
      </c>
      <c r="E75" s="289">
        <v>72489.185912000044</v>
      </c>
      <c r="F75" s="290">
        <v>2587.9934500000004</v>
      </c>
      <c r="G75" s="290">
        <v>63.151360000000004</v>
      </c>
      <c r="H75" s="179">
        <v>-0.34046285895398964</v>
      </c>
      <c r="I75" s="27"/>
      <c r="J75" s="5"/>
    </row>
    <row r="76" spans="1:10" ht="10.5" customHeight="1" x14ac:dyDescent="0.2">
      <c r="B76" s="16" t="s">
        <v>97</v>
      </c>
      <c r="C76" s="289"/>
      <c r="D76" s="289">
        <v>97.5</v>
      </c>
      <c r="E76" s="289">
        <v>97.5</v>
      </c>
      <c r="F76" s="290"/>
      <c r="G76" s="290"/>
      <c r="H76" s="179"/>
      <c r="I76" s="20"/>
    </row>
    <row r="77" spans="1:10" ht="10.5" customHeight="1" x14ac:dyDescent="0.2">
      <c r="B77" s="16" t="s">
        <v>380</v>
      </c>
      <c r="C77" s="289"/>
      <c r="D77" s="289"/>
      <c r="E77" s="289"/>
      <c r="F77" s="290"/>
      <c r="G77" s="290"/>
      <c r="H77" s="179"/>
      <c r="I77" s="20"/>
    </row>
    <row r="78" spans="1:10" ht="10.5" customHeight="1" x14ac:dyDescent="0.2">
      <c r="B78" s="16" t="s">
        <v>419</v>
      </c>
      <c r="C78" s="289"/>
      <c r="D78" s="289">
        <v>2365809.6749999975</v>
      </c>
      <c r="E78" s="289">
        <v>2365809.6749999975</v>
      </c>
      <c r="F78" s="290"/>
      <c r="G78" s="290"/>
      <c r="H78" s="179">
        <v>0.10578919807317555</v>
      </c>
      <c r="I78" s="20"/>
    </row>
    <row r="79" spans="1:10" ht="10.5" customHeight="1" x14ac:dyDescent="0.2">
      <c r="B79" s="16" t="s">
        <v>303</v>
      </c>
      <c r="C79" s="289"/>
      <c r="D79" s="289"/>
      <c r="E79" s="289"/>
      <c r="F79" s="290"/>
      <c r="G79" s="290"/>
      <c r="H79" s="179"/>
      <c r="I79" s="34"/>
    </row>
    <row r="80" spans="1:10" ht="10.5" customHeight="1" x14ac:dyDescent="0.2">
      <c r="B80" s="268" t="s">
        <v>255</v>
      </c>
      <c r="C80" s="289"/>
      <c r="D80" s="289">
        <v>23850</v>
      </c>
      <c r="E80" s="289">
        <v>23850</v>
      </c>
      <c r="F80" s="290">
        <v>23850</v>
      </c>
      <c r="G80" s="290"/>
      <c r="H80" s="179">
        <v>0.17777777777777781</v>
      </c>
      <c r="I80" s="34"/>
    </row>
    <row r="81" spans="1:11" ht="10.5" customHeight="1" x14ac:dyDescent="0.2">
      <c r="B81" s="16" t="s">
        <v>489</v>
      </c>
      <c r="C81" s="289"/>
      <c r="D81" s="289">
        <v>151368.20685000008</v>
      </c>
      <c r="E81" s="289">
        <v>151368.20685000008</v>
      </c>
      <c r="F81" s="290"/>
      <c r="G81" s="290"/>
      <c r="H81" s="179"/>
      <c r="I81" s="34"/>
    </row>
    <row r="82" spans="1:11" ht="10.5" customHeight="1" x14ac:dyDescent="0.2">
      <c r="B82" s="268" t="s">
        <v>487</v>
      </c>
      <c r="C82" s="289"/>
      <c r="D82" s="289">
        <v>69049.715999999986</v>
      </c>
      <c r="E82" s="289">
        <v>69049.715999999986</v>
      </c>
      <c r="F82" s="290"/>
      <c r="G82" s="290"/>
      <c r="H82" s="179">
        <v>-0.20349470816087578</v>
      </c>
      <c r="I82" s="34"/>
    </row>
    <row r="83" spans="1:11" ht="10.5" customHeight="1" x14ac:dyDescent="0.2">
      <c r="B83" s="16" t="s">
        <v>420</v>
      </c>
      <c r="C83" s="289"/>
      <c r="D83" s="289">
        <v>5095545.9397239992</v>
      </c>
      <c r="E83" s="289">
        <v>5095545.9397239992</v>
      </c>
      <c r="F83" s="290"/>
      <c r="G83" s="290"/>
      <c r="H83" s="179">
        <v>0.59654470275766003</v>
      </c>
      <c r="I83" s="34"/>
    </row>
    <row r="84" spans="1:11" ht="10.5" customHeight="1" x14ac:dyDescent="0.2">
      <c r="B84" s="574" t="s">
        <v>447</v>
      </c>
      <c r="C84" s="289"/>
      <c r="D84" s="289">
        <v>35</v>
      </c>
      <c r="E84" s="289">
        <v>35</v>
      </c>
      <c r="F84" s="290"/>
      <c r="G84" s="290"/>
      <c r="H84" s="179">
        <v>-0.99985845203141555</v>
      </c>
      <c r="I84" s="34"/>
    </row>
    <row r="85" spans="1:11" ht="10.5" hidden="1" customHeight="1" x14ac:dyDescent="0.2">
      <c r="B85" s="574"/>
      <c r="C85" s="289"/>
      <c r="D85" s="289"/>
      <c r="E85" s="289"/>
      <c r="F85" s="290"/>
      <c r="G85" s="290"/>
      <c r="H85" s="179"/>
      <c r="I85" s="34"/>
    </row>
    <row r="86" spans="1:11" ht="10.5" customHeight="1" x14ac:dyDescent="0.2">
      <c r="B86" s="16" t="s">
        <v>99</v>
      </c>
      <c r="C86" s="289">
        <v>1695987.0699999996</v>
      </c>
      <c r="D86" s="289">
        <v>1436899.2912089997</v>
      </c>
      <c r="E86" s="289">
        <v>3132886.3612089991</v>
      </c>
      <c r="F86" s="290">
        <v>231991.64299800026</v>
      </c>
      <c r="G86" s="290">
        <v>10817.733324000001</v>
      </c>
      <c r="H86" s="179">
        <v>7.7206410000034031E-2</v>
      </c>
      <c r="I86" s="34"/>
    </row>
    <row r="87" spans="1:11" ht="10.5" customHeight="1" x14ac:dyDescent="0.2">
      <c r="B87" s="16" t="s">
        <v>283</v>
      </c>
      <c r="C87" s="289"/>
      <c r="D87" s="289">
        <v>-11881410</v>
      </c>
      <c r="E87" s="289">
        <v>-11881410</v>
      </c>
      <c r="F87" s="290">
        <v>-102552</v>
      </c>
      <c r="G87" s="290">
        <v>-83064</v>
      </c>
      <c r="H87" s="179">
        <v>9.9188306912463275E-2</v>
      </c>
      <c r="I87" s="34"/>
    </row>
    <row r="88" spans="1:11" ht="10.5" customHeight="1" x14ac:dyDescent="0.2">
      <c r="B88" s="16" t="s">
        <v>279</v>
      </c>
      <c r="C88" s="289">
        <v>72.400000000000006</v>
      </c>
      <c r="D88" s="289">
        <v>-75488818</v>
      </c>
      <c r="E88" s="289">
        <v>-75488745.599999994</v>
      </c>
      <c r="F88" s="290">
        <v>-290281</v>
      </c>
      <c r="G88" s="290">
        <v>-428423</v>
      </c>
      <c r="H88" s="179">
        <v>0.11927111284609326</v>
      </c>
      <c r="I88" s="20"/>
    </row>
    <row r="89" spans="1:11" s="28" customFormat="1" ht="15.75" customHeight="1" x14ac:dyDescent="0.2">
      <c r="A89" s="24"/>
      <c r="B89" s="35" t="s">
        <v>108</v>
      </c>
      <c r="C89" s="291">
        <v>1924499098.3600011</v>
      </c>
      <c r="D89" s="291">
        <v>3852679670.6354017</v>
      </c>
      <c r="E89" s="291">
        <v>5777178768.9954033</v>
      </c>
      <c r="F89" s="292">
        <v>2178497739.3029995</v>
      </c>
      <c r="G89" s="292">
        <v>31560278.39282399</v>
      </c>
      <c r="H89" s="178">
        <v>5.2712968307653929E-2</v>
      </c>
      <c r="I89" s="36"/>
      <c r="J89" s="5"/>
      <c r="K89" s="209" t="b">
        <f>IF(ABS(E89-SUM(E45,E54:E56,E61:E88))&lt;0.001,TRUE,FALSE)</f>
        <v>1</v>
      </c>
    </row>
    <row r="90" spans="1:11" s="28" customFormat="1" ht="15.75" customHeight="1" x14ac:dyDescent="0.2">
      <c r="A90" s="24"/>
      <c r="B90" s="35"/>
      <c r="C90" s="291"/>
      <c r="D90" s="291"/>
      <c r="E90" s="291"/>
      <c r="F90" s="292"/>
      <c r="G90" s="292"/>
      <c r="H90" s="178"/>
      <c r="I90" s="36"/>
      <c r="J90" s="5"/>
      <c r="K90" s="209"/>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1896437675.0600002</v>
      </c>
      <c r="D92" s="289">
        <v>1080228180.3567054</v>
      </c>
      <c r="E92" s="289">
        <v>2976665855.4167056</v>
      </c>
      <c r="F92" s="290">
        <v>125517708.6599998</v>
      </c>
      <c r="G92" s="290">
        <v>17384126.817250017</v>
      </c>
      <c r="H92" s="179">
        <v>7.3155067212402169E-2</v>
      </c>
      <c r="I92" s="36"/>
    </row>
    <row r="93" spans="1:11" ht="10.5" customHeight="1" x14ac:dyDescent="0.2">
      <c r="B93" s="16" t="s">
        <v>387</v>
      </c>
      <c r="C93" s="289">
        <v>481872.67250000028</v>
      </c>
      <c r="D93" s="289">
        <v>7912642.9946999913</v>
      </c>
      <c r="E93" s="289">
        <v>8394515.6671999916</v>
      </c>
      <c r="F93" s="290">
        <v>267409.30935</v>
      </c>
      <c r="G93" s="290">
        <v>6834.5026399999988</v>
      </c>
      <c r="H93" s="179">
        <v>-0.37011999168901066</v>
      </c>
      <c r="I93" s="34"/>
    </row>
    <row r="94" spans="1:11" ht="10.5" customHeight="1" x14ac:dyDescent="0.2">
      <c r="B94" s="16" t="s">
        <v>104</v>
      </c>
      <c r="C94" s="289">
        <v>1357148361.0299959</v>
      </c>
      <c r="D94" s="289">
        <v>2653750070.1800017</v>
      </c>
      <c r="E94" s="289">
        <v>4010898431.2099977</v>
      </c>
      <c r="F94" s="290">
        <v>1298523910.9800012</v>
      </c>
      <c r="G94" s="290">
        <v>23931809.73</v>
      </c>
      <c r="H94" s="179">
        <v>3.7225826107436522E-2</v>
      </c>
      <c r="I94" s="34"/>
    </row>
    <row r="95" spans="1:11" ht="10.5" customHeight="1" x14ac:dyDescent="0.2">
      <c r="B95" s="33" t="s">
        <v>106</v>
      </c>
      <c r="C95" s="289">
        <v>1355148723.5899961</v>
      </c>
      <c r="D95" s="289">
        <v>2635702498.5300007</v>
      </c>
      <c r="E95" s="289">
        <v>3990851222.119997</v>
      </c>
      <c r="F95" s="290">
        <v>1281263973.2900009</v>
      </c>
      <c r="G95" s="290">
        <v>23818325.550000001</v>
      </c>
      <c r="H95" s="179">
        <v>3.7697121044401705E-2</v>
      </c>
      <c r="I95" s="34"/>
    </row>
    <row r="96" spans="1:11" s="28" customFormat="1" ht="10.5" customHeight="1" x14ac:dyDescent="0.2">
      <c r="A96" s="24"/>
      <c r="B96" s="33" t="s">
        <v>304</v>
      </c>
      <c r="C96" s="289">
        <v>37241498.099999927</v>
      </c>
      <c r="D96" s="289">
        <v>644061602.83000088</v>
      </c>
      <c r="E96" s="289">
        <v>681303100.93000078</v>
      </c>
      <c r="F96" s="290">
        <v>538646463.82000089</v>
      </c>
      <c r="G96" s="290">
        <v>4277833.040000001</v>
      </c>
      <c r="H96" s="179">
        <v>1.2335168794574303E-2</v>
      </c>
      <c r="I96" s="27"/>
      <c r="J96" s="5"/>
    </row>
    <row r="97" spans="1:10" s="28" customFormat="1" ht="10.5" customHeight="1" x14ac:dyDescent="0.2">
      <c r="A97" s="24"/>
      <c r="B97" s="33" t="s">
        <v>305</v>
      </c>
      <c r="C97" s="289">
        <v>126133.14000000049</v>
      </c>
      <c r="D97" s="289">
        <v>187176.37000000014</v>
      </c>
      <c r="E97" s="289">
        <v>313309.51000000065</v>
      </c>
      <c r="F97" s="290">
        <v>282859.40000000066</v>
      </c>
      <c r="G97" s="290">
        <v>601.45000000000005</v>
      </c>
      <c r="H97" s="179">
        <v>-0.16761861586111559</v>
      </c>
      <c r="I97" s="27"/>
      <c r="J97" s="5"/>
    </row>
    <row r="98" spans="1:10" s="28" customFormat="1" ht="10.5" customHeight="1" x14ac:dyDescent="0.2">
      <c r="A98" s="24"/>
      <c r="B98" s="33" t="s">
        <v>306</v>
      </c>
      <c r="C98" s="289">
        <v>1788630.5799999961</v>
      </c>
      <c r="D98" s="289">
        <v>280603117.51000011</v>
      </c>
      <c r="E98" s="289">
        <v>282391748.09000009</v>
      </c>
      <c r="F98" s="290">
        <v>275833649.69000012</v>
      </c>
      <c r="G98" s="290">
        <v>1729688.9999999995</v>
      </c>
      <c r="H98" s="179">
        <v>-4.3313133450816332E-3</v>
      </c>
      <c r="I98" s="27"/>
      <c r="J98" s="5"/>
    </row>
    <row r="99" spans="1:10" s="28" customFormat="1" ht="10.5" customHeight="1" x14ac:dyDescent="0.2">
      <c r="A99" s="24"/>
      <c r="B99" s="33" t="s">
        <v>307</v>
      </c>
      <c r="C99" s="289">
        <v>341114752.13999605</v>
      </c>
      <c r="D99" s="289">
        <v>267911001.06999665</v>
      </c>
      <c r="E99" s="289">
        <v>609025753.20999277</v>
      </c>
      <c r="F99" s="290">
        <v>26153452.530000135</v>
      </c>
      <c r="G99" s="290">
        <v>3889570.0799999982</v>
      </c>
      <c r="H99" s="179">
        <v>3.5158981398509592E-2</v>
      </c>
      <c r="I99" s="27"/>
      <c r="J99" s="5"/>
    </row>
    <row r="100" spans="1:10" s="28" customFormat="1" ht="10.5" customHeight="1" x14ac:dyDescent="0.2">
      <c r="A100" s="24"/>
      <c r="B100" s="33" t="s">
        <v>308</v>
      </c>
      <c r="C100" s="289">
        <v>441543551.7499994</v>
      </c>
      <c r="D100" s="289">
        <v>377061281.14000177</v>
      </c>
      <c r="E100" s="289">
        <v>818604832.89000118</v>
      </c>
      <c r="F100" s="290">
        <v>107300500.07999957</v>
      </c>
      <c r="G100" s="290">
        <v>4617132.8600000041</v>
      </c>
      <c r="H100" s="179">
        <v>3.9871698204981154E-2</v>
      </c>
      <c r="I100" s="27"/>
      <c r="J100" s="5"/>
    </row>
    <row r="101" spans="1:10" s="28" customFormat="1" ht="10.5" customHeight="1" x14ac:dyDescent="0.2">
      <c r="A101" s="24"/>
      <c r="B101" s="33" t="s">
        <v>309</v>
      </c>
      <c r="C101" s="289">
        <v>533334157.88000077</v>
      </c>
      <c r="D101" s="289">
        <v>1065878319.6100019</v>
      </c>
      <c r="E101" s="289">
        <v>1599212477.4900026</v>
      </c>
      <c r="F101" s="290">
        <v>333047047.77000058</v>
      </c>
      <c r="G101" s="290">
        <v>9303499.1199999992</v>
      </c>
      <c r="H101" s="179">
        <v>5.6759515451147546E-2</v>
      </c>
      <c r="I101" s="27"/>
      <c r="J101" s="5"/>
    </row>
    <row r="102" spans="1:10" s="28" customFormat="1" ht="10.5" customHeight="1" x14ac:dyDescent="0.2">
      <c r="A102" s="24"/>
      <c r="B102" s="33" t="s">
        <v>105</v>
      </c>
      <c r="C102" s="289">
        <v>1999637.4399999955</v>
      </c>
      <c r="D102" s="289">
        <v>18047571.64999995</v>
      </c>
      <c r="E102" s="289">
        <v>20047209.089999948</v>
      </c>
      <c r="F102" s="290">
        <v>17259937.689999957</v>
      </c>
      <c r="G102" s="290">
        <v>113484.17999999996</v>
      </c>
      <c r="H102" s="179">
        <v>-4.8777617492022141E-2</v>
      </c>
      <c r="I102" s="27"/>
      <c r="J102" s="5"/>
    </row>
    <row r="103" spans="1:10" ht="10.5" customHeight="1" x14ac:dyDescent="0.2">
      <c r="B103" s="16" t="s">
        <v>100</v>
      </c>
      <c r="C103" s="289">
        <v>39383291.490000218</v>
      </c>
      <c r="D103" s="289">
        <v>183919875.49150994</v>
      </c>
      <c r="E103" s="289">
        <v>223303166.9815101</v>
      </c>
      <c r="F103" s="290">
        <v>107976.62000000002</v>
      </c>
      <c r="G103" s="290">
        <v>738794.91999999993</v>
      </c>
      <c r="H103" s="179">
        <v>-3.1301438291756911E-2</v>
      </c>
      <c r="I103" s="34"/>
    </row>
    <row r="104" spans="1:10" ht="10.5" customHeight="1" x14ac:dyDescent="0.2">
      <c r="B104" s="16" t="s">
        <v>388</v>
      </c>
      <c r="C104" s="289">
        <v>61039.057499999908</v>
      </c>
      <c r="D104" s="289">
        <v>1934059.1453000004</v>
      </c>
      <c r="E104" s="289">
        <v>1995098.2028000003</v>
      </c>
      <c r="F104" s="290">
        <v>27791.69064999999</v>
      </c>
      <c r="G104" s="290">
        <v>1094.1973600000001</v>
      </c>
      <c r="H104" s="179">
        <v>-0.47924361602493015</v>
      </c>
      <c r="I104" s="34"/>
    </row>
    <row r="105" spans="1:10" ht="10.5" customHeight="1" x14ac:dyDescent="0.2">
      <c r="B105" s="16" t="s">
        <v>107</v>
      </c>
      <c r="C105" s="289"/>
      <c r="D105" s="289">
        <v>803290033.9800005</v>
      </c>
      <c r="E105" s="289">
        <v>803290033.9800005</v>
      </c>
      <c r="F105" s="290">
        <v>797470904.24000049</v>
      </c>
      <c r="G105" s="290">
        <v>4166973.3299999954</v>
      </c>
      <c r="H105" s="179">
        <v>0.13440572021185915</v>
      </c>
      <c r="I105" s="34"/>
    </row>
    <row r="106" spans="1:10" ht="10.5" customHeight="1" x14ac:dyDescent="0.2">
      <c r="B106" s="33" t="s">
        <v>110</v>
      </c>
      <c r="C106" s="289"/>
      <c r="D106" s="289">
        <v>233389075.3499997</v>
      </c>
      <c r="E106" s="289">
        <v>233389075.3499997</v>
      </c>
      <c r="F106" s="290">
        <v>233389075.3499997</v>
      </c>
      <c r="G106" s="290">
        <v>1228979.3099999984</v>
      </c>
      <c r="H106" s="179">
        <v>0.12063531784687087</v>
      </c>
      <c r="I106" s="34"/>
    </row>
    <row r="107" spans="1:10" s="28" customFormat="1" ht="10.5" customHeight="1" x14ac:dyDescent="0.2">
      <c r="A107" s="24"/>
      <c r="B107" s="33" t="s">
        <v>109</v>
      </c>
      <c r="C107" s="289"/>
      <c r="D107" s="289">
        <v>433209727.23000079</v>
      </c>
      <c r="E107" s="289">
        <v>433209727.23000079</v>
      </c>
      <c r="F107" s="290">
        <v>433209727.23000079</v>
      </c>
      <c r="G107" s="290">
        <v>2218244.0199999968</v>
      </c>
      <c r="H107" s="179">
        <v>0.13438243813878881</v>
      </c>
      <c r="I107" s="27"/>
      <c r="J107" s="5"/>
    </row>
    <row r="108" spans="1:10" ht="10.5" customHeight="1" x14ac:dyDescent="0.2">
      <c r="B108" s="33" t="s">
        <v>112</v>
      </c>
      <c r="C108" s="289"/>
      <c r="D108" s="289">
        <v>135025651.66</v>
      </c>
      <c r="E108" s="289">
        <v>135025651.66</v>
      </c>
      <c r="F108" s="290">
        <v>130872101.66</v>
      </c>
      <c r="G108" s="290">
        <v>712750</v>
      </c>
      <c r="H108" s="179">
        <v>0.159468710192608</v>
      </c>
      <c r="I108" s="34"/>
    </row>
    <row r="109" spans="1:10" ht="10.5" customHeight="1" x14ac:dyDescent="0.2">
      <c r="B109" s="33" t="s">
        <v>111</v>
      </c>
      <c r="C109" s="289"/>
      <c r="D109" s="289">
        <v>1665579.74</v>
      </c>
      <c r="E109" s="289">
        <v>1665579.74</v>
      </c>
      <c r="F109" s="290"/>
      <c r="G109" s="290">
        <v>7000</v>
      </c>
      <c r="H109" s="179">
        <v>0.10655486269544001</v>
      </c>
      <c r="I109" s="34"/>
    </row>
    <row r="110" spans="1:10" ht="10.5" customHeight="1" x14ac:dyDescent="0.2">
      <c r="B110" s="16" t="s">
        <v>97</v>
      </c>
      <c r="C110" s="289"/>
      <c r="D110" s="289">
        <v>97.5</v>
      </c>
      <c r="E110" s="289">
        <v>97.5</v>
      </c>
      <c r="F110" s="290"/>
      <c r="G110" s="290"/>
      <c r="H110" s="179"/>
      <c r="I110" s="20"/>
    </row>
    <row r="111" spans="1:10" ht="10.5" customHeight="1" x14ac:dyDescent="0.2">
      <c r="B111" s="16" t="s">
        <v>380</v>
      </c>
      <c r="C111" s="289"/>
      <c r="D111" s="289"/>
      <c r="E111" s="289"/>
      <c r="F111" s="290"/>
      <c r="G111" s="290"/>
      <c r="H111" s="179"/>
      <c r="I111" s="20"/>
    </row>
    <row r="112" spans="1:10" ht="10.5" customHeight="1" x14ac:dyDescent="0.2">
      <c r="B112" s="16" t="s">
        <v>419</v>
      </c>
      <c r="C112" s="289"/>
      <c r="D112" s="289">
        <v>236009839.05524376</v>
      </c>
      <c r="E112" s="289">
        <v>236009839.05524376</v>
      </c>
      <c r="F112" s="290"/>
      <c r="G112" s="290"/>
      <c r="H112" s="179">
        <v>5.3693707524085088E-2</v>
      </c>
      <c r="I112" s="20"/>
    </row>
    <row r="113" spans="1:10" ht="10.5" customHeight="1" x14ac:dyDescent="0.2">
      <c r="B113" s="16" t="s">
        <v>103</v>
      </c>
      <c r="C113" s="289"/>
      <c r="D113" s="289"/>
      <c r="E113" s="289"/>
      <c r="F113" s="290"/>
      <c r="G113" s="290"/>
      <c r="H113" s="179"/>
      <c r="I113" s="34"/>
    </row>
    <row r="114" spans="1:10" ht="10.5" customHeight="1" x14ac:dyDescent="0.2">
      <c r="B114" s="16" t="s">
        <v>96</v>
      </c>
      <c r="C114" s="289"/>
      <c r="D114" s="289"/>
      <c r="E114" s="289"/>
      <c r="F114" s="290"/>
      <c r="G114" s="290"/>
      <c r="H114" s="179"/>
      <c r="I114" s="34"/>
    </row>
    <row r="115" spans="1:10" s="40" customFormat="1" ht="10.5" customHeight="1" x14ac:dyDescent="0.25">
      <c r="A115" s="38"/>
      <c r="B115" s="16" t="s">
        <v>95</v>
      </c>
      <c r="C115" s="289">
        <v>1739427.5400000026</v>
      </c>
      <c r="D115" s="289">
        <v>15183226.200000003</v>
      </c>
      <c r="E115" s="289">
        <v>16922653.740000006</v>
      </c>
      <c r="F115" s="290">
        <v>16376513.260000005</v>
      </c>
      <c r="G115" s="290">
        <v>47351.520000000011</v>
      </c>
      <c r="H115" s="285">
        <v>-6.6497005236239359E-2</v>
      </c>
      <c r="I115" s="39"/>
      <c r="J115" s="5"/>
    </row>
    <row r="116" spans="1:10" s="40" customFormat="1" ht="10.5" customHeight="1" x14ac:dyDescent="0.25">
      <c r="A116" s="38"/>
      <c r="B116" s="16" t="s">
        <v>381</v>
      </c>
      <c r="C116" s="289">
        <v>43418451.770000011</v>
      </c>
      <c r="D116" s="289">
        <v>31316789.175000049</v>
      </c>
      <c r="E116" s="289">
        <v>74735240.945000052</v>
      </c>
      <c r="F116" s="290">
        <v>101076.33</v>
      </c>
      <c r="G116" s="290">
        <v>449230.77</v>
      </c>
      <c r="H116" s="285">
        <v>0.12789141072065013</v>
      </c>
      <c r="I116" s="39"/>
      <c r="J116" s="5"/>
    </row>
    <row r="117" spans="1:10" s="40" customFormat="1" ht="10.5" customHeight="1" x14ac:dyDescent="0.25">
      <c r="A117" s="38"/>
      <c r="B117" s="16" t="s">
        <v>418</v>
      </c>
      <c r="C117" s="289"/>
      <c r="D117" s="289">
        <v>369284.80252799997</v>
      </c>
      <c r="E117" s="289">
        <v>369284.80252799997</v>
      </c>
      <c r="F117" s="290"/>
      <c r="G117" s="290">
        <v>16492</v>
      </c>
      <c r="H117" s="285">
        <v>-0.16991436279797167</v>
      </c>
      <c r="I117" s="39"/>
      <c r="J117" s="5"/>
    </row>
    <row r="118" spans="1:10" ht="10.5" customHeight="1" x14ac:dyDescent="0.2">
      <c r="B118" s="16" t="s">
        <v>441</v>
      </c>
      <c r="C118" s="289"/>
      <c r="D118" s="289">
        <v>609867520.70716655</v>
      </c>
      <c r="E118" s="289">
        <v>609867520.70716655</v>
      </c>
      <c r="F118" s="290"/>
      <c r="G118" s="290"/>
      <c r="H118" s="179">
        <v>7.232239916468286E-2</v>
      </c>
      <c r="I118" s="34"/>
    </row>
    <row r="119" spans="1:10" ht="10.5" customHeight="1" x14ac:dyDescent="0.2">
      <c r="B119" s="16" t="s">
        <v>346</v>
      </c>
      <c r="C119" s="289"/>
      <c r="D119" s="289">
        <v>82984</v>
      </c>
      <c r="E119" s="289">
        <v>82984</v>
      </c>
      <c r="F119" s="290"/>
      <c r="G119" s="290"/>
      <c r="H119" s="179">
        <v>0.27266313932980601</v>
      </c>
      <c r="I119" s="34"/>
    </row>
    <row r="120" spans="1:10" ht="10.5" customHeight="1" x14ac:dyDescent="0.2">
      <c r="B120" s="16" t="s">
        <v>312</v>
      </c>
      <c r="C120" s="289"/>
      <c r="D120" s="289"/>
      <c r="E120" s="289"/>
      <c r="F120" s="290"/>
      <c r="G120" s="290"/>
      <c r="H120" s="179"/>
      <c r="I120" s="34"/>
    </row>
    <row r="121" spans="1:10" ht="10.5" customHeight="1" x14ac:dyDescent="0.2">
      <c r="B121" s="16" t="s">
        <v>313</v>
      </c>
      <c r="C121" s="289"/>
      <c r="D121" s="289"/>
      <c r="E121" s="289"/>
      <c r="F121" s="290"/>
      <c r="G121" s="290"/>
      <c r="H121" s="179"/>
      <c r="I121" s="34"/>
    </row>
    <row r="122" spans="1:10" ht="10.5" hidden="1" customHeight="1" x14ac:dyDescent="0.2">
      <c r="B122" s="16"/>
      <c r="C122" s="289"/>
      <c r="D122" s="289"/>
      <c r="E122" s="289"/>
      <c r="F122" s="290"/>
      <c r="G122" s="290"/>
      <c r="H122" s="179"/>
      <c r="I122" s="34"/>
    </row>
    <row r="123" spans="1:10" ht="10.5" customHeight="1" x14ac:dyDescent="0.2">
      <c r="B123" s="16" t="s">
        <v>91</v>
      </c>
      <c r="C123" s="289">
        <v>4900788.0599999996</v>
      </c>
      <c r="D123" s="289">
        <v>2718397.3299999996</v>
      </c>
      <c r="E123" s="289">
        <v>7619185.3899999987</v>
      </c>
      <c r="F123" s="290">
        <v>193749.11</v>
      </c>
      <c r="G123" s="290">
        <v>47764.97</v>
      </c>
      <c r="H123" s="179">
        <v>5.1922068269301125E-2</v>
      </c>
      <c r="I123" s="34"/>
    </row>
    <row r="124" spans="1:10" s="28" customFormat="1" ht="10.5" customHeight="1" x14ac:dyDescent="0.2">
      <c r="A124" s="24"/>
      <c r="B124" s="16" t="s">
        <v>94</v>
      </c>
      <c r="C124" s="289">
        <v>135430.84000000035</v>
      </c>
      <c r="D124" s="289">
        <v>3099596.3799999994</v>
      </c>
      <c r="E124" s="289">
        <v>3235027.2199999997</v>
      </c>
      <c r="F124" s="290"/>
      <c r="G124" s="290">
        <v>12252.85</v>
      </c>
      <c r="H124" s="179">
        <v>-5.223814875818289E-2</v>
      </c>
      <c r="I124" s="27"/>
      <c r="J124" s="5"/>
    </row>
    <row r="125" spans="1:10" ht="10.5" customHeight="1" x14ac:dyDescent="0.2">
      <c r="B125" s="16" t="s">
        <v>92</v>
      </c>
      <c r="C125" s="289">
        <v>592921.48999999964</v>
      </c>
      <c r="D125" s="289">
        <v>88898.909999999989</v>
      </c>
      <c r="E125" s="289">
        <v>681820.39999999967</v>
      </c>
      <c r="F125" s="290">
        <v>4413.2800000000007</v>
      </c>
      <c r="G125" s="290">
        <v>2001.84</v>
      </c>
      <c r="H125" s="179">
        <v>-0.35275356907326838</v>
      </c>
      <c r="I125" s="34"/>
    </row>
    <row r="126" spans="1:10" ht="10.5" customHeight="1" x14ac:dyDescent="0.2">
      <c r="B126" s="16" t="s">
        <v>93</v>
      </c>
      <c r="C126" s="289">
        <v>1075546.0399999993</v>
      </c>
      <c r="D126" s="289">
        <v>190961.03999999998</v>
      </c>
      <c r="E126" s="289">
        <v>1266507.0799999991</v>
      </c>
      <c r="F126" s="290">
        <v>31400.16</v>
      </c>
      <c r="G126" s="290">
        <v>3845.03</v>
      </c>
      <c r="H126" s="179">
        <v>-0.25289519191576171</v>
      </c>
      <c r="I126" s="34"/>
    </row>
    <row r="127" spans="1:10" ht="10.5" customHeight="1" x14ac:dyDescent="0.2">
      <c r="B127" s="16" t="s">
        <v>252</v>
      </c>
      <c r="C127" s="289"/>
      <c r="D127" s="289"/>
      <c r="E127" s="289"/>
      <c r="F127" s="290"/>
      <c r="G127" s="290"/>
      <c r="H127" s="179"/>
      <c r="I127" s="34"/>
    </row>
    <row r="128" spans="1:10" ht="10.5" customHeight="1" x14ac:dyDescent="0.2">
      <c r="B128" s="16" t="s">
        <v>303</v>
      </c>
      <c r="C128" s="289"/>
      <c r="D128" s="289"/>
      <c r="E128" s="289"/>
      <c r="F128" s="290"/>
      <c r="G128" s="290"/>
      <c r="H128" s="179"/>
      <c r="I128" s="34"/>
    </row>
    <row r="129" spans="1:11" ht="10.5" customHeight="1" x14ac:dyDescent="0.2">
      <c r="B129" s="268" t="s">
        <v>255</v>
      </c>
      <c r="C129" s="289"/>
      <c r="D129" s="289">
        <v>23850</v>
      </c>
      <c r="E129" s="289">
        <v>23850</v>
      </c>
      <c r="F129" s="290">
        <v>23850</v>
      </c>
      <c r="G129" s="290"/>
      <c r="H129" s="179">
        <v>0.17777777777777781</v>
      </c>
      <c r="I129" s="34"/>
    </row>
    <row r="130" spans="1:11" ht="10.5" customHeight="1" x14ac:dyDescent="0.2">
      <c r="B130" s="16" t="s">
        <v>489</v>
      </c>
      <c r="C130" s="289"/>
      <c r="D130" s="289">
        <v>25358302.553850014</v>
      </c>
      <c r="E130" s="289">
        <v>25358302.553850014</v>
      </c>
      <c r="F130" s="290"/>
      <c r="G130" s="290"/>
      <c r="H130" s="179"/>
      <c r="I130" s="34"/>
    </row>
    <row r="131" spans="1:11" ht="10.5" customHeight="1" x14ac:dyDescent="0.2">
      <c r="B131" s="268" t="s">
        <v>487</v>
      </c>
      <c r="C131" s="289"/>
      <c r="D131" s="289">
        <v>13070456.123400016</v>
      </c>
      <c r="E131" s="289">
        <v>13070456.123400016</v>
      </c>
      <c r="F131" s="290"/>
      <c r="G131" s="290"/>
      <c r="H131" s="179">
        <v>0.33237847397778397</v>
      </c>
      <c r="I131" s="34"/>
    </row>
    <row r="132" spans="1:11" ht="10.5" customHeight="1" x14ac:dyDescent="0.2">
      <c r="B132" s="16" t="s">
        <v>420</v>
      </c>
      <c r="C132" s="289"/>
      <c r="D132" s="289">
        <v>18124755.962762997</v>
      </c>
      <c r="E132" s="289">
        <v>18124755.962762997</v>
      </c>
      <c r="F132" s="290"/>
      <c r="G132" s="290"/>
      <c r="H132" s="179">
        <v>0.22401849133276497</v>
      </c>
      <c r="I132" s="34"/>
    </row>
    <row r="133" spans="1:11" ht="10.5" customHeight="1" x14ac:dyDescent="0.2">
      <c r="B133" s="574" t="s">
        <v>449</v>
      </c>
      <c r="C133" s="289"/>
      <c r="D133" s="289">
        <v>30759.800000000003</v>
      </c>
      <c r="E133" s="289">
        <v>30759.800000000003</v>
      </c>
      <c r="F133" s="290"/>
      <c r="G133" s="290"/>
      <c r="H133" s="179">
        <v>-0.8956252760171215</v>
      </c>
      <c r="I133" s="34"/>
    </row>
    <row r="134" spans="1:11" ht="10.5" customHeight="1" x14ac:dyDescent="0.2">
      <c r="B134" s="16" t="s">
        <v>99</v>
      </c>
      <c r="C134" s="289">
        <v>2419179.4499999997</v>
      </c>
      <c r="D134" s="289">
        <v>2796353.534068997</v>
      </c>
      <c r="E134" s="289">
        <v>5215532.9840689963</v>
      </c>
      <c r="F134" s="290">
        <v>948412.37431800016</v>
      </c>
      <c r="G134" s="290">
        <v>19313.634832</v>
      </c>
      <c r="H134" s="179">
        <v>2.8850062200940441E-2</v>
      </c>
      <c r="I134" s="34"/>
    </row>
    <row r="135" spans="1:11" ht="10.5" customHeight="1" x14ac:dyDescent="0.2">
      <c r="B135" s="16" t="s">
        <v>283</v>
      </c>
      <c r="C135" s="289"/>
      <c r="D135" s="289">
        <v>-13853755</v>
      </c>
      <c r="E135" s="289">
        <v>-13853755</v>
      </c>
      <c r="F135" s="290">
        <v>-102744</v>
      </c>
      <c r="G135" s="290">
        <v>-97992</v>
      </c>
      <c r="H135" s="179">
        <v>0.12192136910581408</v>
      </c>
      <c r="I135" s="34"/>
    </row>
    <row r="136" spans="1:11" ht="10.5" customHeight="1" x14ac:dyDescent="0.2">
      <c r="B136" s="16" t="s">
        <v>279</v>
      </c>
      <c r="C136" s="289">
        <v>146.78</v>
      </c>
      <c r="D136" s="289">
        <v>-153599841.80000001</v>
      </c>
      <c r="E136" s="289">
        <v>-153599695.02000001</v>
      </c>
      <c r="F136" s="290">
        <v>-312864</v>
      </c>
      <c r="G136" s="290">
        <v>-996138</v>
      </c>
      <c r="H136" s="179">
        <v>0.1078452844193436</v>
      </c>
      <c r="I136" s="34"/>
    </row>
    <row r="137" spans="1:11" s="28" customFormat="1" ht="10.5" customHeight="1" x14ac:dyDescent="0.2">
      <c r="A137" s="24"/>
      <c r="B137" s="29" t="s">
        <v>113</v>
      </c>
      <c r="C137" s="291">
        <v>3347794131.2799964</v>
      </c>
      <c r="D137" s="291">
        <v>5521913338.4222393</v>
      </c>
      <c r="E137" s="291">
        <v>8869707469.7022343</v>
      </c>
      <c r="F137" s="292">
        <v>2239179508.0143189</v>
      </c>
      <c r="G137" s="292">
        <v>45733756.112082019</v>
      </c>
      <c r="H137" s="178">
        <v>6.0142809611380299E-2</v>
      </c>
      <c r="I137" s="36"/>
      <c r="J137" s="5"/>
      <c r="K137" s="209" t="b">
        <f>IF(ABS(E137-SUM(E92:E94,E103:E105,E110:E136))&lt;0.001,TRUE,FALSE)</f>
        <v>1</v>
      </c>
    </row>
    <row r="138" spans="1:11" s="28" customFormat="1" ht="10.5" customHeight="1" x14ac:dyDescent="0.2">
      <c r="A138" s="24"/>
      <c r="B138" s="273"/>
      <c r="C138" s="291"/>
      <c r="D138" s="291"/>
      <c r="E138" s="291"/>
      <c r="F138" s="292"/>
      <c r="G138" s="292"/>
      <c r="H138" s="178"/>
      <c r="I138" s="36"/>
      <c r="J138" s="5"/>
      <c r="K138" s="209"/>
    </row>
    <row r="139" spans="1:11" s="28" customFormat="1" ht="10.5" customHeight="1" x14ac:dyDescent="0.2">
      <c r="A139" s="24"/>
      <c r="B139" s="74" t="s">
        <v>122</v>
      </c>
      <c r="C139" s="291"/>
      <c r="D139" s="291"/>
      <c r="E139" s="291"/>
      <c r="F139" s="292"/>
      <c r="G139" s="292"/>
      <c r="H139" s="178"/>
      <c r="I139" s="36"/>
    </row>
    <row r="140" spans="1:11" ht="18" customHeight="1" x14ac:dyDescent="0.2">
      <c r="B140" s="16" t="s">
        <v>386</v>
      </c>
      <c r="C140" s="289">
        <v>14601665.559999958</v>
      </c>
      <c r="D140" s="289">
        <v>1370003.2000000016</v>
      </c>
      <c r="E140" s="289">
        <v>15971668.759999959</v>
      </c>
      <c r="F140" s="290">
        <v>797.8</v>
      </c>
      <c r="G140" s="290">
        <v>103869.34000000001</v>
      </c>
      <c r="H140" s="179">
        <v>9.3721362512567907E-2</v>
      </c>
      <c r="I140" s="34"/>
    </row>
    <row r="141" spans="1:11" ht="10.5" customHeight="1" x14ac:dyDescent="0.2">
      <c r="B141" s="16" t="s">
        <v>100</v>
      </c>
      <c r="C141" s="289">
        <v>323712.65000000194</v>
      </c>
      <c r="D141" s="289">
        <v>155995.72999999998</v>
      </c>
      <c r="E141" s="289">
        <v>479708.38000000198</v>
      </c>
      <c r="F141" s="290"/>
      <c r="G141" s="290">
        <v>3298.1499999999996</v>
      </c>
      <c r="H141" s="179">
        <v>0.20275506079122074</v>
      </c>
      <c r="I141" s="34"/>
    </row>
    <row r="142" spans="1:11" ht="10.5" customHeight="1" x14ac:dyDescent="0.2">
      <c r="B142" s="16" t="s">
        <v>177</v>
      </c>
      <c r="C142" s="289">
        <v>1279889.1700000048</v>
      </c>
      <c r="D142" s="289">
        <v>4965.6999999999935</v>
      </c>
      <c r="E142" s="289">
        <v>1284854.8700000048</v>
      </c>
      <c r="F142" s="290">
        <v>691.44</v>
      </c>
      <c r="G142" s="290">
        <v>8673.49</v>
      </c>
      <c r="H142" s="179">
        <v>0.55056294990789723</v>
      </c>
      <c r="I142" s="34"/>
    </row>
    <row r="143" spans="1:11" ht="10.5" customHeight="1" x14ac:dyDescent="0.2">
      <c r="B143" s="16" t="s">
        <v>22</v>
      </c>
      <c r="C143" s="289">
        <v>28939298.860000219</v>
      </c>
      <c r="D143" s="289">
        <v>5596158.7886500843</v>
      </c>
      <c r="E143" s="289">
        <v>34535457.648650303</v>
      </c>
      <c r="F143" s="290">
        <v>1849.1</v>
      </c>
      <c r="G143" s="290">
        <v>211003.29374999995</v>
      </c>
      <c r="H143" s="179">
        <v>0.21552436378400985</v>
      </c>
      <c r="I143" s="34"/>
    </row>
    <row r="144" spans="1:11" ht="10.5" customHeight="1" x14ac:dyDescent="0.2">
      <c r="B144" s="16" t="s">
        <v>381</v>
      </c>
      <c r="C144" s="289">
        <v>778116.929999999</v>
      </c>
      <c r="D144" s="289">
        <v>98621.185000000012</v>
      </c>
      <c r="E144" s="289">
        <v>876738.11499999906</v>
      </c>
      <c r="F144" s="290"/>
      <c r="G144" s="290">
        <v>5967.5</v>
      </c>
      <c r="H144" s="179">
        <v>0.47303732232375162</v>
      </c>
      <c r="I144" s="34"/>
    </row>
    <row r="145" spans="2:11" ht="10.5" customHeight="1" x14ac:dyDescent="0.2">
      <c r="B145" s="37" t="s">
        <v>312</v>
      </c>
      <c r="C145" s="289"/>
      <c r="D145" s="289">
        <v>2197614.5693400009</v>
      </c>
      <c r="E145" s="289">
        <v>2197614.5693400009</v>
      </c>
      <c r="F145" s="290"/>
      <c r="G145" s="290"/>
      <c r="H145" s="179">
        <v>-0.14609031120206095</v>
      </c>
      <c r="I145" s="34"/>
    </row>
    <row r="146" spans="2:11" ht="10.5" customHeight="1" x14ac:dyDescent="0.2">
      <c r="B146" s="16" t="s">
        <v>385</v>
      </c>
      <c r="C146" s="289">
        <v>17206086.500000048</v>
      </c>
      <c r="D146" s="289">
        <v>610638.56999999902</v>
      </c>
      <c r="E146" s="289">
        <v>17816725.070000049</v>
      </c>
      <c r="F146" s="290">
        <v>5995.0100000000011</v>
      </c>
      <c r="G146" s="290">
        <v>113479.87999999999</v>
      </c>
      <c r="H146" s="179">
        <v>0.19254985774012989</v>
      </c>
      <c r="I146" s="34"/>
    </row>
    <row r="147" spans="2:11" ht="10.5" customHeight="1" x14ac:dyDescent="0.2">
      <c r="B147" s="16" t="s">
        <v>382</v>
      </c>
      <c r="C147" s="289"/>
      <c r="D147" s="289">
        <v>450</v>
      </c>
      <c r="E147" s="289">
        <v>450</v>
      </c>
      <c r="F147" s="290"/>
      <c r="G147" s="290"/>
      <c r="H147" s="179">
        <v>-0.41935483870967738</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280</v>
      </c>
      <c r="D150" s="289">
        <v>2757909.6254100013</v>
      </c>
      <c r="E150" s="289">
        <v>2758189.6254100013</v>
      </c>
      <c r="F150" s="290">
        <v>2024.85195</v>
      </c>
      <c r="G150" s="290">
        <v>6815.2313190000023</v>
      </c>
      <c r="H150" s="179">
        <v>0.39169674490184692</v>
      </c>
      <c r="I150" s="34"/>
    </row>
    <row r="151" spans="2:11" ht="10.5" customHeight="1" x14ac:dyDescent="0.2">
      <c r="B151" s="41" t="s">
        <v>120</v>
      </c>
      <c r="C151" s="293">
        <v>63129049.670000233</v>
      </c>
      <c r="D151" s="293">
        <v>12792357.368400086</v>
      </c>
      <c r="E151" s="293">
        <v>75921407.038400322</v>
      </c>
      <c r="F151" s="294">
        <v>11358.201950000002</v>
      </c>
      <c r="G151" s="294">
        <v>453106.88506899995</v>
      </c>
      <c r="H151" s="286">
        <v>0.18011354143053349</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282</v>
      </c>
      <c r="C156" s="208"/>
      <c r="D156" s="208"/>
      <c r="E156" s="208"/>
      <c r="F156" s="208"/>
      <c r="G156" s="208"/>
      <c r="H156" s="205"/>
      <c r="I156" s="34"/>
    </row>
    <row r="157" spans="2:11" ht="10.5" customHeight="1" x14ac:dyDescent="0.2">
      <c r="B157" s="265"/>
      <c r="C157" s="208"/>
      <c r="D157" s="208"/>
      <c r="E157" s="208"/>
      <c r="F157" s="208"/>
      <c r="G157" s="208"/>
      <c r="H157" s="205"/>
      <c r="I157" s="34"/>
    </row>
    <row r="158" spans="2:11" ht="14.25" customHeight="1" x14ac:dyDescent="0.25">
      <c r="B158" s="7" t="s">
        <v>288</v>
      </c>
      <c r="C158" s="8"/>
      <c r="D158" s="8"/>
      <c r="E158" s="8"/>
      <c r="F158" s="8"/>
      <c r="G158" s="8"/>
      <c r="H158" s="8"/>
      <c r="I158" s="8"/>
    </row>
    <row r="159" spans="2:11" ht="12" customHeight="1" x14ac:dyDescent="0.2">
      <c r="B159" s="9"/>
      <c r="C159" s="10" t="str">
        <f>C3</f>
        <v>PERIODE DU 1.1 AU 31.5.2024</v>
      </c>
      <c r="D159" s="11"/>
    </row>
    <row r="160" spans="2:11" ht="14.25" customHeight="1" x14ac:dyDescent="0.2">
      <c r="B160" s="12" t="str">
        <f>B4</f>
        <v xml:space="preserve">             I - ASSURANCE MALADIE : DÉPENSES en milliers d'euros</v>
      </c>
      <c r="C160" s="13"/>
      <c r="D160" s="13"/>
      <c r="E160" s="13"/>
      <c r="F160" s="13"/>
      <c r="G160" s="13"/>
      <c r="H160" s="14"/>
      <c r="I160" s="15"/>
    </row>
    <row r="161" spans="1:10" ht="12" customHeight="1" x14ac:dyDescent="0.2">
      <c r="B161" s="16" t="s">
        <v>4</v>
      </c>
      <c r="C161" s="386" t="s">
        <v>1</v>
      </c>
      <c r="D161" s="17" t="s">
        <v>2</v>
      </c>
      <c r="E161" s="386" t="s">
        <v>6</v>
      </c>
      <c r="F161" s="219" t="s">
        <v>3</v>
      </c>
      <c r="G161" s="219" t="s">
        <v>237</v>
      </c>
      <c r="H161" s="19" t="str">
        <f>$H$5</f>
        <v>PCAP</v>
      </c>
      <c r="I161" s="20"/>
    </row>
    <row r="162" spans="1:10" ht="9.75" customHeight="1" x14ac:dyDescent="0.2">
      <c r="B162" s="21"/>
      <c r="C162" s="45" t="s">
        <v>5</v>
      </c>
      <c r="D162" s="44" t="s">
        <v>5</v>
      </c>
      <c r="E162" s="45"/>
      <c r="F162" s="220" t="s">
        <v>241</v>
      </c>
      <c r="G162" s="220" t="s">
        <v>239</v>
      </c>
      <c r="H162" s="22" t="str">
        <f>$H$6</f>
        <v>en %</v>
      </c>
      <c r="I162" s="23"/>
    </row>
    <row r="163" spans="1:10" s="28" customFormat="1" ht="13.5" customHeight="1" x14ac:dyDescent="0.2">
      <c r="A163" s="24"/>
      <c r="B163" s="31" t="s">
        <v>121</v>
      </c>
      <c r="C163" s="30"/>
      <c r="D163" s="30"/>
      <c r="E163" s="30"/>
      <c r="F163" s="222"/>
      <c r="G163" s="222"/>
      <c r="H163" s="178"/>
      <c r="I163" s="36"/>
    </row>
    <row r="164" spans="1:10" s="28" customFormat="1" ht="10.5" customHeight="1" x14ac:dyDescent="0.2">
      <c r="A164" s="24"/>
      <c r="B164" s="16" t="s">
        <v>116</v>
      </c>
      <c r="C164" s="289">
        <v>524579741.41000199</v>
      </c>
      <c r="D164" s="289">
        <v>54280258.440000311</v>
      </c>
      <c r="E164" s="289">
        <v>578859999.85000229</v>
      </c>
      <c r="F164" s="290">
        <v>737505.95999999926</v>
      </c>
      <c r="G164" s="290">
        <v>4705744.1900000023</v>
      </c>
      <c r="H164" s="179">
        <v>-8.4440349331638576E-2</v>
      </c>
      <c r="I164" s="36"/>
      <c r="J164" s="5"/>
    </row>
    <row r="165" spans="1:10" s="28" customFormat="1" ht="10.5" customHeight="1" x14ac:dyDescent="0.2">
      <c r="A165" s="24"/>
      <c r="B165" s="16" t="s">
        <v>117</v>
      </c>
      <c r="C165" s="289">
        <v>312704820.15999967</v>
      </c>
      <c r="D165" s="289">
        <v>40780345.720000014</v>
      </c>
      <c r="E165" s="289">
        <v>353485165.8799997</v>
      </c>
      <c r="F165" s="290">
        <v>11466.740000000003</v>
      </c>
      <c r="G165" s="290">
        <v>2482611.2100000004</v>
      </c>
      <c r="H165" s="179">
        <v>-0.12932291009837682</v>
      </c>
      <c r="I165" s="36"/>
      <c r="J165" s="5"/>
    </row>
    <row r="166" spans="1:10" s="28" customFormat="1" ht="10.5" customHeight="1" x14ac:dyDescent="0.2">
      <c r="A166" s="24"/>
      <c r="B166" s="16" t="s">
        <v>118</v>
      </c>
      <c r="C166" s="289">
        <v>9166075.1699999627</v>
      </c>
      <c r="D166" s="289">
        <v>195278735.87999991</v>
      </c>
      <c r="E166" s="289">
        <v>204444811.04999986</v>
      </c>
      <c r="F166" s="290"/>
      <c r="G166" s="290">
        <v>1100070.9999999998</v>
      </c>
      <c r="H166" s="179">
        <v>4.3757365849494523E-2</v>
      </c>
      <c r="I166" s="36"/>
      <c r="J166" s="5"/>
    </row>
    <row r="167" spans="1:10" s="28" customFormat="1" ht="10.5" customHeight="1" x14ac:dyDescent="0.2">
      <c r="A167" s="24"/>
      <c r="B167" s="16" t="s">
        <v>166</v>
      </c>
      <c r="C167" s="289">
        <v>90018019.559999689</v>
      </c>
      <c r="D167" s="289">
        <v>7286946.7200000528</v>
      </c>
      <c r="E167" s="289">
        <v>97304966.279999748</v>
      </c>
      <c r="F167" s="290">
        <v>10510.599999999999</v>
      </c>
      <c r="G167" s="290">
        <v>740983.16999999946</v>
      </c>
      <c r="H167" s="179">
        <v>-7.1091682564646042E-2</v>
      </c>
      <c r="I167" s="36"/>
      <c r="J167" s="5"/>
    </row>
    <row r="168" spans="1:10" s="28" customFormat="1" ht="10.5" customHeight="1" x14ac:dyDescent="0.2">
      <c r="A168" s="24"/>
      <c r="B168" s="16" t="s">
        <v>22</v>
      </c>
      <c r="C168" s="289">
        <v>61229009.719999343</v>
      </c>
      <c r="D168" s="289">
        <v>6919991.5999999996</v>
      </c>
      <c r="E168" s="289">
        <v>68149001.319999337</v>
      </c>
      <c r="F168" s="290">
        <v>2637.2</v>
      </c>
      <c r="G168" s="290">
        <v>467287.4299999997</v>
      </c>
      <c r="H168" s="179">
        <v>-0.1068222663918299</v>
      </c>
      <c r="I168" s="36"/>
      <c r="J168" s="5"/>
    </row>
    <row r="169" spans="1:10" s="28" customFormat="1" ht="10.5" customHeight="1" x14ac:dyDescent="0.2">
      <c r="A169" s="24"/>
      <c r="B169" s="16" t="s">
        <v>115</v>
      </c>
      <c r="C169" s="289">
        <v>51662398.439999595</v>
      </c>
      <c r="D169" s="289">
        <v>44607216.710000262</v>
      </c>
      <c r="E169" s="289">
        <v>96269615.149999872</v>
      </c>
      <c r="F169" s="290">
        <v>5814633.6100000218</v>
      </c>
      <c r="G169" s="290">
        <v>595045.00999999966</v>
      </c>
      <c r="H169" s="179">
        <v>-2.6524502478898482E-3</v>
      </c>
      <c r="I169" s="36"/>
      <c r="J169" s="5"/>
    </row>
    <row r="170" spans="1:10" s="28" customFormat="1" ht="10.5" customHeight="1" x14ac:dyDescent="0.2">
      <c r="A170" s="24"/>
      <c r="B170" s="16" t="s">
        <v>114</v>
      </c>
      <c r="C170" s="289">
        <v>611158.09999999614</v>
      </c>
      <c r="D170" s="289">
        <v>33445400.190000512</v>
      </c>
      <c r="E170" s="289">
        <v>34056558.290000513</v>
      </c>
      <c r="F170" s="290">
        <v>3359.5399999999995</v>
      </c>
      <c r="G170" s="290">
        <v>207207.26999999993</v>
      </c>
      <c r="H170" s="179">
        <v>9.6708294867283273E-2</v>
      </c>
      <c r="I170" s="36"/>
      <c r="J170" s="5"/>
    </row>
    <row r="171" spans="1:10" s="28" customFormat="1" ht="10.5" customHeight="1" x14ac:dyDescent="0.2">
      <c r="A171" s="24"/>
      <c r="B171" s="16" t="s">
        <v>100</v>
      </c>
      <c r="C171" s="289">
        <v>17500.589999999982</v>
      </c>
      <c r="D171" s="289">
        <v>18021.939999999999</v>
      </c>
      <c r="E171" s="289">
        <v>35522.529999999977</v>
      </c>
      <c r="F171" s="290"/>
      <c r="G171" s="290">
        <v>171.2</v>
      </c>
      <c r="H171" s="179">
        <v>0.68956099751197319</v>
      </c>
      <c r="I171" s="36"/>
      <c r="J171" s="5"/>
    </row>
    <row r="172" spans="1:10" s="28" customFormat="1" ht="10.5" customHeight="1" x14ac:dyDescent="0.2">
      <c r="A172" s="24"/>
      <c r="B172" s="16" t="s">
        <v>283</v>
      </c>
      <c r="C172" s="289"/>
      <c r="D172" s="289">
        <v>-54600</v>
      </c>
      <c r="E172" s="289">
        <v>-54600</v>
      </c>
      <c r="F172" s="290"/>
      <c r="G172" s="290">
        <v>-264</v>
      </c>
      <c r="H172" s="179">
        <v>0.16786447638603685</v>
      </c>
      <c r="I172" s="36"/>
      <c r="J172" s="5"/>
    </row>
    <row r="173" spans="1:10" s="28" customFormat="1" ht="12.75" customHeight="1" x14ac:dyDescent="0.2">
      <c r="A173" s="24"/>
      <c r="B173" s="16" t="s">
        <v>416</v>
      </c>
      <c r="C173" s="289"/>
      <c r="D173" s="289"/>
      <c r="E173" s="289"/>
      <c r="F173" s="290"/>
      <c r="G173" s="290"/>
      <c r="H173" s="179"/>
      <c r="I173" s="36"/>
      <c r="J173" s="5"/>
    </row>
    <row r="174" spans="1:10" s="28" customFormat="1" ht="12.75" customHeight="1" x14ac:dyDescent="0.2">
      <c r="A174" s="24"/>
      <c r="B174" s="16" t="s">
        <v>412</v>
      </c>
      <c r="C174" s="289"/>
      <c r="D174" s="289">
        <v>1227874.9889850004</v>
      </c>
      <c r="E174" s="289">
        <v>1227874.9889850004</v>
      </c>
      <c r="F174" s="290"/>
      <c r="G174" s="290"/>
      <c r="H174" s="179">
        <v>4.8029375912560957E-2</v>
      </c>
      <c r="I174" s="36"/>
      <c r="J174" s="5"/>
    </row>
    <row r="175" spans="1:10" s="28" customFormat="1" ht="12.75" customHeight="1" x14ac:dyDescent="0.2">
      <c r="A175" s="24"/>
      <c r="B175" s="16" t="s">
        <v>374</v>
      </c>
      <c r="C175" s="289">
        <v>804269.6</v>
      </c>
      <c r="D175" s="289">
        <v>553239.81000000017</v>
      </c>
      <c r="E175" s="289">
        <v>1357509.4100000001</v>
      </c>
      <c r="F175" s="290"/>
      <c r="G175" s="290">
        <v>4476</v>
      </c>
      <c r="H175" s="179">
        <v>9.9068527073260526E-3</v>
      </c>
      <c r="I175" s="36"/>
      <c r="J175" s="5"/>
    </row>
    <row r="176" spans="1:10" s="28" customFormat="1" ht="12.75" customHeight="1" x14ac:dyDescent="0.2">
      <c r="A176" s="24"/>
      <c r="B176" s="574" t="s">
        <v>451</v>
      </c>
      <c r="C176" s="289"/>
      <c r="D176" s="289">
        <v>3672.78</v>
      </c>
      <c r="E176" s="289">
        <v>3672.78</v>
      </c>
      <c r="F176" s="290"/>
      <c r="G176" s="290"/>
      <c r="H176" s="179">
        <v>-0.91793238904120611</v>
      </c>
      <c r="I176" s="36"/>
      <c r="J176" s="5"/>
    </row>
    <row r="177" spans="1:11" s="28" customFormat="1" ht="12.75" hidden="1" customHeight="1" x14ac:dyDescent="0.2">
      <c r="A177" s="24"/>
      <c r="B177" s="574"/>
      <c r="C177" s="289"/>
      <c r="D177" s="289"/>
      <c r="E177" s="289"/>
      <c r="F177" s="290"/>
      <c r="G177" s="290"/>
      <c r="H177" s="179"/>
      <c r="I177" s="36"/>
      <c r="J177" s="5"/>
    </row>
    <row r="178" spans="1:11" s="28" customFormat="1" ht="12" customHeight="1" x14ac:dyDescent="0.2">
      <c r="A178" s="24"/>
      <c r="B178" s="269" t="s">
        <v>99</v>
      </c>
      <c r="C178" s="289"/>
      <c r="D178" s="289">
        <v>205449</v>
      </c>
      <c r="E178" s="289">
        <v>205449</v>
      </c>
      <c r="F178" s="290"/>
      <c r="G178" s="290">
        <v>198</v>
      </c>
      <c r="H178" s="179">
        <v>0.30762662861409029</v>
      </c>
      <c r="I178" s="36"/>
    </row>
    <row r="179" spans="1:11" s="28" customFormat="1" ht="14.25" customHeight="1" x14ac:dyDescent="0.2">
      <c r="A179" s="24"/>
      <c r="B179" s="35" t="s">
        <v>119</v>
      </c>
      <c r="C179" s="291">
        <v>1050792992.7500002</v>
      </c>
      <c r="D179" s="291">
        <v>384552553.77898604</v>
      </c>
      <c r="E179" s="291">
        <v>1435345546.5289865</v>
      </c>
      <c r="F179" s="292">
        <v>6580113.6500000209</v>
      </c>
      <c r="G179" s="292">
        <v>10303530.480000002</v>
      </c>
      <c r="H179" s="178">
        <v>-7.1233654799955248E-2</v>
      </c>
      <c r="I179" s="36"/>
      <c r="K179" s="209" t="b">
        <f>IF(ABS(E179-SUM(E164:E178))&lt;0.001,TRUE,FALSE)</f>
        <v>1</v>
      </c>
    </row>
    <row r="180" spans="1:11" s="28" customFormat="1" ht="14.25" customHeight="1" x14ac:dyDescent="0.2">
      <c r="A180" s="24"/>
      <c r="B180" s="35"/>
      <c r="C180" s="291"/>
      <c r="D180" s="291"/>
      <c r="E180" s="291"/>
      <c r="F180" s="292"/>
      <c r="G180" s="292"/>
      <c r="H180" s="178"/>
      <c r="I180" s="36"/>
      <c r="K180" s="209"/>
    </row>
    <row r="181" spans="1:11" s="28" customFormat="1" ht="14.25" customHeight="1" x14ac:dyDescent="0.2">
      <c r="A181" s="24"/>
      <c r="B181" s="31" t="s">
        <v>243</v>
      </c>
      <c r="C181" s="291"/>
      <c r="D181" s="291"/>
      <c r="E181" s="291"/>
      <c r="F181" s="292"/>
      <c r="G181" s="292"/>
      <c r="H181" s="178"/>
      <c r="I181" s="36"/>
    </row>
    <row r="182" spans="1:11" s="28" customFormat="1" ht="10.5" customHeight="1" x14ac:dyDescent="0.2">
      <c r="A182" s="24"/>
      <c r="B182" s="16" t="s">
        <v>22</v>
      </c>
      <c r="C182" s="289">
        <v>99260078.510000303</v>
      </c>
      <c r="D182" s="289">
        <v>65502925.241850011</v>
      </c>
      <c r="E182" s="289">
        <v>164763003.75185031</v>
      </c>
      <c r="F182" s="290"/>
      <c r="G182" s="290">
        <v>567139.01449999982</v>
      </c>
      <c r="H182" s="179">
        <v>0.18229624372227304</v>
      </c>
      <c r="I182" s="36"/>
      <c r="J182" s="5"/>
    </row>
    <row r="183" spans="1:11" s="28" customFormat="1" ht="10.5" customHeight="1" x14ac:dyDescent="0.2">
      <c r="A183" s="24"/>
      <c r="B183" s="16" t="s">
        <v>387</v>
      </c>
      <c r="C183" s="289">
        <v>32901.092299999975</v>
      </c>
      <c r="D183" s="289">
        <v>318143.17242999963</v>
      </c>
      <c r="E183" s="289">
        <v>351044.26472999959</v>
      </c>
      <c r="F183" s="290"/>
      <c r="G183" s="290">
        <v>722.22325000000023</v>
      </c>
      <c r="H183" s="179">
        <v>-0.1341763499447195</v>
      </c>
      <c r="I183" s="36"/>
      <c r="J183" s="5"/>
    </row>
    <row r="184" spans="1:11" s="28" customFormat="1" ht="10.5" customHeight="1" x14ac:dyDescent="0.2">
      <c r="A184" s="24"/>
      <c r="B184" s="16" t="s">
        <v>104</v>
      </c>
      <c r="C184" s="289">
        <v>89279908.179999918</v>
      </c>
      <c r="D184" s="289">
        <v>55723562.690000013</v>
      </c>
      <c r="E184" s="289">
        <v>145003470.86999995</v>
      </c>
      <c r="F184" s="290"/>
      <c r="G184" s="290">
        <v>687815.87000000023</v>
      </c>
      <c r="H184" s="179">
        <v>7.4165156640570773E-2</v>
      </c>
      <c r="I184" s="36"/>
      <c r="J184" s="5"/>
    </row>
    <row r="185" spans="1:11" s="28" customFormat="1" ht="10.5" customHeight="1" x14ac:dyDescent="0.2">
      <c r="A185" s="24"/>
      <c r="B185" s="33" t="s">
        <v>106</v>
      </c>
      <c r="C185" s="289">
        <v>72310719.080000028</v>
      </c>
      <c r="D185" s="289">
        <v>51703292.710000016</v>
      </c>
      <c r="E185" s="289">
        <v>124014011.79000004</v>
      </c>
      <c r="F185" s="290"/>
      <c r="G185" s="290">
        <v>638885.10000000021</v>
      </c>
      <c r="H185" s="179">
        <v>9.51753982445811E-2</v>
      </c>
      <c r="I185" s="36"/>
      <c r="J185" s="5"/>
    </row>
    <row r="186" spans="1:11" s="28" customFormat="1" ht="10.5" customHeight="1" x14ac:dyDescent="0.2">
      <c r="A186" s="24"/>
      <c r="B186" s="33" t="s">
        <v>304</v>
      </c>
      <c r="C186" s="289">
        <v>1682636.3099999991</v>
      </c>
      <c r="D186" s="289">
        <v>4405959.7000000011</v>
      </c>
      <c r="E186" s="289">
        <v>6088596.0100000007</v>
      </c>
      <c r="F186" s="290"/>
      <c r="G186" s="290">
        <v>69678.16</v>
      </c>
      <c r="H186" s="179">
        <v>0.24723760431502573</v>
      </c>
      <c r="I186" s="36"/>
      <c r="J186" s="5"/>
    </row>
    <row r="187" spans="1:11" s="28" customFormat="1" ht="10.5" customHeight="1" x14ac:dyDescent="0.2">
      <c r="A187" s="24"/>
      <c r="B187" s="33" t="s">
        <v>305</v>
      </c>
      <c r="C187" s="289">
        <v>2609.09</v>
      </c>
      <c r="D187" s="289">
        <v>6158.68</v>
      </c>
      <c r="E187" s="289">
        <v>8767.77</v>
      </c>
      <c r="F187" s="290"/>
      <c r="G187" s="290"/>
      <c r="H187" s="179">
        <v>0.20316250118357071</v>
      </c>
      <c r="I187" s="36"/>
      <c r="J187" s="5"/>
    </row>
    <row r="188" spans="1:11" s="28" customFormat="1" ht="10.5" customHeight="1" x14ac:dyDescent="0.2">
      <c r="A188" s="24"/>
      <c r="B188" s="33" t="s">
        <v>306</v>
      </c>
      <c r="C188" s="289">
        <v>15950.689999999993</v>
      </c>
      <c r="D188" s="289">
        <v>1222835.9299999988</v>
      </c>
      <c r="E188" s="289">
        <v>1238786.6199999987</v>
      </c>
      <c r="F188" s="290"/>
      <c r="G188" s="290">
        <v>15083.140000000001</v>
      </c>
      <c r="H188" s="179">
        <v>-0.34375751974703195</v>
      </c>
      <c r="I188" s="36"/>
      <c r="J188" s="5"/>
    </row>
    <row r="189" spans="1:11" s="28" customFormat="1" ht="10.5" customHeight="1" x14ac:dyDescent="0.2">
      <c r="A189" s="24"/>
      <c r="B189" s="33" t="s">
        <v>307</v>
      </c>
      <c r="C189" s="289">
        <v>9125986.7400000039</v>
      </c>
      <c r="D189" s="289">
        <v>4659531.4999999935</v>
      </c>
      <c r="E189" s="289">
        <v>13785518.239999996</v>
      </c>
      <c r="F189" s="290"/>
      <c r="G189" s="290">
        <v>62535.03</v>
      </c>
      <c r="H189" s="179">
        <v>6.6791952731116488E-2</v>
      </c>
      <c r="I189" s="36"/>
      <c r="J189" s="5"/>
    </row>
    <row r="190" spans="1:11" s="28" customFormat="1" ht="10.5" customHeight="1" x14ac:dyDescent="0.2">
      <c r="A190" s="24"/>
      <c r="B190" s="33" t="s">
        <v>308</v>
      </c>
      <c r="C190" s="289">
        <v>12292000.030000087</v>
      </c>
      <c r="D190" s="289">
        <v>5028076.6600000039</v>
      </c>
      <c r="E190" s="289">
        <v>17320076.690000094</v>
      </c>
      <c r="F190" s="290"/>
      <c r="G190" s="290">
        <v>78417.279999999999</v>
      </c>
      <c r="H190" s="179">
        <v>7.2655793664627266E-2</v>
      </c>
      <c r="I190" s="36"/>
      <c r="J190" s="5"/>
    </row>
    <row r="191" spans="1:11" s="28" customFormat="1" ht="10.5" customHeight="1" x14ac:dyDescent="0.2">
      <c r="A191" s="24"/>
      <c r="B191" s="33" t="s">
        <v>309</v>
      </c>
      <c r="C191" s="289">
        <v>49191536.219999939</v>
      </c>
      <c r="D191" s="289">
        <v>36380730.240000032</v>
      </c>
      <c r="E191" s="289">
        <v>85572266.459999964</v>
      </c>
      <c r="F191" s="290"/>
      <c r="G191" s="290">
        <v>413171.49000000017</v>
      </c>
      <c r="H191" s="179">
        <v>0.10571765796100285</v>
      </c>
      <c r="I191" s="36"/>
      <c r="J191" s="5"/>
    </row>
    <row r="192" spans="1:11" ht="10.5" customHeight="1" x14ac:dyDescent="0.2">
      <c r="B192" s="33" t="s">
        <v>105</v>
      </c>
      <c r="C192" s="289">
        <v>16969189.099999886</v>
      </c>
      <c r="D192" s="289">
        <v>4020269.9799999851</v>
      </c>
      <c r="E192" s="289">
        <v>20989459.079999868</v>
      </c>
      <c r="F192" s="290"/>
      <c r="G192" s="290">
        <v>48930.770000000033</v>
      </c>
      <c r="H192" s="179">
        <v>-3.5194389213022315E-2</v>
      </c>
      <c r="I192" s="34"/>
    </row>
    <row r="193" spans="1:10" ht="10.5" customHeight="1" x14ac:dyDescent="0.2">
      <c r="B193" s="16" t="s">
        <v>116</v>
      </c>
      <c r="C193" s="289">
        <v>100229788.36000019</v>
      </c>
      <c r="D193" s="289">
        <v>12309048.999999933</v>
      </c>
      <c r="E193" s="289">
        <v>112538837.36000013</v>
      </c>
      <c r="F193" s="290"/>
      <c r="G193" s="290">
        <v>317059.34000000008</v>
      </c>
      <c r="H193" s="179">
        <v>-4.9303450527355963E-2</v>
      </c>
      <c r="I193" s="34"/>
    </row>
    <row r="194" spans="1:10" ht="10.5" customHeight="1" x14ac:dyDescent="0.2">
      <c r="B194" s="16" t="s">
        <v>117</v>
      </c>
      <c r="C194" s="289">
        <v>66832671.099999972</v>
      </c>
      <c r="D194" s="289">
        <v>12179607.459999999</v>
      </c>
      <c r="E194" s="289">
        <v>79012278.559999973</v>
      </c>
      <c r="F194" s="290"/>
      <c r="G194" s="290">
        <v>195353.75999999995</v>
      </c>
      <c r="H194" s="179">
        <v>-8.8369787286180612E-2</v>
      </c>
      <c r="I194" s="34"/>
    </row>
    <row r="195" spans="1:10" ht="10.5" customHeight="1" x14ac:dyDescent="0.2">
      <c r="B195" s="16" t="s">
        <v>118</v>
      </c>
      <c r="C195" s="289">
        <v>1045099.1400000018</v>
      </c>
      <c r="D195" s="289">
        <v>21473667.859999999</v>
      </c>
      <c r="E195" s="289">
        <v>22518767.000000004</v>
      </c>
      <c r="F195" s="290"/>
      <c r="G195" s="290">
        <v>19589.8</v>
      </c>
      <c r="H195" s="179">
        <v>0.10644710260215784</v>
      </c>
      <c r="I195" s="34"/>
    </row>
    <row r="196" spans="1:10" s="28" customFormat="1" ht="10.5" customHeight="1" x14ac:dyDescent="0.2">
      <c r="A196" s="24"/>
      <c r="B196" s="16" t="s">
        <v>115</v>
      </c>
      <c r="C196" s="289">
        <v>9647111.230000047</v>
      </c>
      <c r="D196" s="289">
        <v>12875228.629999975</v>
      </c>
      <c r="E196" s="289">
        <v>22522339.860000025</v>
      </c>
      <c r="F196" s="290"/>
      <c r="G196" s="290">
        <v>48421.119999999988</v>
      </c>
      <c r="H196" s="179">
        <v>-6.8099695808662153E-3</v>
      </c>
      <c r="I196" s="36"/>
      <c r="J196" s="5"/>
    </row>
    <row r="197" spans="1:10" s="28" customFormat="1" ht="10.5" customHeight="1" x14ac:dyDescent="0.2">
      <c r="A197" s="24"/>
      <c r="B197" s="16" t="s">
        <v>114</v>
      </c>
      <c r="C197" s="289">
        <v>75821.490000000238</v>
      </c>
      <c r="D197" s="289">
        <v>10178966.359999949</v>
      </c>
      <c r="E197" s="289">
        <v>10254787.849999949</v>
      </c>
      <c r="F197" s="290"/>
      <c r="G197" s="290">
        <v>25131.539999999979</v>
      </c>
      <c r="H197" s="179">
        <v>1.6003364898388606E-2</v>
      </c>
      <c r="I197" s="36"/>
      <c r="J197" s="5"/>
    </row>
    <row r="198" spans="1:10" s="28" customFormat="1" ht="10.5" customHeight="1" x14ac:dyDescent="0.2">
      <c r="A198" s="24"/>
      <c r="B198" s="16" t="s">
        <v>95</v>
      </c>
      <c r="C198" s="289">
        <v>632424.50000000012</v>
      </c>
      <c r="D198" s="289">
        <v>3551462.399999998</v>
      </c>
      <c r="E198" s="289">
        <v>4183886.8999999985</v>
      </c>
      <c r="F198" s="290"/>
      <c r="G198" s="290">
        <v>13236.240000000002</v>
      </c>
      <c r="H198" s="179">
        <v>4.9054535746129169E-4</v>
      </c>
      <c r="I198" s="36"/>
      <c r="J198" s="5"/>
    </row>
    <row r="199" spans="1:10" ht="10.5" customHeight="1" x14ac:dyDescent="0.2">
      <c r="B199" s="16" t="s">
        <v>381</v>
      </c>
      <c r="C199" s="289">
        <v>46565263.480000041</v>
      </c>
      <c r="D199" s="289">
        <v>7448453.8824999975</v>
      </c>
      <c r="E199" s="289">
        <v>54013717.362500042</v>
      </c>
      <c r="F199" s="290"/>
      <c r="G199" s="290">
        <v>366894.87</v>
      </c>
      <c r="H199" s="179">
        <v>0.58239432335134866</v>
      </c>
      <c r="I199" s="20"/>
    </row>
    <row r="200" spans="1:10" ht="10.5" customHeight="1" x14ac:dyDescent="0.2">
      <c r="B200" s="16" t="s">
        <v>418</v>
      </c>
      <c r="C200" s="289"/>
      <c r="D200" s="289">
        <v>33065.80000000001</v>
      </c>
      <c r="E200" s="289">
        <v>33065.80000000001</v>
      </c>
      <c r="F200" s="290"/>
      <c r="G200" s="290"/>
      <c r="H200" s="179">
        <v>0.22163798924645617</v>
      </c>
      <c r="I200" s="34"/>
    </row>
    <row r="201" spans="1:10" ht="10.5" customHeight="1" x14ac:dyDescent="0.2">
      <c r="B201" s="16" t="s">
        <v>441</v>
      </c>
      <c r="C201" s="289"/>
      <c r="D201" s="289">
        <v>8605540.9697459973</v>
      </c>
      <c r="E201" s="289">
        <v>8605540.9697459973</v>
      </c>
      <c r="F201" s="290"/>
      <c r="G201" s="290"/>
      <c r="H201" s="179">
        <v>0.2617704831844454</v>
      </c>
      <c r="I201" s="34"/>
    </row>
    <row r="202" spans="1:10" ht="10.5" customHeight="1" x14ac:dyDescent="0.2">
      <c r="B202" s="16" t="s">
        <v>346</v>
      </c>
      <c r="C202" s="289"/>
      <c r="D202" s="289"/>
      <c r="E202" s="289"/>
      <c r="F202" s="290"/>
      <c r="G202" s="290"/>
      <c r="H202" s="179"/>
      <c r="I202" s="20"/>
    </row>
    <row r="203" spans="1:10" ht="10.5" customHeight="1" x14ac:dyDescent="0.2">
      <c r="B203" s="16" t="s">
        <v>350</v>
      </c>
      <c r="C203" s="289"/>
      <c r="D203" s="289">
        <v>87130947.414062008</v>
      </c>
      <c r="E203" s="289">
        <v>87130947.414062008</v>
      </c>
      <c r="F203" s="290"/>
      <c r="G203" s="290"/>
      <c r="H203" s="179">
        <v>-2.6994517988969569E-2</v>
      </c>
      <c r="I203" s="20"/>
    </row>
    <row r="204" spans="1:10" ht="10.5" customHeight="1" x14ac:dyDescent="0.2">
      <c r="B204" s="16" t="s">
        <v>313</v>
      </c>
      <c r="C204" s="289"/>
      <c r="D204" s="289"/>
      <c r="E204" s="289"/>
      <c r="F204" s="290"/>
      <c r="G204" s="290"/>
      <c r="H204" s="179"/>
      <c r="I204" s="20"/>
    </row>
    <row r="205" spans="1:10" ht="10.5" customHeight="1" x14ac:dyDescent="0.2">
      <c r="B205" s="16" t="s">
        <v>351</v>
      </c>
      <c r="C205" s="289"/>
      <c r="D205" s="289"/>
      <c r="E205" s="289"/>
      <c r="F205" s="290"/>
      <c r="G205" s="290"/>
      <c r="H205" s="179"/>
      <c r="I205" s="20"/>
    </row>
    <row r="206" spans="1:10" ht="10.5" customHeight="1" x14ac:dyDescent="0.2">
      <c r="B206" s="269" t="s">
        <v>412</v>
      </c>
      <c r="C206" s="289"/>
      <c r="D206" s="289">
        <v>2825.9100000000003</v>
      </c>
      <c r="E206" s="289">
        <v>2825.9100000000003</v>
      </c>
      <c r="F206" s="290"/>
      <c r="G206" s="290"/>
      <c r="H206" s="179">
        <v>2.2791404384634451E-3</v>
      </c>
      <c r="I206" s="34"/>
    </row>
    <row r="207" spans="1:10" ht="10.5" customHeight="1" x14ac:dyDescent="0.2">
      <c r="B207" s="16" t="s">
        <v>100</v>
      </c>
      <c r="C207" s="289">
        <v>328848.75000000006</v>
      </c>
      <c r="D207" s="289">
        <v>2043505.6100000006</v>
      </c>
      <c r="E207" s="289">
        <v>2372354.3600000003</v>
      </c>
      <c r="F207" s="290"/>
      <c r="G207" s="290">
        <v>8455.23</v>
      </c>
      <c r="H207" s="179">
        <v>0.15367399570440265</v>
      </c>
      <c r="I207" s="34"/>
    </row>
    <row r="208" spans="1:10" ht="10.5" customHeight="1" x14ac:dyDescent="0.2">
      <c r="B208" s="16" t="s">
        <v>388</v>
      </c>
      <c r="C208" s="289">
        <v>14747.907700000029</v>
      </c>
      <c r="D208" s="289">
        <v>222314.5275700003</v>
      </c>
      <c r="E208" s="289">
        <v>237062.43527000034</v>
      </c>
      <c r="F208" s="290"/>
      <c r="G208" s="290">
        <v>336.77674999999994</v>
      </c>
      <c r="H208" s="179">
        <v>-0.28432275817408681</v>
      </c>
      <c r="I208" s="34"/>
    </row>
    <row r="209" spans="1:10" ht="10.5" customHeight="1" x14ac:dyDescent="0.2">
      <c r="B209" s="16" t="s">
        <v>94</v>
      </c>
      <c r="C209" s="289">
        <v>3678.650000000001</v>
      </c>
      <c r="D209" s="289">
        <v>109693</v>
      </c>
      <c r="E209" s="289">
        <v>113371.65</v>
      </c>
      <c r="F209" s="290"/>
      <c r="G209" s="290"/>
      <c r="H209" s="179">
        <v>-0.28414958372423449</v>
      </c>
      <c r="I209" s="34"/>
    </row>
    <row r="210" spans="1:10" ht="10.5" customHeight="1" x14ac:dyDescent="0.2">
      <c r="B210" s="16" t="s">
        <v>92</v>
      </c>
      <c r="C210" s="289">
        <v>119779.32999999994</v>
      </c>
      <c r="D210" s="289">
        <v>16915.410000000007</v>
      </c>
      <c r="E210" s="289">
        <v>136694.73999999993</v>
      </c>
      <c r="F210" s="290"/>
      <c r="G210" s="290">
        <v>221.02</v>
      </c>
      <c r="H210" s="179">
        <v>-9.1843772250104316E-2</v>
      </c>
      <c r="I210" s="34"/>
    </row>
    <row r="211" spans="1:10" s="28" customFormat="1" ht="10.5" customHeight="1" x14ac:dyDescent="0.2">
      <c r="A211" s="24"/>
      <c r="B211" s="16" t="s">
        <v>93</v>
      </c>
      <c r="C211" s="289">
        <v>126254.17000000001</v>
      </c>
      <c r="D211" s="289">
        <v>18181.5</v>
      </c>
      <c r="E211" s="289">
        <v>144435.67000000001</v>
      </c>
      <c r="F211" s="290"/>
      <c r="G211" s="290"/>
      <c r="H211" s="179">
        <v>-3.8690537992695284E-2</v>
      </c>
      <c r="I211" s="27"/>
      <c r="J211" s="5"/>
    </row>
    <row r="212" spans="1:10" ht="10.5" customHeight="1" x14ac:dyDescent="0.2">
      <c r="B212" s="16" t="s">
        <v>303</v>
      </c>
      <c r="C212" s="289"/>
      <c r="D212" s="289"/>
      <c r="E212" s="289"/>
      <c r="F212" s="290"/>
      <c r="G212" s="290"/>
      <c r="H212" s="179"/>
      <c r="I212" s="34"/>
    </row>
    <row r="213" spans="1:10" ht="10.5" customHeight="1" x14ac:dyDescent="0.2">
      <c r="B213" s="16" t="s">
        <v>123</v>
      </c>
      <c r="C213" s="289">
        <v>572817.17000000027</v>
      </c>
      <c r="D213" s="289">
        <v>58170.759999999995</v>
      </c>
      <c r="E213" s="289">
        <v>630987.93000000028</v>
      </c>
      <c r="F213" s="290"/>
      <c r="G213" s="290">
        <v>1091.68</v>
      </c>
      <c r="H213" s="179">
        <v>0.19013823540844865</v>
      </c>
      <c r="I213" s="34"/>
    </row>
    <row r="214" spans="1:10" ht="10.5" customHeight="1" x14ac:dyDescent="0.2">
      <c r="B214" s="16" t="s">
        <v>107</v>
      </c>
      <c r="C214" s="289"/>
      <c r="D214" s="289">
        <v>500</v>
      </c>
      <c r="E214" s="289">
        <v>500</v>
      </c>
      <c r="F214" s="290"/>
      <c r="G214" s="290"/>
      <c r="H214" s="179">
        <v>0</v>
      </c>
      <c r="I214" s="20"/>
    </row>
    <row r="215" spans="1:10" ht="10.5" customHeight="1" x14ac:dyDescent="0.2">
      <c r="B215" s="33" t="s">
        <v>110</v>
      </c>
      <c r="C215" s="289"/>
      <c r="D215" s="289"/>
      <c r="E215" s="289"/>
      <c r="F215" s="290"/>
      <c r="G215" s="290"/>
      <c r="H215" s="179"/>
      <c r="I215" s="34"/>
    </row>
    <row r="216" spans="1:10" ht="10.5" customHeight="1" x14ac:dyDescent="0.2">
      <c r="B216" s="33" t="s">
        <v>109</v>
      </c>
      <c r="C216" s="289"/>
      <c r="D216" s="289"/>
      <c r="E216" s="289"/>
      <c r="F216" s="290"/>
      <c r="G216" s="290"/>
      <c r="H216" s="179"/>
      <c r="I216" s="34"/>
    </row>
    <row r="217" spans="1:10" ht="10.5" customHeight="1" x14ac:dyDescent="0.2">
      <c r="B217" s="33" t="s">
        <v>111</v>
      </c>
      <c r="C217" s="289"/>
      <c r="D217" s="289">
        <v>500</v>
      </c>
      <c r="E217" s="289">
        <v>500</v>
      </c>
      <c r="F217" s="290"/>
      <c r="G217" s="290"/>
      <c r="H217" s="179">
        <v>0</v>
      </c>
      <c r="I217" s="34"/>
    </row>
    <row r="218" spans="1:10" ht="10.5" customHeight="1" x14ac:dyDescent="0.2">
      <c r="B218" s="33" t="s">
        <v>112</v>
      </c>
      <c r="C218" s="289"/>
      <c r="D218" s="289"/>
      <c r="E218" s="289"/>
      <c r="F218" s="290"/>
      <c r="G218" s="290"/>
      <c r="H218" s="179"/>
      <c r="I218" s="34"/>
    </row>
    <row r="219" spans="1:10" s="28" customFormat="1" ht="10.5" customHeight="1" x14ac:dyDescent="0.2">
      <c r="A219" s="24"/>
      <c r="B219" s="16" t="s">
        <v>256</v>
      </c>
      <c r="C219" s="289">
        <v>34029.23000000001</v>
      </c>
      <c r="D219" s="289">
        <v>589.35</v>
      </c>
      <c r="E219" s="289">
        <v>34618.580000000009</v>
      </c>
      <c r="F219" s="290"/>
      <c r="G219" s="290">
        <v>84.98</v>
      </c>
      <c r="H219" s="179"/>
      <c r="I219" s="47"/>
      <c r="J219" s="5"/>
    </row>
    <row r="220" spans="1:10" s="28" customFormat="1" ht="10.5" customHeight="1" x14ac:dyDescent="0.2">
      <c r="A220" s="24"/>
      <c r="B220" s="16" t="s">
        <v>96</v>
      </c>
      <c r="C220" s="289"/>
      <c r="D220" s="289"/>
      <c r="E220" s="289"/>
      <c r="F220" s="290"/>
      <c r="G220" s="290"/>
      <c r="H220" s="179"/>
      <c r="I220" s="47"/>
      <c r="J220" s="5"/>
    </row>
    <row r="221" spans="1:10" s="28" customFormat="1" ht="10.5" customHeight="1" x14ac:dyDescent="0.2">
      <c r="A221" s="24"/>
      <c r="B221" s="16" t="s">
        <v>103</v>
      </c>
      <c r="C221" s="295"/>
      <c r="D221" s="295"/>
      <c r="E221" s="295"/>
      <c r="F221" s="296"/>
      <c r="G221" s="296"/>
      <c r="H221" s="190"/>
      <c r="I221" s="47"/>
      <c r="J221" s="5"/>
    </row>
    <row r="222" spans="1:10" s="28" customFormat="1" ht="10.5" customHeight="1" x14ac:dyDescent="0.2">
      <c r="A222" s="24"/>
      <c r="B222" s="16" t="s">
        <v>91</v>
      </c>
      <c r="C222" s="295">
        <v>326326.14999999997</v>
      </c>
      <c r="D222" s="295">
        <v>158332.45000000001</v>
      </c>
      <c r="E222" s="295">
        <v>484658.6</v>
      </c>
      <c r="F222" s="296"/>
      <c r="G222" s="296">
        <v>1716</v>
      </c>
      <c r="H222" s="190">
        <v>0.42673345185623202</v>
      </c>
      <c r="I222" s="47"/>
      <c r="J222" s="5"/>
    </row>
    <row r="223" spans="1:10" s="28" customFormat="1" ht="10.5" customHeight="1" x14ac:dyDescent="0.2">
      <c r="A223" s="24"/>
      <c r="B223" s="269" t="s">
        <v>382</v>
      </c>
      <c r="C223" s="295"/>
      <c r="D223" s="295">
        <v>25</v>
      </c>
      <c r="E223" s="295">
        <v>25</v>
      </c>
      <c r="F223" s="296"/>
      <c r="G223" s="296"/>
      <c r="H223" s="190">
        <v>0</v>
      </c>
      <c r="I223" s="47"/>
      <c r="J223" s="5"/>
    </row>
    <row r="224" spans="1:10" s="28" customFormat="1" ht="10.5" customHeight="1" x14ac:dyDescent="0.2">
      <c r="A224" s="24"/>
      <c r="B224" s="268" t="s">
        <v>255</v>
      </c>
      <c r="C224" s="295"/>
      <c r="D224" s="295">
        <v>1050</v>
      </c>
      <c r="E224" s="295">
        <v>1050</v>
      </c>
      <c r="F224" s="296"/>
      <c r="G224" s="296"/>
      <c r="H224" s="190"/>
      <c r="I224" s="47"/>
      <c r="J224" s="5"/>
    </row>
    <row r="225" spans="1:11" s="28" customFormat="1" ht="10.5" customHeight="1" x14ac:dyDescent="0.2">
      <c r="A225" s="24"/>
      <c r="B225" s="16" t="s">
        <v>411</v>
      </c>
      <c r="C225" s="295"/>
      <c r="D225" s="295"/>
      <c r="E225" s="295"/>
      <c r="F225" s="296"/>
      <c r="G225" s="296"/>
      <c r="H225" s="190"/>
      <c r="I225" s="47"/>
      <c r="J225" s="5"/>
    </row>
    <row r="226" spans="1:11" s="28" customFormat="1" ht="10.5" customHeight="1" x14ac:dyDescent="0.2">
      <c r="A226" s="24"/>
      <c r="B226" s="16" t="s">
        <v>97</v>
      </c>
      <c r="C226" s="295"/>
      <c r="D226" s="295"/>
      <c r="E226" s="295"/>
      <c r="F226" s="296"/>
      <c r="G226" s="296"/>
      <c r="H226" s="190"/>
      <c r="I226" s="47"/>
      <c r="J226" s="5"/>
    </row>
    <row r="227" spans="1:11" s="28" customFormat="1" ht="10.5" customHeight="1" x14ac:dyDescent="0.2">
      <c r="A227" s="24"/>
      <c r="B227" s="16" t="s">
        <v>380</v>
      </c>
      <c r="C227" s="295"/>
      <c r="D227" s="295"/>
      <c r="E227" s="295"/>
      <c r="F227" s="296"/>
      <c r="G227" s="296"/>
      <c r="H227" s="190"/>
      <c r="I227" s="47"/>
      <c r="J227" s="5"/>
    </row>
    <row r="228" spans="1:11" s="28" customFormat="1" ht="10.5" customHeight="1" x14ac:dyDescent="0.2">
      <c r="A228" s="24"/>
      <c r="B228" s="16" t="s">
        <v>419</v>
      </c>
      <c r="C228" s="295"/>
      <c r="D228" s="295">
        <v>8830335.6556519996</v>
      </c>
      <c r="E228" s="295">
        <v>8830335.6556519996</v>
      </c>
      <c r="F228" s="296"/>
      <c r="G228" s="296"/>
      <c r="H228" s="190">
        <v>0.36377150482917786</v>
      </c>
      <c r="I228" s="47"/>
      <c r="J228" s="5"/>
    </row>
    <row r="229" spans="1:11" s="28" customFormat="1" ht="10.5" customHeight="1" x14ac:dyDescent="0.2">
      <c r="A229" s="24"/>
      <c r="B229" s="16" t="s">
        <v>489</v>
      </c>
      <c r="C229" s="295"/>
      <c r="D229" s="295">
        <v>34641.777900000001</v>
      </c>
      <c r="E229" s="295">
        <v>34641.777900000001</v>
      </c>
      <c r="F229" s="296"/>
      <c r="G229" s="296"/>
      <c r="H229" s="190"/>
      <c r="I229" s="47"/>
      <c r="J229" s="5"/>
    </row>
    <row r="230" spans="1:11" s="28" customFormat="1" ht="10.5" customHeight="1" x14ac:dyDescent="0.2">
      <c r="A230" s="24"/>
      <c r="B230" s="16" t="s">
        <v>487</v>
      </c>
      <c r="C230" s="295"/>
      <c r="D230" s="295">
        <v>26875.395200000003</v>
      </c>
      <c r="E230" s="295">
        <v>26875.395200000003</v>
      </c>
      <c r="F230" s="296"/>
      <c r="G230" s="296"/>
      <c r="H230" s="190">
        <v>0.10422405499190446</v>
      </c>
      <c r="I230" s="47"/>
      <c r="J230" s="5"/>
    </row>
    <row r="231" spans="1:11" s="28" customFormat="1" ht="10.5" customHeight="1" x14ac:dyDescent="0.2">
      <c r="A231" s="24"/>
      <c r="B231" s="16" t="s">
        <v>374</v>
      </c>
      <c r="C231" s="295">
        <v>95974.8</v>
      </c>
      <c r="D231" s="295">
        <v>53622.860000000153</v>
      </c>
      <c r="E231" s="295">
        <v>149597.66000000015</v>
      </c>
      <c r="F231" s="296"/>
      <c r="G231" s="296">
        <v>492</v>
      </c>
      <c r="H231" s="190">
        <v>7.0712628517228593E-2</v>
      </c>
      <c r="I231" s="47"/>
      <c r="J231" s="5"/>
    </row>
    <row r="232" spans="1:11" s="28" customFormat="1" ht="10.5" customHeight="1" x14ac:dyDescent="0.2">
      <c r="A232" s="24"/>
      <c r="B232" s="16" t="s">
        <v>420</v>
      </c>
      <c r="C232" s="295"/>
      <c r="D232" s="295">
        <v>635743.61528000003</v>
      </c>
      <c r="E232" s="295">
        <v>635743.61528000003</v>
      </c>
      <c r="F232" s="296"/>
      <c r="G232" s="296"/>
      <c r="H232" s="190">
        <v>0.83122747381574191</v>
      </c>
      <c r="I232" s="47"/>
      <c r="J232" s="5"/>
    </row>
    <row r="233" spans="1:11" s="28" customFormat="1" ht="10.5" customHeight="1" x14ac:dyDescent="0.2">
      <c r="A233" s="24"/>
      <c r="B233" s="574" t="s">
        <v>460</v>
      </c>
      <c r="C233" s="295"/>
      <c r="D233" s="295"/>
      <c r="E233" s="295"/>
      <c r="F233" s="296"/>
      <c r="G233" s="296"/>
      <c r="H233" s="190"/>
      <c r="I233" s="47"/>
      <c r="J233" s="5"/>
    </row>
    <row r="234" spans="1:11" s="28" customFormat="1" ht="10.5" hidden="1" customHeight="1" x14ac:dyDescent="0.2">
      <c r="A234" s="24"/>
      <c r="B234" s="574"/>
      <c r="C234" s="295"/>
      <c r="D234" s="295"/>
      <c r="E234" s="295"/>
      <c r="F234" s="296"/>
      <c r="G234" s="296"/>
      <c r="H234" s="190"/>
      <c r="I234" s="47"/>
      <c r="J234" s="5"/>
    </row>
    <row r="235" spans="1:11" s="28" customFormat="1" ht="10.5" customHeight="1" x14ac:dyDescent="0.2">
      <c r="A235" s="24"/>
      <c r="B235" s="16" t="s">
        <v>99</v>
      </c>
      <c r="C235" s="295">
        <v>156436.0399999998</v>
      </c>
      <c r="D235" s="295">
        <v>734060.17446999974</v>
      </c>
      <c r="E235" s="295">
        <v>890496.21446999954</v>
      </c>
      <c r="F235" s="296"/>
      <c r="G235" s="296">
        <v>5066.6284649999998</v>
      </c>
      <c r="H235" s="190">
        <v>0.13745434108156807</v>
      </c>
      <c r="I235" s="47"/>
      <c r="J235" s="5"/>
    </row>
    <row r="236" spans="1:11" s="28" customFormat="1" ht="10.5" customHeight="1" x14ac:dyDescent="0.2">
      <c r="A236" s="24"/>
      <c r="B236" s="16" t="s">
        <v>283</v>
      </c>
      <c r="C236" s="295"/>
      <c r="D236" s="295">
        <v>-518136</v>
      </c>
      <c r="E236" s="295">
        <v>-518136</v>
      </c>
      <c r="F236" s="296"/>
      <c r="G236" s="296">
        <v>-984</v>
      </c>
      <c r="H236" s="190">
        <v>0.21964860742330949</v>
      </c>
      <c r="I236" s="47"/>
      <c r="J236" s="5"/>
    </row>
    <row r="237" spans="1:11" s="28" customFormat="1" ht="12.75" customHeight="1" x14ac:dyDescent="0.2">
      <c r="A237" s="24"/>
      <c r="B237" s="16" t="s">
        <v>279</v>
      </c>
      <c r="C237" s="295">
        <v>57</v>
      </c>
      <c r="D237" s="295">
        <v>-8508604</v>
      </c>
      <c r="E237" s="295">
        <v>-8508547</v>
      </c>
      <c r="F237" s="296"/>
      <c r="G237" s="296">
        <v>-38280</v>
      </c>
      <c r="H237" s="190">
        <v>0.27580642936313349</v>
      </c>
      <c r="I237" s="47"/>
    </row>
    <row r="238" spans="1:11" ht="10.5" customHeight="1" x14ac:dyDescent="0.2">
      <c r="B238" s="35" t="s">
        <v>245</v>
      </c>
      <c r="C238" s="297">
        <v>415380016.28000039</v>
      </c>
      <c r="D238" s="297">
        <v>301251263.87665987</v>
      </c>
      <c r="E238" s="297">
        <v>716631280.15666032</v>
      </c>
      <c r="F238" s="298"/>
      <c r="G238" s="298">
        <v>2219564.0929650003</v>
      </c>
      <c r="H238" s="180">
        <v>6.6039788664395749E-2</v>
      </c>
      <c r="I238" s="47"/>
      <c r="K238" s="209" t="b">
        <f>IF(ABS(E238-SUM(E182:E184,E193:E214,E219:E237))&lt;0.001,TRUE,FALSE)</f>
        <v>1</v>
      </c>
    </row>
    <row r="239" spans="1:11" ht="10.5" customHeight="1" x14ac:dyDescent="0.2">
      <c r="B239" s="35"/>
      <c r="C239" s="297"/>
      <c r="D239" s="297"/>
      <c r="E239" s="297"/>
      <c r="F239" s="298"/>
      <c r="G239" s="298"/>
      <c r="H239" s="180"/>
      <c r="I239" s="47"/>
      <c r="K239" s="209"/>
    </row>
    <row r="240" spans="1:11" ht="10.5" customHeight="1" x14ac:dyDescent="0.2">
      <c r="B240" s="31" t="s">
        <v>278</v>
      </c>
      <c r="C240" s="297"/>
      <c r="D240" s="297"/>
      <c r="E240" s="297"/>
      <c r="F240" s="298"/>
      <c r="G240" s="298"/>
      <c r="H240" s="180"/>
      <c r="I240" s="47"/>
    </row>
    <row r="241" spans="2:9" ht="10.5" customHeight="1" x14ac:dyDescent="0.2">
      <c r="B241" s="16" t="s">
        <v>22</v>
      </c>
      <c r="C241" s="295">
        <v>2085866062.1500001</v>
      </c>
      <c r="D241" s="295">
        <v>1158247255.9872055</v>
      </c>
      <c r="E241" s="295">
        <v>3244113318.1372061</v>
      </c>
      <c r="F241" s="296">
        <v>125522194.9599998</v>
      </c>
      <c r="G241" s="296">
        <v>18629556.555500016</v>
      </c>
      <c r="H241" s="190">
        <v>7.4985050765551398E-2</v>
      </c>
      <c r="I241" s="47"/>
    </row>
    <row r="242" spans="2:9" ht="10.5" customHeight="1" x14ac:dyDescent="0.2">
      <c r="B242" s="16" t="s">
        <v>387</v>
      </c>
      <c r="C242" s="295">
        <v>514773.76480000024</v>
      </c>
      <c r="D242" s="295">
        <v>8230786.1671299916</v>
      </c>
      <c r="E242" s="295">
        <v>8745559.9319299906</v>
      </c>
      <c r="F242" s="296">
        <v>267409.30935</v>
      </c>
      <c r="G242" s="296">
        <v>7556.7258899999988</v>
      </c>
      <c r="H242" s="190">
        <v>-0.36315392590166973</v>
      </c>
      <c r="I242" s="47"/>
    </row>
    <row r="243" spans="2:9" ht="10.5" customHeight="1" x14ac:dyDescent="0.2">
      <c r="B243" s="16" t="s">
        <v>104</v>
      </c>
      <c r="C243" s="295">
        <v>1553652375.2699957</v>
      </c>
      <c r="D243" s="295">
        <v>2717371218.1600018</v>
      </c>
      <c r="E243" s="295">
        <v>4271023593.4299979</v>
      </c>
      <c r="F243" s="296">
        <v>1298540416.5900013</v>
      </c>
      <c r="G243" s="296">
        <v>25474088.649999999</v>
      </c>
      <c r="H243" s="190">
        <v>3.6245772502293105E-2</v>
      </c>
      <c r="I243" s="47"/>
    </row>
    <row r="244" spans="2:9" ht="10.5" customHeight="1" x14ac:dyDescent="0.2">
      <c r="B244" s="33" t="s">
        <v>106</v>
      </c>
      <c r="C244" s="295">
        <v>1427459442.669996</v>
      </c>
      <c r="D244" s="295">
        <v>2687405791.2400012</v>
      </c>
      <c r="E244" s="295">
        <v>4114865233.9099975</v>
      </c>
      <c r="F244" s="296">
        <v>1281263973.2900009</v>
      </c>
      <c r="G244" s="296">
        <v>24457210.650000002</v>
      </c>
      <c r="H244" s="190">
        <v>3.9341088821194914E-2</v>
      </c>
      <c r="I244" s="47"/>
    </row>
    <row r="245" spans="2:9" ht="10.5" customHeight="1" x14ac:dyDescent="0.2">
      <c r="B245" s="33" t="s">
        <v>304</v>
      </c>
      <c r="C245" s="295">
        <v>38924134.409999922</v>
      </c>
      <c r="D245" s="295">
        <v>648467562.53000093</v>
      </c>
      <c r="E245" s="295">
        <v>687391696.94000089</v>
      </c>
      <c r="F245" s="296">
        <v>538646463.82000089</v>
      </c>
      <c r="G245" s="296">
        <v>4347511.2</v>
      </c>
      <c r="H245" s="190">
        <v>1.402678027868931E-2</v>
      </c>
      <c r="I245" s="47"/>
    </row>
    <row r="246" spans="2:9" ht="10.5" customHeight="1" x14ac:dyDescent="0.2">
      <c r="B246" s="33" t="s">
        <v>305</v>
      </c>
      <c r="C246" s="295">
        <v>128742.23000000049</v>
      </c>
      <c r="D246" s="295">
        <v>193335.05000000013</v>
      </c>
      <c r="E246" s="295">
        <v>322077.28000000067</v>
      </c>
      <c r="F246" s="296">
        <v>282859.40000000066</v>
      </c>
      <c r="G246" s="296">
        <v>601.45000000000005</v>
      </c>
      <c r="H246" s="190">
        <v>-0.16057649449425981</v>
      </c>
      <c r="I246" s="47"/>
    </row>
    <row r="247" spans="2:9" ht="10.5" customHeight="1" x14ac:dyDescent="0.2">
      <c r="B247" s="33" t="s">
        <v>306</v>
      </c>
      <c r="C247" s="295">
        <v>1804581.2699999958</v>
      </c>
      <c r="D247" s="295">
        <v>281825953.44000006</v>
      </c>
      <c r="E247" s="295">
        <v>283630534.7100001</v>
      </c>
      <c r="F247" s="296">
        <v>275833649.69000012</v>
      </c>
      <c r="G247" s="296">
        <v>1744772.1399999994</v>
      </c>
      <c r="H247" s="190">
        <v>-6.575502286451429E-3</v>
      </c>
      <c r="I247" s="47"/>
    </row>
    <row r="248" spans="2:9" ht="10.5" customHeight="1" x14ac:dyDescent="0.2">
      <c r="B248" s="33" t="s">
        <v>307</v>
      </c>
      <c r="C248" s="295">
        <v>350240738.87999606</v>
      </c>
      <c r="D248" s="295">
        <v>272570532.56999665</v>
      </c>
      <c r="E248" s="295">
        <v>622811271.44999278</v>
      </c>
      <c r="F248" s="296">
        <v>26153452.530000135</v>
      </c>
      <c r="G248" s="296">
        <v>3952105.1099999985</v>
      </c>
      <c r="H248" s="190">
        <v>3.5838840759937929E-2</v>
      </c>
      <c r="I248" s="47"/>
    </row>
    <row r="249" spans="2:9" ht="10.5" customHeight="1" x14ac:dyDescent="0.2">
      <c r="B249" s="33" t="s">
        <v>308</v>
      </c>
      <c r="C249" s="295">
        <v>453835551.77999949</v>
      </c>
      <c r="D249" s="295">
        <v>382089357.80000174</v>
      </c>
      <c r="E249" s="295">
        <v>835924909.58000124</v>
      </c>
      <c r="F249" s="296">
        <v>107300500.07999957</v>
      </c>
      <c r="G249" s="296">
        <v>4695550.1400000034</v>
      </c>
      <c r="H249" s="190">
        <v>4.0530629653537265E-2</v>
      </c>
      <c r="I249" s="47"/>
    </row>
    <row r="250" spans="2:9" ht="10.5" customHeight="1" x14ac:dyDescent="0.2">
      <c r="B250" s="33" t="s">
        <v>309</v>
      </c>
      <c r="C250" s="295">
        <v>582525694.10000074</v>
      </c>
      <c r="D250" s="295">
        <v>1102259049.8500018</v>
      </c>
      <c r="E250" s="295">
        <v>1684784743.9500024</v>
      </c>
      <c r="F250" s="296">
        <v>333047047.77000058</v>
      </c>
      <c r="G250" s="296">
        <v>9716670.6099999994</v>
      </c>
      <c r="H250" s="190">
        <v>5.9141413948615051E-2</v>
      </c>
      <c r="I250" s="47"/>
    </row>
    <row r="251" spans="2:9" ht="10.5" customHeight="1" x14ac:dyDescent="0.2">
      <c r="B251" s="33" t="s">
        <v>105</v>
      </c>
      <c r="C251" s="295">
        <v>126192932.59999962</v>
      </c>
      <c r="D251" s="295">
        <v>29965426.919999987</v>
      </c>
      <c r="E251" s="295">
        <v>156158359.51999962</v>
      </c>
      <c r="F251" s="296">
        <v>17276443.299999952</v>
      </c>
      <c r="G251" s="296">
        <v>1016877.9999999994</v>
      </c>
      <c r="H251" s="190">
        <v>-3.9157391918657969E-2</v>
      </c>
      <c r="I251" s="47"/>
    </row>
    <row r="252" spans="2:9" ht="10.5" customHeight="1" x14ac:dyDescent="0.2">
      <c r="B252" s="16" t="s">
        <v>116</v>
      </c>
      <c r="C252" s="295">
        <v>624809529.77000213</v>
      </c>
      <c r="D252" s="295">
        <v>66589307.440000243</v>
      </c>
      <c r="E252" s="295">
        <v>691398837.2100023</v>
      </c>
      <c r="F252" s="296">
        <v>737505.95999999926</v>
      </c>
      <c r="G252" s="296">
        <v>5022803.5300000021</v>
      </c>
      <c r="H252" s="190">
        <v>-7.88991666943335E-2</v>
      </c>
      <c r="I252" s="47"/>
    </row>
    <row r="253" spans="2:9" ht="10.5" customHeight="1" x14ac:dyDescent="0.2">
      <c r="B253" s="16" t="s">
        <v>117</v>
      </c>
      <c r="C253" s="295">
        <v>379537491.25999963</v>
      </c>
      <c r="D253" s="295">
        <v>52959953.180000015</v>
      </c>
      <c r="E253" s="295">
        <v>432497444.4399997</v>
      </c>
      <c r="F253" s="296">
        <v>11466.740000000003</v>
      </c>
      <c r="G253" s="296">
        <v>2677964.9700000002</v>
      </c>
      <c r="H253" s="190">
        <v>-0.12211821857617433</v>
      </c>
      <c r="I253" s="47"/>
    </row>
    <row r="254" spans="2:9" ht="10.5" customHeight="1" x14ac:dyDescent="0.2">
      <c r="B254" s="16" t="s">
        <v>118</v>
      </c>
      <c r="C254" s="295">
        <v>10211174.309999965</v>
      </c>
      <c r="D254" s="295">
        <v>216752403.73999992</v>
      </c>
      <c r="E254" s="295">
        <v>226963578.04999989</v>
      </c>
      <c r="F254" s="296"/>
      <c r="G254" s="296">
        <v>1119660.7999999998</v>
      </c>
      <c r="H254" s="190">
        <v>4.9658045907194026E-2</v>
      </c>
      <c r="I254" s="47"/>
    </row>
    <row r="255" spans="2:9" ht="10.5" customHeight="1" x14ac:dyDescent="0.2">
      <c r="B255" s="16" t="s">
        <v>100</v>
      </c>
      <c r="C255" s="295">
        <v>40053353.48000022</v>
      </c>
      <c r="D255" s="295">
        <v>186137398.77150992</v>
      </c>
      <c r="E255" s="295">
        <v>226190752.25151011</v>
      </c>
      <c r="F255" s="296">
        <v>107976.62000000002</v>
      </c>
      <c r="G255" s="296">
        <v>750719.49999999988</v>
      </c>
      <c r="H255" s="190">
        <v>-2.9203190881949892E-2</v>
      </c>
      <c r="I255" s="47"/>
    </row>
    <row r="256" spans="2:9" ht="10.5" customHeight="1" x14ac:dyDescent="0.2">
      <c r="B256" s="16" t="s">
        <v>388</v>
      </c>
      <c r="C256" s="295">
        <v>75786.965199999933</v>
      </c>
      <c r="D256" s="295">
        <v>2156373.6728700004</v>
      </c>
      <c r="E256" s="295">
        <v>2232160.6380700003</v>
      </c>
      <c r="F256" s="296">
        <v>27791.69064999999</v>
      </c>
      <c r="G256" s="296">
        <v>1430.9741100000001</v>
      </c>
      <c r="H256" s="190">
        <v>-0.46373188083325223</v>
      </c>
      <c r="I256" s="20"/>
    </row>
    <row r="257" spans="2:9" ht="10.5" customHeight="1" x14ac:dyDescent="0.2">
      <c r="B257" s="16" t="s">
        <v>107</v>
      </c>
      <c r="C257" s="295"/>
      <c r="D257" s="295">
        <v>803290533.9800005</v>
      </c>
      <c r="E257" s="295">
        <v>803290533.9800005</v>
      </c>
      <c r="F257" s="296">
        <v>797470904.24000049</v>
      </c>
      <c r="G257" s="296">
        <v>4166973.3299999954</v>
      </c>
      <c r="H257" s="190">
        <v>0.13440562530808609</v>
      </c>
      <c r="I257" s="47"/>
    </row>
    <row r="258" spans="2:9" ht="10.5" customHeight="1" x14ac:dyDescent="0.2">
      <c r="B258" s="33" t="s">
        <v>110</v>
      </c>
      <c r="C258" s="289"/>
      <c r="D258" s="289">
        <v>233389075.3499997</v>
      </c>
      <c r="E258" s="289">
        <v>233389075.3499997</v>
      </c>
      <c r="F258" s="290">
        <v>233389075.3499997</v>
      </c>
      <c r="G258" s="290">
        <v>1228979.3099999984</v>
      </c>
      <c r="H258" s="179">
        <v>0.12063531784687087</v>
      </c>
      <c r="I258" s="47"/>
    </row>
    <row r="259" spans="2:9" ht="10.5" customHeight="1" x14ac:dyDescent="0.2">
      <c r="B259" s="33" t="s">
        <v>109</v>
      </c>
      <c r="C259" s="295"/>
      <c r="D259" s="295">
        <v>433209727.23000079</v>
      </c>
      <c r="E259" s="295">
        <v>433209727.23000079</v>
      </c>
      <c r="F259" s="296">
        <v>433209727.23000079</v>
      </c>
      <c r="G259" s="296">
        <v>2218244.0199999968</v>
      </c>
      <c r="H259" s="190">
        <v>0.13438243813878881</v>
      </c>
      <c r="I259" s="47"/>
    </row>
    <row r="260" spans="2:9" ht="10.5" customHeight="1" x14ac:dyDescent="0.2">
      <c r="B260" s="33" t="s">
        <v>112</v>
      </c>
      <c r="C260" s="295"/>
      <c r="D260" s="295">
        <v>135025651.66</v>
      </c>
      <c r="E260" s="295">
        <v>135025651.66</v>
      </c>
      <c r="F260" s="296">
        <v>130872101.66</v>
      </c>
      <c r="G260" s="296">
        <v>712750</v>
      </c>
      <c r="H260" s="190">
        <v>0.159468710192608</v>
      </c>
      <c r="I260" s="47"/>
    </row>
    <row r="261" spans="2:9" ht="10.5" customHeight="1" x14ac:dyDescent="0.2">
      <c r="B261" s="33" t="s">
        <v>111</v>
      </c>
      <c r="C261" s="295"/>
      <c r="D261" s="295">
        <v>1666079.74</v>
      </c>
      <c r="E261" s="295">
        <v>1666079.74</v>
      </c>
      <c r="F261" s="296"/>
      <c r="G261" s="296">
        <v>7000</v>
      </c>
      <c r="H261" s="190">
        <v>0.10651947872542489</v>
      </c>
      <c r="I261" s="47"/>
    </row>
    <row r="262" spans="2:9" ht="10.5" customHeight="1" x14ac:dyDescent="0.2">
      <c r="B262" s="269" t="s">
        <v>411</v>
      </c>
      <c r="C262" s="295"/>
      <c r="D262" s="295"/>
      <c r="E262" s="295"/>
      <c r="F262" s="296"/>
      <c r="G262" s="296"/>
      <c r="H262" s="190"/>
      <c r="I262" s="47"/>
    </row>
    <row r="263" spans="2:9" ht="10.5" customHeight="1" x14ac:dyDescent="0.2">
      <c r="B263" s="16" t="s">
        <v>97</v>
      </c>
      <c r="C263" s="295"/>
      <c r="D263" s="295">
        <v>97.5</v>
      </c>
      <c r="E263" s="295">
        <v>97.5</v>
      </c>
      <c r="F263" s="296"/>
      <c r="G263" s="296"/>
      <c r="H263" s="190"/>
      <c r="I263" s="47"/>
    </row>
    <row r="264" spans="2:9" ht="10.5" customHeight="1" x14ac:dyDescent="0.2">
      <c r="B264" s="16" t="s">
        <v>380</v>
      </c>
      <c r="C264" s="295"/>
      <c r="D264" s="295"/>
      <c r="E264" s="295"/>
      <c r="F264" s="296"/>
      <c r="G264" s="296"/>
      <c r="H264" s="190"/>
      <c r="I264" s="47"/>
    </row>
    <row r="265" spans="2:9" ht="10.5" customHeight="1" x14ac:dyDescent="0.2">
      <c r="B265" s="16" t="s">
        <v>419</v>
      </c>
      <c r="C265" s="295"/>
      <c r="D265" s="295">
        <v>244840174.71089575</v>
      </c>
      <c r="E265" s="295">
        <v>244840174.71089575</v>
      </c>
      <c r="F265" s="296"/>
      <c r="G265" s="296"/>
      <c r="H265" s="190">
        <v>6.2405629012179276E-2</v>
      </c>
      <c r="I265" s="47"/>
    </row>
    <row r="266" spans="2:9" ht="10.5" customHeight="1" x14ac:dyDescent="0.2">
      <c r="B266" s="16" t="s">
        <v>103</v>
      </c>
      <c r="C266" s="295"/>
      <c r="D266" s="295"/>
      <c r="E266" s="295"/>
      <c r="F266" s="296"/>
      <c r="G266" s="296"/>
      <c r="H266" s="190"/>
      <c r="I266" s="47"/>
    </row>
    <row r="267" spans="2:9" ht="10.5" customHeight="1" x14ac:dyDescent="0.2">
      <c r="B267" s="16" t="s">
        <v>96</v>
      </c>
      <c r="C267" s="295"/>
      <c r="D267" s="295"/>
      <c r="E267" s="295"/>
      <c r="F267" s="296"/>
      <c r="G267" s="296"/>
      <c r="H267" s="190"/>
      <c r="I267" s="47"/>
    </row>
    <row r="268" spans="2:9" ht="10.5" customHeight="1" x14ac:dyDescent="0.2">
      <c r="B268" s="16" t="s">
        <v>115</v>
      </c>
      <c r="C268" s="295">
        <v>61309509.669999644</v>
      </c>
      <c r="D268" s="295">
        <v>57482445.340000242</v>
      </c>
      <c r="E268" s="295">
        <v>118791955.00999989</v>
      </c>
      <c r="F268" s="296">
        <v>5814633.6100000218</v>
      </c>
      <c r="G268" s="296">
        <v>643466.12999999966</v>
      </c>
      <c r="H268" s="190">
        <v>-3.4433662970080325E-3</v>
      </c>
      <c r="I268" s="47"/>
    </row>
    <row r="269" spans="2:9" ht="10.5" customHeight="1" x14ac:dyDescent="0.2">
      <c r="B269" s="16" t="s">
        <v>114</v>
      </c>
      <c r="C269" s="295">
        <v>686979.58999999636</v>
      </c>
      <c r="D269" s="295">
        <v>43624366.550000466</v>
      </c>
      <c r="E269" s="295">
        <v>44311346.140000463</v>
      </c>
      <c r="F269" s="296">
        <v>3359.5399999999995</v>
      </c>
      <c r="G269" s="296">
        <v>232338.80999999991</v>
      </c>
      <c r="H269" s="190">
        <v>7.6911420019100118E-2</v>
      </c>
      <c r="I269" s="47"/>
    </row>
    <row r="270" spans="2:9" ht="10.5" customHeight="1" x14ac:dyDescent="0.2">
      <c r="B270" s="16" t="s">
        <v>123</v>
      </c>
      <c r="C270" s="295">
        <v>15174482.729999958</v>
      </c>
      <c r="D270" s="295">
        <v>1428173.9600000018</v>
      </c>
      <c r="E270" s="295">
        <v>16602656.689999959</v>
      </c>
      <c r="F270" s="296">
        <v>797.8</v>
      </c>
      <c r="G270" s="296">
        <v>104961.02</v>
      </c>
      <c r="H270" s="190">
        <v>9.7099248724231257E-2</v>
      </c>
      <c r="I270" s="47"/>
    </row>
    <row r="271" spans="2:9" ht="10.5" customHeight="1" x14ac:dyDescent="0.2">
      <c r="B271" s="16" t="s">
        <v>95</v>
      </c>
      <c r="C271" s="295">
        <v>2371852.0400000024</v>
      </c>
      <c r="D271" s="295">
        <v>18734688.600000001</v>
      </c>
      <c r="E271" s="295">
        <v>21106540.640000004</v>
      </c>
      <c r="F271" s="296">
        <v>16376513.260000005</v>
      </c>
      <c r="G271" s="296">
        <v>60587.760000000009</v>
      </c>
      <c r="H271" s="190">
        <v>-5.3940685889086626E-2</v>
      </c>
      <c r="I271" s="47"/>
    </row>
    <row r="272" spans="2:9" ht="10.5" customHeight="1" x14ac:dyDescent="0.2">
      <c r="B272" s="16" t="s">
        <v>422</v>
      </c>
      <c r="C272" s="295">
        <v>90761832.180000052</v>
      </c>
      <c r="D272" s="295">
        <v>38863864.242500044</v>
      </c>
      <c r="E272" s="295">
        <v>129625696.4225001</v>
      </c>
      <c r="F272" s="296">
        <v>101076.33</v>
      </c>
      <c r="G272" s="296">
        <v>822093.14</v>
      </c>
      <c r="H272" s="190">
        <v>0.28354491490437939</v>
      </c>
      <c r="I272" s="47"/>
    </row>
    <row r="273" spans="2:10" ht="10.5" customHeight="1" x14ac:dyDescent="0.2">
      <c r="B273" s="16" t="s">
        <v>418</v>
      </c>
      <c r="C273" s="295"/>
      <c r="D273" s="295">
        <v>402350.60252799996</v>
      </c>
      <c r="E273" s="295">
        <v>402350.60252799996</v>
      </c>
      <c r="F273" s="296"/>
      <c r="G273" s="296">
        <v>16492</v>
      </c>
      <c r="H273" s="190">
        <v>-0.14745810336645604</v>
      </c>
      <c r="I273" s="34"/>
    </row>
    <row r="274" spans="2:10" ht="10.5" customHeight="1" x14ac:dyDescent="0.2">
      <c r="B274" s="16" t="s">
        <v>441</v>
      </c>
      <c r="C274" s="295"/>
      <c r="D274" s="295">
        <v>618473061.67691255</v>
      </c>
      <c r="E274" s="295">
        <v>618473061.67691255</v>
      </c>
      <c r="F274" s="296"/>
      <c r="G274" s="296"/>
      <c r="H274" s="190">
        <v>7.4567319171231938E-2</v>
      </c>
      <c r="I274" s="34"/>
    </row>
    <row r="275" spans="2:10" ht="10.5" customHeight="1" x14ac:dyDescent="0.2">
      <c r="B275" s="16" t="s">
        <v>346</v>
      </c>
      <c r="C275" s="295"/>
      <c r="D275" s="295">
        <v>82984</v>
      </c>
      <c r="E275" s="295">
        <v>82984</v>
      </c>
      <c r="F275" s="296"/>
      <c r="G275" s="296"/>
      <c r="H275" s="190">
        <v>0.27266313932980601</v>
      </c>
      <c r="I275" s="47"/>
    </row>
    <row r="276" spans="2:10" ht="10.5" customHeight="1" x14ac:dyDescent="0.2">
      <c r="B276" s="16" t="s">
        <v>350</v>
      </c>
      <c r="C276" s="295"/>
      <c r="D276" s="295">
        <v>87130947.414062008</v>
      </c>
      <c r="E276" s="295">
        <v>87130947.414062008</v>
      </c>
      <c r="F276" s="296"/>
      <c r="G276" s="296"/>
      <c r="H276" s="190">
        <v>-2.6994517988969569E-2</v>
      </c>
      <c r="I276" s="47"/>
    </row>
    <row r="277" spans="2:10" ht="10.5" customHeight="1" x14ac:dyDescent="0.2">
      <c r="B277" s="16" t="s">
        <v>313</v>
      </c>
      <c r="C277" s="295"/>
      <c r="D277" s="295"/>
      <c r="E277" s="295"/>
      <c r="F277" s="296"/>
      <c r="G277" s="296"/>
      <c r="H277" s="190"/>
      <c r="I277" s="47"/>
      <c r="J277" s="73"/>
    </row>
    <row r="278" spans="2:10" ht="10.5" hidden="1" customHeight="1" x14ac:dyDescent="0.2">
      <c r="B278" s="16"/>
      <c r="C278" s="295"/>
      <c r="D278" s="295"/>
      <c r="E278" s="295"/>
      <c r="F278" s="296"/>
      <c r="G278" s="296"/>
      <c r="H278" s="190"/>
      <c r="I278" s="47"/>
    </row>
    <row r="279" spans="2:10" ht="10.5" customHeight="1" x14ac:dyDescent="0.2">
      <c r="B279" s="16" t="s">
        <v>351</v>
      </c>
      <c r="C279" s="295"/>
      <c r="D279" s="295">
        <v>2197614.5693400009</v>
      </c>
      <c r="E279" s="295">
        <v>2197614.5693400009</v>
      </c>
      <c r="F279" s="296"/>
      <c r="G279" s="296"/>
      <c r="H279" s="190">
        <v>-0.14609031120206095</v>
      </c>
      <c r="I279" s="47"/>
    </row>
    <row r="280" spans="2:10" ht="10.5" customHeight="1" x14ac:dyDescent="0.2">
      <c r="B280" s="269" t="s">
        <v>412</v>
      </c>
      <c r="C280" s="295"/>
      <c r="D280" s="295">
        <v>1230700.8989850003</v>
      </c>
      <c r="E280" s="295">
        <v>1230700.8989850003</v>
      </c>
      <c r="F280" s="296"/>
      <c r="G280" s="296"/>
      <c r="H280" s="190">
        <v>4.7919541510674346E-2</v>
      </c>
      <c r="I280" s="47"/>
    </row>
    <row r="281" spans="2:10" ht="10.5" customHeight="1" x14ac:dyDescent="0.2">
      <c r="B281" s="16" t="s">
        <v>94</v>
      </c>
      <c r="C281" s="295">
        <v>139109.49000000034</v>
      </c>
      <c r="D281" s="295">
        <v>3209289.3799999994</v>
      </c>
      <c r="E281" s="295">
        <v>3348398.8699999996</v>
      </c>
      <c r="F281" s="296"/>
      <c r="G281" s="296">
        <v>12252.85</v>
      </c>
      <c r="H281" s="190">
        <v>-6.2521354986241673E-2</v>
      </c>
      <c r="I281" s="47"/>
    </row>
    <row r="282" spans="2:10" ht="10.5" customHeight="1" x14ac:dyDescent="0.2">
      <c r="B282" s="16" t="s">
        <v>92</v>
      </c>
      <c r="C282" s="295">
        <v>712700.81999999972</v>
      </c>
      <c r="D282" s="295">
        <v>105814.31999999999</v>
      </c>
      <c r="E282" s="295">
        <v>818515.13999999966</v>
      </c>
      <c r="F282" s="296">
        <v>4413.2800000000007</v>
      </c>
      <c r="G282" s="296">
        <v>2222.86</v>
      </c>
      <c r="H282" s="190">
        <v>-0.32013399915167462</v>
      </c>
      <c r="I282" s="47"/>
    </row>
    <row r="283" spans="2:10" ht="10.5" customHeight="1" x14ac:dyDescent="0.2">
      <c r="B283" s="16" t="s">
        <v>93</v>
      </c>
      <c r="C283" s="295">
        <v>1201800.2099999993</v>
      </c>
      <c r="D283" s="295">
        <v>209142.53999999998</v>
      </c>
      <c r="E283" s="295">
        <v>1410942.7499999991</v>
      </c>
      <c r="F283" s="296">
        <v>31400.16</v>
      </c>
      <c r="G283" s="296">
        <v>3845.03</v>
      </c>
      <c r="H283" s="190">
        <v>-0.23545571725327086</v>
      </c>
      <c r="I283" s="47"/>
    </row>
    <row r="284" spans="2:10" ht="10.5" customHeight="1" x14ac:dyDescent="0.2">
      <c r="B284" s="16" t="s">
        <v>91</v>
      </c>
      <c r="C284" s="295">
        <v>5227114.21</v>
      </c>
      <c r="D284" s="295">
        <v>2876729.78</v>
      </c>
      <c r="E284" s="295">
        <v>8103843.9899999984</v>
      </c>
      <c r="F284" s="296">
        <v>193749.11</v>
      </c>
      <c r="G284" s="296">
        <v>49480.97</v>
      </c>
      <c r="H284" s="190">
        <v>6.8713042294116899E-2</v>
      </c>
      <c r="I284" s="47"/>
    </row>
    <row r="285" spans="2:10" ht="10.5" customHeight="1" x14ac:dyDescent="0.2">
      <c r="B285" s="16" t="s">
        <v>252</v>
      </c>
      <c r="C285" s="295"/>
      <c r="D285" s="295"/>
      <c r="E285" s="295"/>
      <c r="F285" s="296"/>
      <c r="G285" s="296"/>
      <c r="H285" s="190"/>
      <c r="I285" s="47"/>
    </row>
    <row r="286" spans="2:10" ht="10.5" customHeight="1" x14ac:dyDescent="0.2">
      <c r="B286" s="16" t="s">
        <v>177</v>
      </c>
      <c r="C286" s="295">
        <v>1313918.4000000048</v>
      </c>
      <c r="D286" s="295">
        <v>5555.0499999999938</v>
      </c>
      <c r="E286" s="295">
        <v>1319473.4500000048</v>
      </c>
      <c r="F286" s="296">
        <v>691.44</v>
      </c>
      <c r="G286" s="296">
        <v>8758.4699999999993</v>
      </c>
      <c r="H286" s="190">
        <v>0.56290098263380917</v>
      </c>
      <c r="I286" s="47"/>
    </row>
    <row r="287" spans="2:10" ht="10.5" customHeight="1" x14ac:dyDescent="0.2">
      <c r="B287" s="16" t="s">
        <v>303</v>
      </c>
      <c r="C287" s="295"/>
      <c r="D287" s="295"/>
      <c r="E287" s="295"/>
      <c r="F287" s="296"/>
      <c r="G287" s="296"/>
      <c r="H287" s="190"/>
      <c r="I287" s="47"/>
    </row>
    <row r="288" spans="2:10" ht="10.5" customHeight="1" x14ac:dyDescent="0.2">
      <c r="B288" s="16" t="s">
        <v>382</v>
      </c>
      <c r="C288" s="295"/>
      <c r="D288" s="295">
        <v>475</v>
      </c>
      <c r="E288" s="295">
        <v>475</v>
      </c>
      <c r="F288" s="296"/>
      <c r="G288" s="296"/>
      <c r="H288" s="190">
        <v>-0.40625</v>
      </c>
      <c r="I288" s="47"/>
    </row>
    <row r="289" spans="1:11" ht="10.5" customHeight="1" x14ac:dyDescent="0.2">
      <c r="B289" s="268" t="s">
        <v>255</v>
      </c>
      <c r="C289" s="295"/>
      <c r="D289" s="295">
        <v>24900</v>
      </c>
      <c r="E289" s="295">
        <v>24900</v>
      </c>
      <c r="F289" s="296">
        <v>23850</v>
      </c>
      <c r="G289" s="296"/>
      <c r="H289" s="190">
        <v>0.2116788321167884</v>
      </c>
      <c r="I289" s="47"/>
    </row>
    <row r="290" spans="1:11" ht="10.5" customHeight="1" x14ac:dyDescent="0.2">
      <c r="B290" s="16" t="s">
        <v>486</v>
      </c>
      <c r="C290" s="295"/>
      <c r="D290" s="295">
        <v>25392944.331750013</v>
      </c>
      <c r="E290" s="295">
        <v>25392944.331750013</v>
      </c>
      <c r="F290" s="296"/>
      <c r="G290" s="296"/>
      <c r="H290" s="190"/>
      <c r="I290" s="47"/>
    </row>
    <row r="291" spans="1:11" ht="10.5" customHeight="1" x14ac:dyDescent="0.2">
      <c r="B291" s="268" t="s">
        <v>487</v>
      </c>
      <c r="C291" s="295"/>
      <c r="D291" s="295">
        <v>13097331.518600015</v>
      </c>
      <c r="E291" s="295">
        <v>13097331.518600015</v>
      </c>
      <c r="F291" s="296"/>
      <c r="G291" s="296"/>
      <c r="H291" s="190">
        <v>0.33181381370338703</v>
      </c>
      <c r="I291" s="47"/>
    </row>
    <row r="292" spans="1:11" ht="10.5" customHeight="1" x14ac:dyDescent="0.2">
      <c r="B292" s="16" t="s">
        <v>374</v>
      </c>
      <c r="C292" s="295">
        <v>900244.4</v>
      </c>
      <c r="D292" s="295">
        <v>606862.67000000027</v>
      </c>
      <c r="E292" s="295">
        <v>1507107.0700000003</v>
      </c>
      <c r="F292" s="296"/>
      <c r="G292" s="296">
        <v>4968</v>
      </c>
      <c r="H292" s="190">
        <v>1.5632030673602193E-2</v>
      </c>
      <c r="I292" s="47"/>
    </row>
    <row r="293" spans="1:11" ht="10.5" customHeight="1" x14ac:dyDescent="0.2">
      <c r="B293" s="16" t="s">
        <v>420</v>
      </c>
      <c r="C293" s="295"/>
      <c r="D293" s="295">
        <v>18760499.578042995</v>
      </c>
      <c r="E293" s="295">
        <v>18760499.578042995</v>
      </c>
      <c r="F293" s="296"/>
      <c r="G293" s="296"/>
      <c r="H293" s="190">
        <v>0.23792855380957079</v>
      </c>
      <c r="I293" s="47"/>
    </row>
    <row r="294" spans="1:11" ht="10.5" customHeight="1" x14ac:dyDescent="0.2">
      <c r="B294" s="574" t="s">
        <v>460</v>
      </c>
      <c r="C294" s="295"/>
      <c r="D294" s="295">
        <v>34432.58</v>
      </c>
      <c r="E294" s="295">
        <v>34432.58</v>
      </c>
      <c r="F294" s="296"/>
      <c r="G294" s="296"/>
      <c r="H294" s="190">
        <v>-0.93494308324195718</v>
      </c>
      <c r="I294" s="47"/>
    </row>
    <row r="295" spans="1:11" ht="13.5" customHeight="1" x14ac:dyDescent="0.2">
      <c r="B295" s="16" t="s">
        <v>99</v>
      </c>
      <c r="C295" s="295">
        <v>2575895.4899999988</v>
      </c>
      <c r="D295" s="295">
        <v>6493772.3339489978</v>
      </c>
      <c r="E295" s="295">
        <v>9069667.823948998</v>
      </c>
      <c r="F295" s="296">
        <v>950437.2262680002</v>
      </c>
      <c r="G295" s="296">
        <v>31393.494616000004</v>
      </c>
      <c r="H295" s="190">
        <v>0.13496050255979419</v>
      </c>
      <c r="I295" s="117"/>
    </row>
    <row r="296" spans="1:11" s="28" customFormat="1" ht="14.25" customHeight="1" x14ac:dyDescent="0.2">
      <c r="A296" s="24"/>
      <c r="B296" s="16" t="s">
        <v>283</v>
      </c>
      <c r="C296" s="295"/>
      <c r="D296" s="295">
        <v>-14426491</v>
      </c>
      <c r="E296" s="295">
        <v>-14426491</v>
      </c>
      <c r="F296" s="296">
        <v>-102744</v>
      </c>
      <c r="G296" s="296">
        <v>-99240</v>
      </c>
      <c r="H296" s="190">
        <v>0.12532740913001827</v>
      </c>
      <c r="I296" s="47"/>
      <c r="J296" s="5"/>
    </row>
    <row r="297" spans="1:11" s="28" customFormat="1" ht="14.25" customHeight="1" x14ac:dyDescent="0.2">
      <c r="A297" s="24"/>
      <c r="B297" s="16" t="s">
        <v>279</v>
      </c>
      <c r="C297" s="295">
        <v>203.78</v>
      </c>
      <c r="D297" s="295">
        <v>-162108445.80000001</v>
      </c>
      <c r="E297" s="295">
        <v>-162108242.02000001</v>
      </c>
      <c r="F297" s="296">
        <v>-312864</v>
      </c>
      <c r="G297" s="296">
        <v>-1034418</v>
      </c>
      <c r="H297" s="190">
        <v>0.11555369475459254</v>
      </c>
      <c r="I297" s="47"/>
    </row>
    <row r="298" spans="1:11" s="28" customFormat="1" ht="11.25" customHeight="1" x14ac:dyDescent="0.2">
      <c r="A298" s="24"/>
      <c r="B298" s="263" t="s">
        <v>286</v>
      </c>
      <c r="C298" s="299">
        <v>4877096189.9799967</v>
      </c>
      <c r="D298" s="299">
        <v>6220509513.4462852</v>
      </c>
      <c r="E298" s="299">
        <v>11097605703.426281</v>
      </c>
      <c r="F298" s="300">
        <v>2245770979.8662696</v>
      </c>
      <c r="G298" s="300">
        <v>58709957.570116028</v>
      </c>
      <c r="H298" s="234">
        <v>4.217308309673018E-2</v>
      </c>
      <c r="I298" s="47"/>
      <c r="K298" s="209" t="b">
        <f>IF(ABS(E298-SUM(E241:E243,E252:E257,E262:E297))&lt;0.001,TRUE,FALSE)</f>
        <v>1</v>
      </c>
    </row>
    <row r="299" spans="1:11" s="28" customFormat="1" ht="11.25" customHeight="1" x14ac:dyDescent="0.2">
      <c r="A299" s="24"/>
      <c r="B299" s="265" t="s">
        <v>238</v>
      </c>
      <c r="C299" s="266"/>
      <c r="D299" s="266"/>
      <c r="E299" s="266"/>
      <c r="F299" s="266"/>
      <c r="G299" s="266"/>
      <c r="H299" s="267"/>
      <c r="I299" s="47"/>
    </row>
    <row r="300" spans="1:11" s="28" customFormat="1" ht="11.25" customHeight="1" x14ac:dyDescent="0.2">
      <c r="A300" s="24"/>
      <c r="B300" s="265" t="s">
        <v>249</v>
      </c>
      <c r="C300" s="266"/>
      <c r="D300" s="266"/>
      <c r="E300" s="266"/>
      <c r="F300" s="266"/>
      <c r="G300" s="266"/>
      <c r="H300" s="267"/>
      <c r="I300" s="47"/>
    </row>
    <row r="301" spans="1:11" s="28" customFormat="1" ht="11.25" customHeight="1" x14ac:dyDescent="0.2">
      <c r="A301" s="24"/>
      <c r="B301" s="265" t="s">
        <v>251</v>
      </c>
      <c r="C301" s="266"/>
      <c r="D301" s="266"/>
      <c r="E301" s="266"/>
      <c r="F301" s="266"/>
      <c r="G301" s="266"/>
      <c r="H301" s="267"/>
      <c r="I301" s="47"/>
    </row>
    <row r="302" spans="1:11" s="28" customFormat="1" ht="11.25" customHeight="1" x14ac:dyDescent="0.2">
      <c r="A302" s="24"/>
      <c r="B302" s="265" t="s">
        <v>376</v>
      </c>
      <c r="C302" s="266"/>
      <c r="D302" s="266"/>
      <c r="E302" s="266"/>
      <c r="F302" s="266"/>
      <c r="G302" s="266"/>
      <c r="H302" s="267"/>
      <c r="I302" s="47"/>
    </row>
    <row r="303" spans="1:11" ht="15" customHeight="1" x14ac:dyDescent="0.2">
      <c r="B303" s="265" t="s">
        <v>431</v>
      </c>
      <c r="C303" s="266"/>
      <c r="D303" s="266"/>
      <c r="E303" s="266"/>
      <c r="F303" s="266"/>
      <c r="G303" s="266"/>
      <c r="H303" s="267"/>
      <c r="I303" s="8"/>
    </row>
    <row r="304" spans="1:11" ht="15.75" x14ac:dyDescent="0.25">
      <c r="B304" s="7" t="s">
        <v>288</v>
      </c>
      <c r="C304" s="8"/>
      <c r="D304" s="8"/>
      <c r="E304" s="8"/>
      <c r="F304" s="8"/>
      <c r="G304" s="8"/>
      <c r="H304" s="8"/>
    </row>
    <row r="305" spans="1:9" ht="14.25" customHeight="1" x14ac:dyDescent="0.2">
      <c r="B305" s="9"/>
      <c r="C305" s="10" t="str">
        <f>$C$3</f>
        <v>PERIODE DU 1.1 AU 31.5.2024</v>
      </c>
      <c r="D305" s="11"/>
      <c r="I305" s="15"/>
    </row>
    <row r="306" spans="1:9" ht="12" customHeight="1" x14ac:dyDescent="0.2">
      <c r="B306" s="12" t="str">
        <f>B4</f>
        <v xml:space="preserve">             I - ASSURANCE MALADIE : DÉPENSES en milliers d'euros</v>
      </c>
      <c r="C306" s="13"/>
      <c r="D306" s="13"/>
      <c r="E306" s="13"/>
      <c r="F306" s="13"/>
      <c r="G306" s="13"/>
      <c r="H306" s="14"/>
      <c r="I306" s="20"/>
    </row>
    <row r="307" spans="1:9" ht="9.75" customHeight="1" x14ac:dyDescent="0.2">
      <c r="B307" s="16" t="s">
        <v>4</v>
      </c>
      <c r="C307" s="17" t="s">
        <v>1</v>
      </c>
      <c r="D307" s="17" t="s">
        <v>2</v>
      </c>
      <c r="E307" s="386" t="s">
        <v>6</v>
      </c>
      <c r="F307" s="219" t="s">
        <v>3</v>
      </c>
      <c r="G307" s="219" t="s">
        <v>237</v>
      </c>
      <c r="H307" s="19" t="str">
        <f>$H$5</f>
        <v>PCAP</v>
      </c>
      <c r="I307" s="23"/>
    </row>
    <row r="308" spans="1:9" s="28" customFormat="1" ht="18" customHeight="1" x14ac:dyDescent="0.2">
      <c r="A308" s="24"/>
      <c r="B308" s="21"/>
      <c r="C308" s="45" t="s">
        <v>5</v>
      </c>
      <c r="D308" s="44" t="s">
        <v>5</v>
      </c>
      <c r="E308" s="45"/>
      <c r="F308" s="220" t="s">
        <v>241</v>
      </c>
      <c r="G308" s="220" t="s">
        <v>239</v>
      </c>
      <c r="H308" s="22" t="str">
        <f>$H$6</f>
        <v>en %</v>
      </c>
      <c r="I308" s="27"/>
    </row>
    <row r="309" spans="1:9" s="28" customFormat="1" ht="15" customHeight="1" x14ac:dyDescent="0.2">
      <c r="A309" s="54"/>
      <c r="B309" s="52" t="s">
        <v>163</v>
      </c>
      <c r="C309" s="235"/>
      <c r="D309" s="235"/>
      <c r="E309" s="235"/>
      <c r="F309" s="236"/>
      <c r="G309" s="236"/>
      <c r="H309" s="237"/>
      <c r="I309" s="27"/>
    </row>
    <row r="310" spans="1:9" ht="10.5" customHeight="1" x14ac:dyDescent="0.2">
      <c r="A310" s="2"/>
      <c r="B310" s="31" t="s">
        <v>124</v>
      </c>
      <c r="C310" s="235"/>
      <c r="D310" s="235"/>
      <c r="E310" s="235"/>
      <c r="F310" s="236"/>
      <c r="G310" s="236"/>
      <c r="H310" s="237"/>
      <c r="I310" s="20"/>
    </row>
    <row r="311" spans="1:9" ht="10.5" customHeight="1" x14ac:dyDescent="0.2">
      <c r="A311" s="2"/>
      <c r="B311" s="37" t="s">
        <v>125</v>
      </c>
      <c r="C311" s="301">
        <v>235898508.97007543</v>
      </c>
      <c r="D311" s="301">
        <v>1359749917.8002381</v>
      </c>
      <c r="E311" s="301">
        <v>1595648426.7703137</v>
      </c>
      <c r="F311" s="302">
        <v>3706545.9199995082</v>
      </c>
      <c r="G311" s="302">
        <v>6011179.9599999571</v>
      </c>
      <c r="H311" s="239">
        <v>2.0252882766752967E-2</v>
      </c>
      <c r="I311" s="20"/>
    </row>
    <row r="312" spans="1:9" ht="10.5" customHeight="1" x14ac:dyDescent="0.2">
      <c r="A312" s="2"/>
      <c r="B312" s="37" t="s">
        <v>126</v>
      </c>
      <c r="C312" s="301">
        <v>3147506.4400000237</v>
      </c>
      <c r="D312" s="301">
        <v>56912373.060000218</v>
      </c>
      <c r="E312" s="301">
        <v>60059879.500000246</v>
      </c>
      <c r="F312" s="302"/>
      <c r="G312" s="302">
        <v>179106.00000000006</v>
      </c>
      <c r="H312" s="239"/>
      <c r="I312" s="20"/>
    </row>
    <row r="313" spans="1:9" ht="10.5" customHeight="1" x14ac:dyDescent="0.2">
      <c r="A313" s="2"/>
      <c r="B313" s="37" t="s">
        <v>127</v>
      </c>
      <c r="C313" s="301">
        <v>76583518.330000371</v>
      </c>
      <c r="D313" s="301">
        <v>993469931.3599987</v>
      </c>
      <c r="E313" s="301">
        <v>1070053449.689999</v>
      </c>
      <c r="F313" s="302"/>
      <c r="G313" s="302">
        <v>3753747.790000001</v>
      </c>
      <c r="H313" s="239"/>
      <c r="I313" s="20"/>
    </row>
    <row r="314" spans="1:9" ht="10.5" customHeight="1" x14ac:dyDescent="0.2">
      <c r="A314" s="2"/>
      <c r="B314" s="37" t="s">
        <v>219</v>
      </c>
      <c r="C314" s="301">
        <v>65987357.409979515</v>
      </c>
      <c r="D314" s="301">
        <v>631099668.17000449</v>
      </c>
      <c r="E314" s="301">
        <v>697087025.57998407</v>
      </c>
      <c r="F314" s="302">
        <v>2.5</v>
      </c>
      <c r="G314" s="302">
        <v>2640863.3899999964</v>
      </c>
      <c r="H314" s="239">
        <v>0.14239703967191253</v>
      </c>
      <c r="I314" s="20"/>
    </row>
    <row r="315" spans="1:9" ht="10.5" customHeight="1" x14ac:dyDescent="0.2">
      <c r="A315" s="2"/>
      <c r="B315" s="37" t="s">
        <v>312</v>
      </c>
      <c r="C315" s="301"/>
      <c r="D315" s="301">
        <v>3642306.9305050005</v>
      </c>
      <c r="E315" s="301">
        <v>3642306.9305050005</v>
      </c>
      <c r="F315" s="302"/>
      <c r="G315" s="302"/>
      <c r="H315" s="239">
        <v>-0.46369046088573174</v>
      </c>
      <c r="I315" s="20"/>
    </row>
    <row r="316" spans="1:9" ht="10.5" customHeight="1" x14ac:dyDescent="0.2">
      <c r="A316" s="2"/>
      <c r="B316" s="16" t="s">
        <v>128</v>
      </c>
      <c r="C316" s="301"/>
      <c r="D316" s="301"/>
      <c r="E316" s="301"/>
      <c r="F316" s="302"/>
      <c r="G316" s="302"/>
      <c r="H316" s="239"/>
      <c r="I316" s="20"/>
    </row>
    <row r="317" spans="1:9" ht="10.5" customHeight="1" x14ac:dyDescent="0.2">
      <c r="A317" s="2"/>
      <c r="B317" s="16" t="s">
        <v>192</v>
      </c>
      <c r="C317" s="301"/>
      <c r="D317" s="301"/>
      <c r="E317" s="301"/>
      <c r="F317" s="302"/>
      <c r="G317" s="302"/>
      <c r="H317" s="239"/>
      <c r="I317" s="20"/>
    </row>
    <row r="318" spans="1:9" ht="10.5" hidden="1" customHeight="1" x14ac:dyDescent="0.2">
      <c r="A318" s="2"/>
      <c r="B318" s="16"/>
      <c r="C318" s="301"/>
      <c r="D318" s="301"/>
      <c r="E318" s="301"/>
      <c r="F318" s="302"/>
      <c r="G318" s="302"/>
      <c r="H318" s="239"/>
      <c r="I318" s="20"/>
    </row>
    <row r="319" spans="1:9" ht="10.5" customHeight="1" x14ac:dyDescent="0.2">
      <c r="A319" s="2"/>
      <c r="B319" s="16" t="s">
        <v>416</v>
      </c>
      <c r="C319" s="301">
        <v>64295.80999999967</v>
      </c>
      <c r="D319" s="301">
        <v>133374.1</v>
      </c>
      <c r="E319" s="301">
        <v>197669.90999999965</v>
      </c>
      <c r="F319" s="302"/>
      <c r="G319" s="302">
        <v>1941.9000000000008</v>
      </c>
      <c r="H319" s="239">
        <v>0.51636961907937162</v>
      </c>
      <c r="I319" s="20"/>
    </row>
    <row r="320" spans="1:9" ht="10.5" customHeight="1" x14ac:dyDescent="0.2">
      <c r="A320" s="2"/>
      <c r="B320" s="574" t="s">
        <v>452</v>
      </c>
      <c r="C320" s="301"/>
      <c r="D320" s="301"/>
      <c r="E320" s="301"/>
      <c r="F320" s="302"/>
      <c r="G320" s="302"/>
      <c r="H320" s="239"/>
      <c r="I320" s="20"/>
    </row>
    <row r="321" spans="1:11" ht="10.5" customHeight="1" x14ac:dyDescent="0.2">
      <c r="A321" s="2"/>
      <c r="B321" s="574" t="s">
        <v>488</v>
      </c>
      <c r="C321" s="301"/>
      <c r="D321" s="301">
        <v>189215.01839999994</v>
      </c>
      <c r="E321" s="301">
        <v>189215.01839999994</v>
      </c>
      <c r="F321" s="302"/>
      <c r="G321" s="302"/>
      <c r="H321" s="239"/>
      <c r="I321" s="20"/>
    </row>
    <row r="322" spans="1:11" ht="10.5" customHeight="1" x14ac:dyDescent="0.2">
      <c r="A322" s="2"/>
      <c r="B322" s="16" t="s">
        <v>423</v>
      </c>
      <c r="C322" s="301"/>
      <c r="D322" s="301">
        <v>14820</v>
      </c>
      <c r="E322" s="301">
        <v>14820</v>
      </c>
      <c r="F322" s="302"/>
      <c r="G322" s="302">
        <v>30</v>
      </c>
      <c r="H322" s="239"/>
      <c r="I322" s="20"/>
    </row>
    <row r="323" spans="1:11" s="60" customFormat="1" ht="10.5" customHeight="1" x14ac:dyDescent="0.2">
      <c r="A323" s="24"/>
      <c r="B323" s="16" t="s">
        <v>280</v>
      </c>
      <c r="C323" s="301"/>
      <c r="D323" s="301">
        <v>-56985378.45000314</v>
      </c>
      <c r="E323" s="301">
        <v>-56985378.45000314</v>
      </c>
      <c r="F323" s="302">
        <v>-1527.15</v>
      </c>
      <c r="G323" s="302">
        <v>-293327.7400000004</v>
      </c>
      <c r="H323" s="239">
        <v>8.835096392071784E-2</v>
      </c>
      <c r="I323" s="59"/>
      <c r="J323" s="5"/>
    </row>
    <row r="324" spans="1:11" s="28" customFormat="1" ht="15.75" customHeight="1" x14ac:dyDescent="0.2">
      <c r="A324" s="54"/>
      <c r="B324" s="35" t="s">
        <v>131</v>
      </c>
      <c r="C324" s="303">
        <v>381681186.96005535</v>
      </c>
      <c r="D324" s="303">
        <v>2988226227.9891434</v>
      </c>
      <c r="E324" s="303">
        <v>3369907414.9491987</v>
      </c>
      <c r="F324" s="304">
        <v>3705021.2699995083</v>
      </c>
      <c r="G324" s="304">
        <v>12293541.299999956</v>
      </c>
      <c r="H324" s="237">
        <v>7.1236522308546935E-2</v>
      </c>
      <c r="I324" s="27"/>
      <c r="J324" s="5"/>
      <c r="K324" s="209" t="b">
        <f>IF(ABS(E324-SUM(E311:E323))&lt;0.001,TRUE,FALSE)</f>
        <v>1</v>
      </c>
    </row>
    <row r="325" spans="1:11" s="28" customFormat="1" ht="12.75" customHeight="1" x14ac:dyDescent="0.2">
      <c r="A325" s="54"/>
      <c r="B325" s="31" t="s">
        <v>132</v>
      </c>
      <c r="C325" s="303"/>
      <c r="D325" s="303"/>
      <c r="E325" s="303"/>
      <c r="F325" s="304"/>
      <c r="G325" s="304"/>
      <c r="H325" s="237"/>
      <c r="I325" s="27"/>
      <c r="J325" s="5"/>
    </row>
    <row r="326" spans="1:11" ht="10.5" customHeight="1" x14ac:dyDescent="0.2">
      <c r="A326" s="2"/>
      <c r="B326" s="31"/>
      <c r="C326" s="303"/>
      <c r="D326" s="303"/>
      <c r="E326" s="303"/>
      <c r="F326" s="304"/>
      <c r="G326" s="304"/>
      <c r="H326" s="237"/>
      <c r="I326" s="20"/>
    </row>
    <row r="327" spans="1:11" ht="10.5" customHeight="1" x14ac:dyDescent="0.2">
      <c r="A327" s="2"/>
      <c r="B327" s="37" t="s">
        <v>24</v>
      </c>
      <c r="C327" s="301">
        <v>689833072.04001725</v>
      </c>
      <c r="D327" s="301">
        <v>412869397.30000091</v>
      </c>
      <c r="E327" s="301">
        <v>1102702469.3400183</v>
      </c>
      <c r="F327" s="302">
        <v>11558361.129999956</v>
      </c>
      <c r="G327" s="302">
        <v>5968459.8000000045</v>
      </c>
      <c r="H327" s="239">
        <v>5.6400700569320339E-2</v>
      </c>
      <c r="I327" s="20"/>
    </row>
    <row r="328" spans="1:11" ht="10.5" customHeight="1" x14ac:dyDescent="0.2">
      <c r="A328" s="2"/>
      <c r="B328" s="37" t="s">
        <v>133</v>
      </c>
      <c r="C328" s="301">
        <v>116673103.30996986</v>
      </c>
      <c r="D328" s="301">
        <v>439672906.87997037</v>
      </c>
      <c r="E328" s="301">
        <v>556346010.18994033</v>
      </c>
      <c r="F328" s="302">
        <v>4253912.840000025</v>
      </c>
      <c r="G328" s="302">
        <v>2314163.2400000002</v>
      </c>
      <c r="H328" s="239">
        <v>0.10026519769606401</v>
      </c>
      <c r="I328" s="20"/>
    </row>
    <row r="329" spans="1:11" ht="10.5" customHeight="1" x14ac:dyDescent="0.2">
      <c r="A329" s="2"/>
      <c r="B329" s="37" t="s">
        <v>134</v>
      </c>
      <c r="C329" s="305">
        <v>4647538.3199999537</v>
      </c>
      <c r="D329" s="301">
        <v>46258325.819998279</v>
      </c>
      <c r="E329" s="301">
        <v>50905864.139998227</v>
      </c>
      <c r="F329" s="302">
        <v>28167752.029998831</v>
      </c>
      <c r="G329" s="302">
        <v>185256.13999999978</v>
      </c>
      <c r="H329" s="239">
        <v>-0.20568667227762705</v>
      </c>
      <c r="I329" s="20"/>
    </row>
    <row r="330" spans="1:11" ht="10.5" customHeight="1" x14ac:dyDescent="0.2">
      <c r="A330" s="2"/>
      <c r="B330" s="37" t="s">
        <v>220</v>
      </c>
      <c r="C330" s="301">
        <v>9964894.6799999885</v>
      </c>
      <c r="D330" s="301">
        <v>65581635.960000023</v>
      </c>
      <c r="E330" s="301">
        <v>75546530.640000001</v>
      </c>
      <c r="F330" s="302">
        <v>2719.3900000000003</v>
      </c>
      <c r="G330" s="302">
        <v>349081.35</v>
      </c>
      <c r="H330" s="239">
        <v>-1.1321868229774323E-2</v>
      </c>
      <c r="I330" s="20"/>
    </row>
    <row r="331" spans="1:11" ht="10.5" customHeight="1" x14ac:dyDescent="0.2">
      <c r="A331" s="2"/>
      <c r="B331" s="37" t="s">
        <v>352</v>
      </c>
      <c r="C331" s="301"/>
      <c r="D331" s="301">
        <v>12359867.497874994</v>
      </c>
      <c r="E331" s="301">
        <v>12359867.497874994</v>
      </c>
      <c r="F331" s="302"/>
      <c r="G331" s="302"/>
      <c r="H331" s="239">
        <v>9.7411561740811115E-2</v>
      </c>
      <c r="I331" s="20"/>
    </row>
    <row r="332" spans="1:11" ht="10.5" hidden="1" customHeight="1" x14ac:dyDescent="0.2">
      <c r="A332" s="2"/>
      <c r="B332" s="16"/>
      <c r="C332" s="301"/>
      <c r="D332" s="301"/>
      <c r="E332" s="301"/>
      <c r="F332" s="302"/>
      <c r="G332" s="302"/>
      <c r="H332" s="239"/>
      <c r="I332" s="20"/>
    </row>
    <row r="333" spans="1:11" ht="10.5" customHeight="1" x14ac:dyDescent="0.2">
      <c r="A333" s="2"/>
      <c r="B333" s="16" t="s">
        <v>416</v>
      </c>
      <c r="C333" s="301">
        <v>136.80000000000001</v>
      </c>
      <c r="D333" s="301">
        <v>10458</v>
      </c>
      <c r="E333" s="301">
        <v>10594.8</v>
      </c>
      <c r="F333" s="302"/>
      <c r="G333" s="302">
        <v>20</v>
      </c>
      <c r="H333" s="239"/>
      <c r="I333" s="20"/>
    </row>
    <row r="334" spans="1:11" ht="10.5" customHeight="1" x14ac:dyDescent="0.2">
      <c r="A334" s="2"/>
      <c r="B334" s="574" t="s">
        <v>453</v>
      </c>
      <c r="C334" s="301"/>
      <c r="D334" s="301">
        <v>3985.88</v>
      </c>
      <c r="E334" s="301">
        <v>3985.88</v>
      </c>
      <c r="F334" s="302"/>
      <c r="G334" s="302"/>
      <c r="H334" s="239">
        <v>-0.80019620060584584</v>
      </c>
      <c r="I334" s="20"/>
    </row>
    <row r="335" spans="1:11" ht="10.5" hidden="1" customHeight="1" x14ac:dyDescent="0.2">
      <c r="A335" s="2"/>
      <c r="B335" s="16"/>
      <c r="C335" s="301"/>
      <c r="D335" s="301"/>
      <c r="E335" s="301"/>
      <c r="F335" s="302"/>
      <c r="G335" s="302"/>
      <c r="H335" s="239"/>
      <c r="I335" s="20"/>
    </row>
    <row r="336" spans="1:11" ht="10.5" customHeight="1" x14ac:dyDescent="0.2">
      <c r="A336" s="2"/>
      <c r="B336" s="16" t="s">
        <v>424</v>
      </c>
      <c r="C336" s="301">
        <v>116864</v>
      </c>
      <c r="D336" s="301">
        <v>131130</v>
      </c>
      <c r="E336" s="301">
        <v>247994</v>
      </c>
      <c r="F336" s="302">
        <v>12</v>
      </c>
      <c r="G336" s="302">
        <v>2192</v>
      </c>
      <c r="H336" s="239">
        <v>2.3393133711935299E-4</v>
      </c>
      <c r="I336" s="20"/>
    </row>
    <row r="337" spans="1:11" ht="10.5" customHeight="1" x14ac:dyDescent="0.2">
      <c r="A337" s="2"/>
      <c r="B337" s="16" t="s">
        <v>280</v>
      </c>
      <c r="C337" s="301"/>
      <c r="D337" s="301">
        <v>-50697727.449999578</v>
      </c>
      <c r="E337" s="301">
        <v>-50697727.449999578</v>
      </c>
      <c r="F337" s="302">
        <v>-8470.8799999999992</v>
      </c>
      <c r="G337" s="302">
        <v>-275999.70999999996</v>
      </c>
      <c r="H337" s="239">
        <v>0.21416540054812483</v>
      </c>
      <c r="I337" s="20"/>
    </row>
    <row r="338" spans="1:11" s="28" customFormat="1" ht="16.5" customHeight="1" x14ac:dyDescent="0.2">
      <c r="A338" s="54"/>
      <c r="B338" s="35" t="s">
        <v>135</v>
      </c>
      <c r="C338" s="303">
        <v>821235609.1499871</v>
      </c>
      <c r="D338" s="303">
        <v>926189979.88784504</v>
      </c>
      <c r="E338" s="303">
        <v>1747425589.037832</v>
      </c>
      <c r="F338" s="304">
        <v>43974286.509998813</v>
      </c>
      <c r="G338" s="304">
        <v>8543172.820000004</v>
      </c>
      <c r="H338" s="237">
        <v>5.2823352843786697E-2</v>
      </c>
      <c r="I338" s="27"/>
      <c r="J338" s="5"/>
      <c r="K338" s="209" t="b">
        <f>IF(ABS(E338-SUM(E327:E337))&lt;0.001,TRUE,FALSE)</f>
        <v>1</v>
      </c>
    </row>
    <row r="339" spans="1:11" s="28" customFormat="1" ht="16.5" customHeight="1" x14ac:dyDescent="0.2">
      <c r="A339" s="54"/>
      <c r="B339" s="31" t="s">
        <v>136</v>
      </c>
      <c r="C339" s="303"/>
      <c r="D339" s="303"/>
      <c r="E339" s="303"/>
      <c r="F339" s="304"/>
      <c r="G339" s="304"/>
      <c r="H339" s="237"/>
      <c r="I339" s="27"/>
      <c r="J339" s="5"/>
    </row>
    <row r="340" spans="1:11" ht="10.5" customHeight="1" x14ac:dyDescent="0.2">
      <c r="A340" s="2"/>
      <c r="B340" s="31"/>
      <c r="C340" s="303"/>
      <c r="D340" s="303"/>
      <c r="E340" s="303"/>
      <c r="F340" s="304"/>
      <c r="G340" s="304"/>
      <c r="H340" s="237"/>
      <c r="I340" s="20"/>
    </row>
    <row r="341" spans="1:11" ht="10.5" customHeight="1" x14ac:dyDescent="0.2">
      <c r="A341" s="2"/>
      <c r="B341" s="37" t="s">
        <v>138</v>
      </c>
      <c r="C341" s="301">
        <v>191135521.28001574</v>
      </c>
      <c r="D341" s="301">
        <v>147949578.34000099</v>
      </c>
      <c r="E341" s="301">
        <v>339085099.62001669</v>
      </c>
      <c r="F341" s="302">
        <v>735809.11</v>
      </c>
      <c r="G341" s="302">
        <v>1408210.5099999993</v>
      </c>
      <c r="H341" s="239">
        <v>7.9540479835739308E-2</v>
      </c>
      <c r="I341" s="20"/>
    </row>
    <row r="342" spans="1:11" ht="10.5" customHeight="1" x14ac:dyDescent="0.2">
      <c r="A342" s="2"/>
      <c r="B342" s="37" t="s">
        <v>221</v>
      </c>
      <c r="C342" s="301">
        <v>101879.76999999989</v>
      </c>
      <c r="D342" s="301">
        <v>3127705.5000000009</v>
      </c>
      <c r="E342" s="301">
        <v>3229585.2700000009</v>
      </c>
      <c r="F342" s="302">
        <v>95</v>
      </c>
      <c r="G342" s="302">
        <v>6887.91</v>
      </c>
      <c r="H342" s="239">
        <v>6.3898764076105286E-2</v>
      </c>
      <c r="I342" s="20"/>
    </row>
    <row r="343" spans="1:11" ht="10.5" customHeight="1" x14ac:dyDescent="0.2">
      <c r="A343" s="2"/>
      <c r="B343" s="16" t="s">
        <v>128</v>
      </c>
      <c r="C343" s="301"/>
      <c r="D343" s="301"/>
      <c r="E343" s="301"/>
      <c r="F343" s="302"/>
      <c r="G343" s="302"/>
      <c r="H343" s="239"/>
      <c r="I343" s="20"/>
    </row>
    <row r="344" spans="1:11" s="28" customFormat="1" ht="10.5" customHeight="1" x14ac:dyDescent="0.2">
      <c r="A344" s="54"/>
      <c r="B344" s="16" t="s">
        <v>416</v>
      </c>
      <c r="C344" s="301"/>
      <c r="D344" s="301">
        <v>2110</v>
      </c>
      <c r="E344" s="301">
        <v>2110</v>
      </c>
      <c r="F344" s="302"/>
      <c r="G344" s="302"/>
      <c r="H344" s="239">
        <v>0.83478260869565224</v>
      </c>
      <c r="I344" s="27"/>
      <c r="J344" s="5"/>
    </row>
    <row r="345" spans="1:11" s="28" customFormat="1" ht="10.5" customHeight="1" x14ac:dyDescent="0.2">
      <c r="A345" s="54"/>
      <c r="B345" s="16" t="s">
        <v>436</v>
      </c>
      <c r="C345" s="301">
        <v>1125351.56</v>
      </c>
      <c r="D345" s="301">
        <v>964100</v>
      </c>
      <c r="E345" s="301">
        <v>2089451.56</v>
      </c>
      <c r="F345" s="302"/>
      <c r="G345" s="302">
        <v>8200</v>
      </c>
      <c r="H345" s="239">
        <v>0.20014449167145321</v>
      </c>
      <c r="I345" s="27"/>
      <c r="J345" s="5"/>
    </row>
    <row r="346" spans="1:11" s="28" customFormat="1" ht="10.5" customHeight="1" x14ac:dyDescent="0.2">
      <c r="A346" s="54"/>
      <c r="B346" s="574" t="s">
        <v>454</v>
      </c>
      <c r="C346" s="301"/>
      <c r="D346" s="301">
        <v>2162</v>
      </c>
      <c r="E346" s="301">
        <v>2162</v>
      </c>
      <c r="F346" s="302"/>
      <c r="G346" s="302"/>
      <c r="H346" s="239"/>
      <c r="I346" s="27"/>
      <c r="J346" s="5"/>
    </row>
    <row r="347" spans="1:11" s="28" customFormat="1" ht="10.5" hidden="1" customHeight="1" x14ac:dyDescent="0.2">
      <c r="A347" s="54"/>
      <c r="B347" s="574"/>
      <c r="C347" s="301"/>
      <c r="D347" s="301"/>
      <c r="E347" s="301"/>
      <c r="F347" s="302"/>
      <c r="G347" s="302"/>
      <c r="H347" s="239"/>
      <c r="I347" s="27"/>
      <c r="J347" s="5"/>
    </row>
    <row r="348" spans="1:11" ht="10.5" customHeight="1" x14ac:dyDescent="0.2">
      <c r="A348" s="2"/>
      <c r="B348" s="16" t="s">
        <v>280</v>
      </c>
      <c r="C348" s="301"/>
      <c r="D348" s="301">
        <v>-1433753.9400000034</v>
      </c>
      <c r="E348" s="301">
        <v>-1433753.9400000034</v>
      </c>
      <c r="F348" s="302">
        <v>-215.5</v>
      </c>
      <c r="G348" s="302">
        <v>-4508.17</v>
      </c>
      <c r="H348" s="239">
        <v>0.2368115086066489</v>
      </c>
      <c r="I348" s="20"/>
    </row>
    <row r="349" spans="1:11" s="28" customFormat="1" ht="16.5" customHeight="1" x14ac:dyDescent="0.2">
      <c r="A349" s="54"/>
      <c r="B349" s="16" t="s">
        <v>356</v>
      </c>
      <c r="C349" s="301"/>
      <c r="D349" s="301">
        <v>2501536.7385699996</v>
      </c>
      <c r="E349" s="301">
        <v>2501536.7385699996</v>
      </c>
      <c r="F349" s="302"/>
      <c r="G349" s="302"/>
      <c r="H349" s="239">
        <v>0.1307498463694623</v>
      </c>
      <c r="I349" s="27"/>
      <c r="J349" s="5"/>
    </row>
    <row r="350" spans="1:11" s="28" customFormat="1" ht="16.5" customHeight="1" x14ac:dyDescent="0.2">
      <c r="A350" s="54"/>
      <c r="B350" s="35" t="s">
        <v>137</v>
      </c>
      <c r="C350" s="303">
        <v>192362752.61001575</v>
      </c>
      <c r="D350" s="303">
        <v>153113438.63857096</v>
      </c>
      <c r="E350" s="303">
        <v>345476191.24858671</v>
      </c>
      <c r="F350" s="304">
        <v>735688.61</v>
      </c>
      <c r="G350" s="304">
        <v>1418790.2499999993</v>
      </c>
      <c r="H350" s="237">
        <v>7.9842092277519816E-2</v>
      </c>
      <c r="I350" s="27"/>
      <c r="J350" s="5"/>
      <c r="K350" s="209" t="b">
        <f>IF(ABS(E350-SUM(E341:E349))&lt;0.001,TRUE,FALSE)</f>
        <v>1</v>
      </c>
    </row>
    <row r="351" spans="1:11" ht="10.5" customHeight="1" x14ac:dyDescent="0.2">
      <c r="A351" s="2"/>
      <c r="B351" s="31" t="s">
        <v>141</v>
      </c>
      <c r="C351" s="303"/>
      <c r="D351" s="303"/>
      <c r="E351" s="303"/>
      <c r="F351" s="304"/>
      <c r="G351" s="304"/>
      <c r="H351" s="237"/>
      <c r="I351" s="20"/>
    </row>
    <row r="352" spans="1:11" ht="10.5" customHeight="1" x14ac:dyDescent="0.2">
      <c r="A352" s="2"/>
      <c r="B352" s="31"/>
      <c r="C352" s="303"/>
      <c r="D352" s="303"/>
      <c r="E352" s="303"/>
      <c r="F352" s="304"/>
      <c r="G352" s="304"/>
      <c r="H352" s="237"/>
      <c r="I352" s="20"/>
    </row>
    <row r="353" spans="1:11" s="57" customFormat="1" ht="10.5" customHeight="1" x14ac:dyDescent="0.2">
      <c r="A353" s="6"/>
      <c r="B353" s="37" t="s">
        <v>151</v>
      </c>
      <c r="C353" s="301">
        <v>60224925.569999643</v>
      </c>
      <c r="D353" s="301">
        <v>19983528.909999602</v>
      </c>
      <c r="E353" s="301">
        <v>80208454.479999244</v>
      </c>
      <c r="F353" s="302">
        <v>23216.649999999987</v>
      </c>
      <c r="G353" s="302">
        <v>293311.42000000033</v>
      </c>
      <c r="H353" s="239">
        <v>0.14355568225509852</v>
      </c>
      <c r="I353" s="56"/>
      <c r="J353" s="5"/>
    </row>
    <row r="354" spans="1:11" s="57" customFormat="1" ht="10.5" customHeight="1" x14ac:dyDescent="0.2">
      <c r="A354" s="6"/>
      <c r="B354" s="37" t="s">
        <v>222</v>
      </c>
      <c r="C354" s="301">
        <v>3033.5</v>
      </c>
      <c r="D354" s="301">
        <v>28081.319999999996</v>
      </c>
      <c r="E354" s="301">
        <v>31114.819999999996</v>
      </c>
      <c r="F354" s="302">
        <v>57.5</v>
      </c>
      <c r="G354" s="302">
        <v>122.19999999999999</v>
      </c>
      <c r="H354" s="239">
        <v>9.3612199320807665E-2</v>
      </c>
      <c r="I354" s="56"/>
      <c r="J354" s="5"/>
    </row>
    <row r="355" spans="1:11" s="57" customFormat="1" ht="10.5" customHeight="1" x14ac:dyDescent="0.2">
      <c r="A355" s="6"/>
      <c r="B355" s="16" t="s">
        <v>128</v>
      </c>
      <c r="C355" s="306"/>
      <c r="D355" s="306"/>
      <c r="E355" s="306"/>
      <c r="F355" s="307"/>
      <c r="G355" s="307"/>
      <c r="H355" s="182"/>
      <c r="I355" s="56"/>
      <c r="J355" s="5"/>
    </row>
    <row r="356" spans="1:11" s="57" customFormat="1" ht="10.5" customHeight="1" x14ac:dyDescent="0.2">
      <c r="A356" s="6"/>
      <c r="B356" s="16" t="s">
        <v>427</v>
      </c>
      <c r="C356" s="306">
        <v>2799.3999999999996</v>
      </c>
      <c r="D356" s="306">
        <v>7683</v>
      </c>
      <c r="E356" s="306">
        <v>10482.4</v>
      </c>
      <c r="F356" s="307"/>
      <c r="G356" s="307"/>
      <c r="H356" s="182">
        <v>0.61780411766521603</v>
      </c>
      <c r="I356" s="56"/>
      <c r="J356" s="5"/>
    </row>
    <row r="357" spans="1:11" s="57" customFormat="1" ht="13.5" hidden="1" customHeight="1" x14ac:dyDescent="0.2">
      <c r="A357" s="6"/>
      <c r="B357" s="16"/>
      <c r="C357" s="306"/>
      <c r="D357" s="306"/>
      <c r="E357" s="306"/>
      <c r="F357" s="307"/>
      <c r="G357" s="307"/>
      <c r="H357" s="182"/>
      <c r="I357" s="56"/>
      <c r="J357" s="5"/>
    </row>
    <row r="358" spans="1:11" s="57" customFormat="1" ht="10.5" customHeight="1" x14ac:dyDescent="0.2">
      <c r="A358" s="6"/>
      <c r="B358" s="574" t="s">
        <v>455</v>
      </c>
      <c r="C358" s="306"/>
      <c r="D358" s="306"/>
      <c r="E358" s="306"/>
      <c r="F358" s="307"/>
      <c r="G358" s="307"/>
      <c r="H358" s="182"/>
      <c r="I358" s="56"/>
      <c r="J358" s="5"/>
    </row>
    <row r="359" spans="1:11" s="57" customFormat="1" ht="10.5" hidden="1" customHeight="1" x14ac:dyDescent="0.2">
      <c r="A359" s="6"/>
      <c r="B359" s="574"/>
      <c r="C359" s="306"/>
      <c r="D359" s="306"/>
      <c r="E359" s="306"/>
      <c r="F359" s="307"/>
      <c r="G359" s="307"/>
      <c r="H359" s="182"/>
      <c r="I359" s="56"/>
      <c r="J359" s="5"/>
    </row>
    <row r="360" spans="1:11" s="60" customFormat="1" ht="14.25" customHeight="1" x14ac:dyDescent="0.2">
      <c r="A360" s="24"/>
      <c r="B360" s="16" t="s">
        <v>424</v>
      </c>
      <c r="C360" s="306"/>
      <c r="D360" s="306"/>
      <c r="E360" s="306"/>
      <c r="F360" s="307"/>
      <c r="G360" s="307"/>
      <c r="H360" s="182"/>
      <c r="I360" s="59"/>
    </row>
    <row r="361" spans="1:11" s="60" customFormat="1" ht="14.25" customHeight="1" x14ac:dyDescent="0.2">
      <c r="A361" s="24"/>
      <c r="B361" s="16" t="s">
        <v>280</v>
      </c>
      <c r="C361" s="306"/>
      <c r="D361" s="306">
        <v>-1787907.3900000004</v>
      </c>
      <c r="E361" s="306">
        <v>-1787907.3900000004</v>
      </c>
      <c r="F361" s="307">
        <v>-5</v>
      </c>
      <c r="G361" s="307">
        <v>-6724.31</v>
      </c>
      <c r="H361" s="182">
        <v>0.42229139926388903</v>
      </c>
      <c r="I361" s="59"/>
    </row>
    <row r="362" spans="1:11" s="57" customFormat="1" ht="10.5" customHeight="1" x14ac:dyDescent="0.2">
      <c r="A362" s="6"/>
      <c r="B362" s="35" t="s">
        <v>142</v>
      </c>
      <c r="C362" s="308">
        <v>60230758.469999641</v>
      </c>
      <c r="D362" s="308">
        <v>18231385.839999601</v>
      </c>
      <c r="E362" s="308">
        <v>78462144.309999242</v>
      </c>
      <c r="F362" s="309">
        <v>23269.149999999987</v>
      </c>
      <c r="G362" s="309">
        <v>286709.31000000035</v>
      </c>
      <c r="H362" s="183">
        <v>0.13849547972544562</v>
      </c>
      <c r="I362" s="56"/>
      <c r="J362" s="5"/>
      <c r="K362" s="209" t="b">
        <f>IF(ABS(E362-SUM(E353:E361))&lt;0.001,TRUE,FALSE)</f>
        <v>1</v>
      </c>
    </row>
    <row r="363" spans="1:11" s="57" customFormat="1" ht="10.5" customHeight="1" x14ac:dyDescent="0.2">
      <c r="A363" s="6"/>
      <c r="B363" s="31" t="s">
        <v>139</v>
      </c>
      <c r="C363" s="308"/>
      <c r="D363" s="308"/>
      <c r="E363" s="308"/>
      <c r="F363" s="309"/>
      <c r="G363" s="309"/>
      <c r="H363" s="183"/>
      <c r="I363" s="56"/>
      <c r="J363" s="5"/>
    </row>
    <row r="364" spans="1:11" s="57" customFormat="1" ht="10.5" customHeight="1" x14ac:dyDescent="0.2">
      <c r="A364" s="6"/>
      <c r="B364" s="37" t="s">
        <v>140</v>
      </c>
      <c r="C364" s="308">
        <v>744097.6699999983</v>
      </c>
      <c r="D364" s="308">
        <v>110581.99000000051</v>
      </c>
      <c r="E364" s="308">
        <v>854679.65999999875</v>
      </c>
      <c r="F364" s="309"/>
      <c r="G364" s="309">
        <v>2090.69</v>
      </c>
      <c r="H364" s="183"/>
      <c r="I364" s="56"/>
      <c r="J364" s="5"/>
    </row>
    <row r="365" spans="1:11" s="57" customFormat="1" ht="10.5" customHeight="1" x14ac:dyDescent="0.2">
      <c r="A365" s="6"/>
      <c r="B365" s="37" t="s">
        <v>179</v>
      </c>
      <c r="C365" s="306">
        <v>251525.23000000068</v>
      </c>
      <c r="D365" s="306">
        <v>26750937.960001301</v>
      </c>
      <c r="E365" s="306">
        <v>27002463.190001301</v>
      </c>
      <c r="F365" s="307">
        <v>10984.83</v>
      </c>
      <c r="G365" s="307">
        <v>94497.620000000126</v>
      </c>
      <c r="H365" s="182">
        <v>0.19445163218791928</v>
      </c>
      <c r="I365" s="56"/>
      <c r="J365" s="5"/>
    </row>
    <row r="366" spans="1:11" s="57" customFormat="1" ht="10.5" customHeight="1" x14ac:dyDescent="0.2">
      <c r="A366" s="6"/>
      <c r="B366" s="37" t="s">
        <v>223</v>
      </c>
      <c r="C366" s="364">
        <v>3796.9199999999996</v>
      </c>
      <c r="D366" s="306">
        <v>685544.68000000063</v>
      </c>
      <c r="E366" s="306">
        <v>689341.60000000068</v>
      </c>
      <c r="F366" s="307"/>
      <c r="G366" s="307">
        <v>2169.8000000000002</v>
      </c>
      <c r="H366" s="182">
        <v>9.3719747713620682E-2</v>
      </c>
      <c r="I366" s="56"/>
      <c r="J366" s="5"/>
    </row>
    <row r="367" spans="1:11" s="60" customFormat="1" ht="11.25" customHeight="1" x14ac:dyDescent="0.2">
      <c r="A367" s="24"/>
      <c r="B367" s="37" t="s">
        <v>498</v>
      </c>
      <c r="C367" s="306"/>
      <c r="D367" s="306">
        <v>1760</v>
      </c>
      <c r="E367" s="306">
        <v>1760</v>
      </c>
      <c r="F367" s="307"/>
      <c r="G367" s="307"/>
      <c r="H367" s="182"/>
      <c r="I367" s="59"/>
      <c r="J367" s="5"/>
    </row>
    <row r="368" spans="1:11" s="57" customFormat="1" x14ac:dyDescent="0.2">
      <c r="A368" s="6"/>
      <c r="B368" s="574" t="s">
        <v>456</v>
      </c>
      <c r="C368" s="306"/>
      <c r="D368" s="306"/>
      <c r="E368" s="306"/>
      <c r="F368" s="307"/>
      <c r="G368" s="307"/>
      <c r="H368" s="182"/>
      <c r="I368" s="56"/>
    </row>
    <row r="369" spans="1:11" s="57" customFormat="1" hidden="1" x14ac:dyDescent="0.2">
      <c r="A369" s="6"/>
      <c r="B369" s="574"/>
      <c r="C369" s="306"/>
      <c r="D369" s="306"/>
      <c r="E369" s="306"/>
      <c r="F369" s="307"/>
      <c r="G369" s="307"/>
      <c r="H369" s="182"/>
      <c r="I369" s="56"/>
    </row>
    <row r="370" spans="1:11" s="57" customFormat="1" x14ac:dyDescent="0.2">
      <c r="A370" s="6"/>
      <c r="B370" s="37" t="s">
        <v>424</v>
      </c>
      <c r="C370" s="306"/>
      <c r="D370" s="306"/>
      <c r="E370" s="306"/>
      <c r="F370" s="307"/>
      <c r="G370" s="307"/>
      <c r="H370" s="182"/>
      <c r="I370" s="56"/>
    </row>
    <row r="371" spans="1:11" s="60" customFormat="1" ht="14.25" customHeight="1" x14ac:dyDescent="0.2">
      <c r="A371" s="24"/>
      <c r="B371" s="37" t="s">
        <v>280</v>
      </c>
      <c r="C371" s="306"/>
      <c r="D371" s="306">
        <v>-458884.4299999997</v>
      </c>
      <c r="E371" s="306">
        <v>-458884.4299999997</v>
      </c>
      <c r="F371" s="307">
        <v>-7</v>
      </c>
      <c r="G371" s="307">
        <v>-1813.77</v>
      </c>
      <c r="H371" s="182">
        <v>0.47471036576595238</v>
      </c>
      <c r="I371" s="59"/>
    </row>
    <row r="372" spans="1:11" s="60" customFormat="1" ht="10.5" customHeight="1" x14ac:dyDescent="0.2">
      <c r="A372" s="24"/>
      <c r="B372" s="35" t="s">
        <v>143</v>
      </c>
      <c r="C372" s="308">
        <v>999419.8199999989</v>
      </c>
      <c r="D372" s="308">
        <v>27089940.200001299</v>
      </c>
      <c r="E372" s="308">
        <v>28089360.0200013</v>
      </c>
      <c r="F372" s="309">
        <v>10977.83</v>
      </c>
      <c r="G372" s="309">
        <v>96944.340000000113</v>
      </c>
      <c r="H372" s="183">
        <v>0.2226460547025233</v>
      </c>
      <c r="I372" s="59"/>
      <c r="K372" s="209" t="b">
        <f>IF(ABS(E372-SUM(E364:E371))&lt;0.001,TRUE,FALSE)</f>
        <v>1</v>
      </c>
    </row>
    <row r="373" spans="1:11" s="57" customFormat="1" ht="16.5" customHeight="1" x14ac:dyDescent="0.2">
      <c r="A373" s="6"/>
      <c r="B373" s="31" t="s">
        <v>466</v>
      </c>
      <c r="C373" s="308"/>
      <c r="D373" s="308"/>
      <c r="E373" s="308"/>
      <c r="F373" s="309"/>
      <c r="G373" s="309"/>
      <c r="H373" s="183"/>
      <c r="I373" s="56"/>
      <c r="J373" s="5"/>
    </row>
    <row r="374" spans="1:11" s="57" customFormat="1" ht="10.5" customHeight="1" x14ac:dyDescent="0.2">
      <c r="A374" s="6"/>
      <c r="B374" s="37" t="s">
        <v>468</v>
      </c>
      <c r="C374" s="306">
        <v>8084936.0099999998</v>
      </c>
      <c r="D374" s="306">
        <v>1067504</v>
      </c>
      <c r="E374" s="306">
        <v>9152440.0099999998</v>
      </c>
      <c r="F374" s="307"/>
      <c r="G374" s="307">
        <v>26465</v>
      </c>
      <c r="H374" s="182">
        <v>0.27857981963640421</v>
      </c>
      <c r="I374" s="56"/>
      <c r="J374" s="5"/>
    </row>
    <row r="375" spans="1:11" s="57" customFormat="1" ht="10.5" customHeight="1" x14ac:dyDescent="0.2">
      <c r="A375" s="6"/>
      <c r="B375" s="35" t="s">
        <v>467</v>
      </c>
      <c r="C375" s="308">
        <v>8084936.0099999998</v>
      </c>
      <c r="D375" s="308">
        <v>1067504</v>
      </c>
      <c r="E375" s="308">
        <v>9152440.0099999998</v>
      </c>
      <c r="F375" s="309"/>
      <c r="G375" s="309">
        <v>26465</v>
      </c>
      <c r="H375" s="183">
        <v>0.27857981963640421</v>
      </c>
      <c r="I375" s="56"/>
      <c r="J375" s="5"/>
    </row>
    <row r="376" spans="1:11" s="57" customFormat="1" ht="14.25" customHeight="1" x14ac:dyDescent="0.2">
      <c r="A376" s="6"/>
      <c r="B376" s="31" t="s">
        <v>122</v>
      </c>
      <c r="C376" s="308"/>
      <c r="D376" s="308"/>
      <c r="E376" s="308"/>
      <c r="F376" s="309"/>
      <c r="G376" s="309"/>
      <c r="H376" s="183"/>
      <c r="I376" s="56"/>
      <c r="J376" s="5"/>
    </row>
    <row r="377" spans="1:11" s="60" customFormat="1" ht="22.5" customHeight="1" x14ac:dyDescent="0.2">
      <c r="A377" s="24"/>
      <c r="B377" s="37" t="s">
        <v>144</v>
      </c>
      <c r="C377" s="306">
        <v>9964.5500000000175</v>
      </c>
      <c r="D377" s="306">
        <v>105184.92999999995</v>
      </c>
      <c r="E377" s="306">
        <v>115149.47999999997</v>
      </c>
      <c r="F377" s="307"/>
      <c r="G377" s="307">
        <v>1.53</v>
      </c>
      <c r="H377" s="182">
        <v>-8.054648762780503E-2</v>
      </c>
      <c r="I377" s="59"/>
      <c r="J377" s="5"/>
    </row>
    <row r="378" spans="1:11" s="63" customFormat="1" ht="14.25" customHeight="1" x14ac:dyDescent="0.2">
      <c r="A378" s="61"/>
      <c r="B378" s="37" t="s">
        <v>224</v>
      </c>
      <c r="C378" s="306">
        <v>1232.8600000000001</v>
      </c>
      <c r="D378" s="306">
        <v>48220.780000000006</v>
      </c>
      <c r="E378" s="306">
        <v>49453.640000000007</v>
      </c>
      <c r="F378" s="307"/>
      <c r="G378" s="307"/>
      <c r="H378" s="182">
        <v>-0.23721711629754949</v>
      </c>
      <c r="I378" s="62"/>
    </row>
    <row r="379" spans="1:11" s="63" customFormat="1" ht="14.25" hidden="1" customHeight="1" x14ac:dyDescent="0.2">
      <c r="A379" s="61"/>
      <c r="B379" s="37"/>
      <c r="C379" s="306"/>
      <c r="D379" s="306"/>
      <c r="E379" s="306"/>
      <c r="F379" s="307"/>
      <c r="G379" s="307"/>
      <c r="H379" s="182"/>
      <c r="I379" s="62"/>
    </row>
    <row r="380" spans="1:11" s="63" customFormat="1" ht="14.25" hidden="1" customHeight="1" x14ac:dyDescent="0.2">
      <c r="A380" s="61"/>
      <c r="B380" s="37"/>
      <c r="C380" s="306"/>
      <c r="D380" s="306"/>
      <c r="E380" s="306"/>
      <c r="F380" s="307"/>
      <c r="G380" s="307"/>
      <c r="H380" s="182"/>
      <c r="I380" s="62"/>
    </row>
    <row r="381" spans="1:11" s="60" customFormat="1" ht="11.25" customHeight="1" x14ac:dyDescent="0.2">
      <c r="A381" s="24"/>
      <c r="B381" s="37" t="s">
        <v>424</v>
      </c>
      <c r="C381" s="306"/>
      <c r="D381" s="306"/>
      <c r="E381" s="306"/>
      <c r="F381" s="307"/>
      <c r="G381" s="307"/>
      <c r="H381" s="182"/>
      <c r="I381" s="59"/>
      <c r="J381" s="5"/>
    </row>
    <row r="382" spans="1:11" s="60" customFormat="1" ht="11.25" customHeight="1" x14ac:dyDescent="0.2">
      <c r="A382" s="24"/>
      <c r="B382" s="35" t="s">
        <v>120</v>
      </c>
      <c r="C382" s="308">
        <v>11197.410000000018</v>
      </c>
      <c r="D382" s="308">
        <v>153405.70999999996</v>
      </c>
      <c r="E382" s="308">
        <v>164603.11999999997</v>
      </c>
      <c r="F382" s="309"/>
      <c r="G382" s="309">
        <v>1.53</v>
      </c>
      <c r="H382" s="183">
        <v>-0.13398707476532989</v>
      </c>
      <c r="I382" s="59"/>
      <c r="J382" s="5"/>
      <c r="K382" s="209" t="b">
        <f>IF(ABS(E382-SUM(E377:E381))&lt;0.001,TRUE,FALSE)</f>
        <v>1</v>
      </c>
    </row>
    <row r="383" spans="1:11" s="57" customFormat="1" ht="18.75" customHeight="1" x14ac:dyDescent="0.2">
      <c r="A383" s="6"/>
      <c r="B383" s="31" t="s">
        <v>244</v>
      </c>
      <c r="C383" s="308"/>
      <c r="D383" s="308"/>
      <c r="E383" s="308"/>
      <c r="F383" s="309"/>
      <c r="G383" s="309"/>
      <c r="H383" s="183"/>
      <c r="I383" s="56"/>
      <c r="J383" s="5"/>
    </row>
    <row r="384" spans="1:11" s="57" customFormat="1" ht="10.5" customHeight="1" x14ac:dyDescent="0.2">
      <c r="A384" s="6"/>
      <c r="B384" s="31"/>
      <c r="C384" s="308"/>
      <c r="D384" s="308"/>
      <c r="E384" s="308"/>
      <c r="F384" s="309"/>
      <c r="G384" s="309"/>
      <c r="H384" s="183"/>
      <c r="I384" s="56"/>
      <c r="J384" s="5"/>
    </row>
    <row r="385" spans="1:11" s="57" customFormat="1" ht="10.5" customHeight="1" x14ac:dyDescent="0.2">
      <c r="A385" s="6"/>
      <c r="B385" s="37" t="s">
        <v>144</v>
      </c>
      <c r="C385" s="306">
        <v>135.28</v>
      </c>
      <c r="D385" s="306"/>
      <c r="E385" s="306">
        <v>135.28</v>
      </c>
      <c r="F385" s="307"/>
      <c r="G385" s="307"/>
      <c r="H385" s="182">
        <v>0.59434295816146143</v>
      </c>
      <c r="I385" s="56"/>
      <c r="J385" s="5"/>
    </row>
    <row r="386" spans="1:11" s="57" customFormat="1" ht="10.5" customHeight="1" x14ac:dyDescent="0.2">
      <c r="A386" s="6"/>
      <c r="B386" s="37" t="s">
        <v>125</v>
      </c>
      <c r="C386" s="306">
        <v>4510613.9499999555</v>
      </c>
      <c r="D386" s="306">
        <v>21883566.100001585</v>
      </c>
      <c r="E386" s="306">
        <v>26394180.050001543</v>
      </c>
      <c r="F386" s="307"/>
      <c r="G386" s="307">
        <v>86910.689999999944</v>
      </c>
      <c r="H386" s="182">
        <v>-2.7940020990913972E-2</v>
      </c>
      <c r="I386" s="56"/>
      <c r="J386" s="5"/>
    </row>
    <row r="387" spans="1:11" s="57" customFormat="1" ht="10.5" customHeight="1" x14ac:dyDescent="0.2">
      <c r="A387" s="6"/>
      <c r="B387" s="37" t="s">
        <v>126</v>
      </c>
      <c r="C387" s="306">
        <v>29791.010000000053</v>
      </c>
      <c r="D387" s="306">
        <v>376561.78000000067</v>
      </c>
      <c r="E387" s="306">
        <v>406352.79000000074</v>
      </c>
      <c r="F387" s="307"/>
      <c r="G387" s="307">
        <v>2458.0100000000002</v>
      </c>
      <c r="H387" s="182"/>
      <c r="I387" s="56"/>
      <c r="J387" s="5"/>
    </row>
    <row r="388" spans="1:11" s="57" customFormat="1" ht="10.5" customHeight="1" x14ac:dyDescent="0.2">
      <c r="A388" s="6"/>
      <c r="B388" s="37" t="s">
        <v>127</v>
      </c>
      <c r="C388" s="306">
        <v>1338856.2999999998</v>
      </c>
      <c r="D388" s="306">
        <v>14377564.5</v>
      </c>
      <c r="E388" s="306">
        <v>15716420.800000001</v>
      </c>
      <c r="F388" s="307"/>
      <c r="G388" s="307">
        <v>48466.68</v>
      </c>
      <c r="H388" s="182"/>
      <c r="I388" s="56"/>
      <c r="J388" s="5"/>
    </row>
    <row r="389" spans="1:11" s="57" customFormat="1" ht="10.5" customHeight="1" x14ac:dyDescent="0.2">
      <c r="A389" s="6"/>
      <c r="B389" s="37" t="s">
        <v>133</v>
      </c>
      <c r="C389" s="306">
        <v>286359.20000000042</v>
      </c>
      <c r="D389" s="306">
        <v>744549.65</v>
      </c>
      <c r="E389" s="306">
        <v>1030908.8500000004</v>
      </c>
      <c r="F389" s="307"/>
      <c r="G389" s="307">
        <v>8999.4700000000012</v>
      </c>
      <c r="H389" s="182">
        <v>0.14683210735671448</v>
      </c>
      <c r="I389" s="56"/>
      <c r="J389" s="5"/>
    </row>
    <row r="390" spans="1:11" s="57" customFormat="1" ht="10.5" customHeight="1" x14ac:dyDescent="0.2">
      <c r="A390" s="6"/>
      <c r="B390" s="37" t="s">
        <v>134</v>
      </c>
      <c r="C390" s="306">
        <v>29997.530000000002</v>
      </c>
      <c r="D390" s="306">
        <v>294716.29000000004</v>
      </c>
      <c r="E390" s="306">
        <v>324713.82000000007</v>
      </c>
      <c r="F390" s="307"/>
      <c r="G390" s="307">
        <v>1071.68</v>
      </c>
      <c r="H390" s="182">
        <v>-0.18405873923971394</v>
      </c>
      <c r="I390" s="56"/>
      <c r="J390" s="5"/>
      <c r="K390" s="5"/>
    </row>
    <row r="391" spans="1:11" s="57" customFormat="1" ht="10.5" customHeight="1" x14ac:dyDescent="0.2">
      <c r="A391" s="6"/>
      <c r="B391" s="37" t="s">
        <v>24</v>
      </c>
      <c r="C391" s="306">
        <v>1408794.4600000002</v>
      </c>
      <c r="D391" s="306">
        <v>1096064.3199999987</v>
      </c>
      <c r="E391" s="306">
        <v>2504858.7799999989</v>
      </c>
      <c r="F391" s="307"/>
      <c r="G391" s="307">
        <v>7767.27</v>
      </c>
      <c r="H391" s="182">
        <v>0.1872121745732549</v>
      </c>
      <c r="I391" s="56"/>
    </row>
    <row r="392" spans="1:11" s="57" customFormat="1" ht="10.5" customHeight="1" x14ac:dyDescent="0.2">
      <c r="A392" s="6"/>
      <c r="B392" s="37" t="s">
        <v>138</v>
      </c>
      <c r="C392" s="306">
        <v>309125.44999999995</v>
      </c>
      <c r="D392" s="306">
        <v>174493.72999999992</v>
      </c>
      <c r="E392" s="306">
        <v>483619.17999999982</v>
      </c>
      <c r="F392" s="307"/>
      <c r="G392" s="307">
        <v>1970.6000000000001</v>
      </c>
      <c r="H392" s="182">
        <v>-6.0594587798124766E-2</v>
      </c>
      <c r="I392" s="56"/>
    </row>
    <row r="393" spans="1:11" s="57" customFormat="1" ht="10.5" customHeight="1" x14ac:dyDescent="0.2">
      <c r="A393" s="6"/>
      <c r="B393" s="37" t="s">
        <v>34</v>
      </c>
      <c r="C393" s="306">
        <v>17710227.250001125</v>
      </c>
      <c r="D393" s="306">
        <v>3891796.1799999615</v>
      </c>
      <c r="E393" s="306">
        <v>21602023.430001087</v>
      </c>
      <c r="F393" s="307"/>
      <c r="G393" s="307">
        <v>40488.169999999933</v>
      </c>
      <c r="H393" s="182">
        <v>-7.8255702592572751E-2</v>
      </c>
      <c r="I393" s="56"/>
      <c r="J393" s="5"/>
    </row>
    <row r="394" spans="1:11" s="57" customFormat="1" ht="10.5" customHeight="1" x14ac:dyDescent="0.2">
      <c r="A394" s="6"/>
      <c r="B394" s="37" t="s">
        <v>140</v>
      </c>
      <c r="C394" s="306">
        <v>1724.54</v>
      </c>
      <c r="D394" s="306">
        <v>322.54999999999995</v>
      </c>
      <c r="E394" s="306">
        <v>2047.09</v>
      </c>
      <c r="F394" s="307"/>
      <c r="G394" s="307"/>
      <c r="H394" s="182"/>
      <c r="I394" s="56"/>
      <c r="J394" s="5"/>
    </row>
    <row r="395" spans="1:11" s="57" customFormat="1" ht="10.5" customHeight="1" x14ac:dyDescent="0.2">
      <c r="A395" s="6"/>
      <c r="B395" s="37" t="s">
        <v>129</v>
      </c>
      <c r="C395" s="306">
        <v>1342767.9500000407</v>
      </c>
      <c r="D395" s="306">
        <v>11724944.240000002</v>
      </c>
      <c r="E395" s="306">
        <v>13067712.190000042</v>
      </c>
      <c r="F395" s="307"/>
      <c r="G395" s="307">
        <v>54889.530000000006</v>
      </c>
      <c r="H395" s="182">
        <v>0.10485496748753564</v>
      </c>
      <c r="I395" s="56"/>
      <c r="J395" s="5"/>
    </row>
    <row r="396" spans="1:11" s="57" customFormat="1" ht="11.25" customHeight="1" x14ac:dyDescent="0.2">
      <c r="A396" s="6"/>
      <c r="B396" s="37" t="s">
        <v>381</v>
      </c>
      <c r="C396" s="306">
        <v>12409.769999999995</v>
      </c>
      <c r="D396" s="306">
        <v>9545.5</v>
      </c>
      <c r="E396" s="306">
        <v>21955.269999999997</v>
      </c>
      <c r="F396" s="307"/>
      <c r="G396" s="307">
        <v>30</v>
      </c>
      <c r="H396" s="182"/>
      <c r="I396" s="56"/>
      <c r="J396" s="5"/>
    </row>
    <row r="397" spans="1:11" s="57" customFormat="1" ht="11.25" customHeight="1" x14ac:dyDescent="0.2">
      <c r="A397" s="6"/>
      <c r="B397" s="16" t="s">
        <v>427</v>
      </c>
      <c r="C397" s="306">
        <v>840</v>
      </c>
      <c r="D397" s="306">
        <v>750</v>
      </c>
      <c r="E397" s="306">
        <v>1590</v>
      </c>
      <c r="F397" s="307"/>
      <c r="G397" s="307"/>
      <c r="H397" s="182">
        <v>0.282258064516129</v>
      </c>
      <c r="I397" s="56"/>
      <c r="J397" s="5"/>
    </row>
    <row r="398" spans="1:11" s="57" customFormat="1" ht="11.25" customHeight="1" x14ac:dyDescent="0.2">
      <c r="A398" s="6"/>
      <c r="B398" s="37" t="s">
        <v>353</v>
      </c>
      <c r="C398" s="306"/>
      <c r="D398" s="306"/>
      <c r="E398" s="306"/>
      <c r="F398" s="307"/>
      <c r="G398" s="307"/>
      <c r="H398" s="182"/>
      <c r="I398" s="56"/>
      <c r="J398" s="5"/>
    </row>
    <row r="399" spans="1:11" s="57" customFormat="1" ht="10.5" customHeight="1" x14ac:dyDescent="0.2">
      <c r="A399" s="6"/>
      <c r="B399" s="37" t="s">
        <v>415</v>
      </c>
      <c r="C399" s="306"/>
      <c r="D399" s="306"/>
      <c r="E399" s="306"/>
      <c r="F399" s="307"/>
      <c r="G399" s="307"/>
      <c r="H399" s="182"/>
      <c r="I399" s="56"/>
      <c r="J399" s="5"/>
    </row>
    <row r="400" spans="1:11" s="60" customFormat="1" ht="10.5" customHeight="1" x14ac:dyDescent="0.2">
      <c r="A400" s="24"/>
      <c r="B400" s="37" t="s">
        <v>179</v>
      </c>
      <c r="C400" s="306">
        <v>1168.4100000000001</v>
      </c>
      <c r="D400" s="306">
        <v>194097.07999999984</v>
      </c>
      <c r="E400" s="306">
        <v>195265.48999999985</v>
      </c>
      <c r="F400" s="307"/>
      <c r="G400" s="307">
        <v>171</v>
      </c>
      <c r="H400" s="182">
        <v>0.27769375367573645</v>
      </c>
      <c r="I400" s="59"/>
      <c r="J400" s="5"/>
    </row>
    <row r="401" spans="1:11" s="60" customFormat="1" ht="13.5" customHeight="1" x14ac:dyDescent="0.2">
      <c r="A401" s="24"/>
      <c r="B401" s="37" t="s">
        <v>488</v>
      </c>
      <c r="C401" s="306"/>
      <c r="D401" s="306"/>
      <c r="E401" s="306"/>
      <c r="F401" s="307"/>
      <c r="G401" s="307"/>
      <c r="H401" s="182"/>
      <c r="I401" s="59"/>
    </row>
    <row r="402" spans="1:11" s="60" customFormat="1" ht="13.5" customHeight="1" x14ac:dyDescent="0.2">
      <c r="A402" s="24"/>
      <c r="B402" s="575" t="s">
        <v>460</v>
      </c>
      <c r="C402" s="306"/>
      <c r="D402" s="306"/>
      <c r="E402" s="306"/>
      <c r="F402" s="307"/>
      <c r="G402" s="307"/>
      <c r="H402" s="182"/>
      <c r="I402" s="59"/>
    </row>
    <row r="403" spans="1:11" s="60" customFormat="1" ht="13.5" customHeight="1" x14ac:dyDescent="0.2">
      <c r="A403" s="24"/>
      <c r="B403" s="37" t="s">
        <v>468</v>
      </c>
      <c r="C403" s="306">
        <v>33573.800000000003</v>
      </c>
      <c r="D403" s="306">
        <v>10122</v>
      </c>
      <c r="E403" s="306">
        <v>43695.8</v>
      </c>
      <c r="F403" s="307"/>
      <c r="G403" s="307"/>
      <c r="H403" s="182">
        <v>0.67352738414400615</v>
      </c>
      <c r="I403" s="59"/>
    </row>
    <row r="404" spans="1:11" s="60" customFormat="1" ht="13.5" customHeight="1" x14ac:dyDescent="0.2">
      <c r="A404" s="24"/>
      <c r="B404" s="37" t="s">
        <v>424</v>
      </c>
      <c r="C404" s="306"/>
      <c r="D404" s="306">
        <v>15330</v>
      </c>
      <c r="E404" s="306">
        <v>15330</v>
      </c>
      <c r="F404" s="307"/>
      <c r="G404" s="307">
        <v>30</v>
      </c>
      <c r="H404" s="182"/>
      <c r="I404" s="59"/>
    </row>
    <row r="405" spans="1:11" s="60" customFormat="1" ht="10.5" customHeight="1" x14ac:dyDescent="0.2">
      <c r="A405" s="24"/>
      <c r="B405" s="37" t="s">
        <v>280</v>
      </c>
      <c r="C405" s="306"/>
      <c r="D405" s="306">
        <v>-1783910.359999995</v>
      </c>
      <c r="E405" s="306">
        <v>-1783910.359999995</v>
      </c>
      <c r="F405" s="307"/>
      <c r="G405" s="307">
        <v>-6885.0499999999993</v>
      </c>
      <c r="H405" s="182">
        <v>0.15683992336898789</v>
      </c>
      <c r="I405" s="59"/>
      <c r="J405" s="5"/>
    </row>
    <row r="406" spans="1:11" s="60" customFormat="1" ht="10.5" customHeight="1" x14ac:dyDescent="0.2">
      <c r="A406" s="24"/>
      <c r="B406" s="35" t="s">
        <v>246</v>
      </c>
      <c r="C406" s="308">
        <v>27016384.900001124</v>
      </c>
      <c r="D406" s="308">
        <v>53010513.560001552</v>
      </c>
      <c r="E406" s="308">
        <v>80026898.460002676</v>
      </c>
      <c r="F406" s="309"/>
      <c r="G406" s="309">
        <v>246368.04999999987</v>
      </c>
      <c r="H406" s="183">
        <v>1.5802913590209799E-2</v>
      </c>
      <c r="I406" s="59"/>
      <c r="J406" s="5"/>
      <c r="K406" s="209" t="b">
        <f>IF(ABS(E406-SUM(E385:E405))&lt;0.001,TRUE,FALSE)</f>
        <v>1</v>
      </c>
    </row>
    <row r="407" spans="1:11" s="60" customFormat="1" ht="10.5" customHeight="1" x14ac:dyDescent="0.2">
      <c r="A407" s="24"/>
      <c r="B407" s="35" t="s">
        <v>287</v>
      </c>
      <c r="C407" s="308">
        <v>1491622245.3300591</v>
      </c>
      <c r="D407" s="308">
        <v>4167082395.8255625</v>
      </c>
      <c r="E407" s="308">
        <v>5658704641.1556215</v>
      </c>
      <c r="F407" s="309">
        <v>48449243.369998328</v>
      </c>
      <c r="G407" s="309">
        <v>22911992.599999961</v>
      </c>
      <c r="H407" s="183">
        <v>6.6972141619712433E-2</v>
      </c>
      <c r="I407" s="59"/>
      <c r="J407" s="5"/>
      <c r="K407" s="209" t="b">
        <f>IF(ABS(E407-SUM(E324,E338,E350,E362,E372,E375,E382,E406))&lt;0.001,TRUE,FALSE)</f>
        <v>1</v>
      </c>
    </row>
    <row r="408" spans="1:11" s="60" customFormat="1" ht="10.5" customHeight="1" x14ac:dyDescent="0.2">
      <c r="A408" s="24"/>
      <c r="B408" s="31" t="s">
        <v>145</v>
      </c>
      <c r="C408" s="308"/>
      <c r="D408" s="308"/>
      <c r="E408" s="308"/>
      <c r="F408" s="309"/>
      <c r="G408" s="309"/>
      <c r="H408" s="183"/>
      <c r="I408" s="59"/>
      <c r="J408" s="5"/>
    </row>
    <row r="409" spans="1:11" s="60" customFormat="1" ht="10.5" customHeight="1" x14ac:dyDescent="0.2">
      <c r="A409" s="24"/>
      <c r="B409" s="37"/>
      <c r="C409" s="308"/>
      <c r="D409" s="308"/>
      <c r="E409" s="308"/>
      <c r="F409" s="309"/>
      <c r="G409" s="309"/>
      <c r="H409" s="183"/>
      <c r="I409" s="59"/>
      <c r="J409" s="5"/>
    </row>
    <row r="410" spans="1:11" s="60" customFormat="1" ht="10.5" customHeight="1" x14ac:dyDescent="0.2">
      <c r="A410" s="24"/>
      <c r="B410" s="37" t="s">
        <v>146</v>
      </c>
      <c r="C410" s="306">
        <v>669293359.19011939</v>
      </c>
      <c r="D410" s="306">
        <v>744462166.66507614</v>
      </c>
      <c r="E410" s="306">
        <v>1413755525.8551953</v>
      </c>
      <c r="F410" s="307">
        <v>113073006.37228827</v>
      </c>
      <c r="G410" s="307">
        <v>9319184.6118560601</v>
      </c>
      <c r="H410" s="182">
        <v>-5.6230525406425924E-2</v>
      </c>
      <c r="I410" s="59"/>
      <c r="J410" s="5"/>
    </row>
    <row r="411" spans="1:11" s="60" customFormat="1" ht="10.5" customHeight="1" x14ac:dyDescent="0.2">
      <c r="A411" s="24"/>
      <c r="B411" s="37" t="s">
        <v>442</v>
      </c>
      <c r="C411" s="306">
        <v>1264842.3399999971</v>
      </c>
      <c r="D411" s="306">
        <v>714849.18000001565</v>
      </c>
      <c r="E411" s="306">
        <v>1979691.5200000126</v>
      </c>
      <c r="F411" s="307">
        <v>87672.6899999999</v>
      </c>
      <c r="G411" s="307">
        <v>9783.8399999999983</v>
      </c>
      <c r="H411" s="182">
        <v>-0.67242076175150967</v>
      </c>
      <c r="I411" s="59"/>
      <c r="J411" s="5"/>
    </row>
    <row r="412" spans="1:11" s="57" customFormat="1" ht="10.5" customHeight="1" x14ac:dyDescent="0.2">
      <c r="A412" s="6"/>
      <c r="B412" s="37" t="s">
        <v>147</v>
      </c>
      <c r="C412" s="306">
        <v>2167953.2200008798</v>
      </c>
      <c r="D412" s="306">
        <v>2317669.4800007171</v>
      </c>
      <c r="E412" s="306">
        <v>4485622.7000015965</v>
      </c>
      <c r="F412" s="307">
        <v>340688.63999999349</v>
      </c>
      <c r="G412" s="307">
        <v>17669.000000000044</v>
      </c>
      <c r="H412" s="182">
        <v>-5.8767189676600662E-2</v>
      </c>
      <c r="I412" s="56"/>
      <c r="J412" s="5"/>
    </row>
    <row r="413" spans="1:11" s="57" customFormat="1" ht="10.5" customHeight="1" x14ac:dyDescent="0.2">
      <c r="A413" s="6"/>
      <c r="B413" s="37" t="s">
        <v>148</v>
      </c>
      <c r="C413" s="306">
        <v>12092374.939983465</v>
      </c>
      <c r="D413" s="306">
        <v>13830808.919996286</v>
      </c>
      <c r="E413" s="306">
        <v>25923183.859979749</v>
      </c>
      <c r="F413" s="307">
        <v>1836698.77000022</v>
      </c>
      <c r="G413" s="307">
        <v>110827.21999999999</v>
      </c>
      <c r="H413" s="182">
        <v>-7.9869788105493056E-2</v>
      </c>
      <c r="I413" s="56"/>
      <c r="J413" s="5"/>
    </row>
    <row r="414" spans="1:11" s="60" customFormat="1" ht="10.5" customHeight="1" x14ac:dyDescent="0.2">
      <c r="A414" s="24"/>
      <c r="B414" s="37" t="s">
        <v>125</v>
      </c>
      <c r="C414" s="306">
        <v>4570823.9900006959</v>
      </c>
      <c r="D414" s="306">
        <v>4880309.8799991151</v>
      </c>
      <c r="E414" s="306">
        <v>9451133.8699998129</v>
      </c>
      <c r="F414" s="307">
        <v>757705.13999999652</v>
      </c>
      <c r="G414" s="307">
        <v>106490.63999999972</v>
      </c>
      <c r="H414" s="182">
        <v>2.5661703177145334E-2</v>
      </c>
      <c r="I414" s="59"/>
      <c r="J414" s="5"/>
    </row>
    <row r="415" spans="1:11" s="60" customFormat="1" ht="10.5" customHeight="1" x14ac:dyDescent="0.2">
      <c r="A415" s="24"/>
      <c r="B415" s="37" t="s">
        <v>149</v>
      </c>
      <c r="C415" s="306">
        <v>137397.37000000692</v>
      </c>
      <c r="D415" s="306">
        <v>643705.4000000431</v>
      </c>
      <c r="E415" s="306">
        <v>781102.77000004996</v>
      </c>
      <c r="F415" s="307">
        <v>2607.2499999999986</v>
      </c>
      <c r="G415" s="307">
        <v>3026.3800000000037</v>
      </c>
      <c r="H415" s="182">
        <v>-0.11852715177826822</v>
      </c>
      <c r="I415" s="59"/>
    </row>
    <row r="416" spans="1:11" s="60" customFormat="1" x14ac:dyDescent="0.2">
      <c r="A416" s="24"/>
      <c r="B416" s="37" t="s">
        <v>435</v>
      </c>
      <c r="C416" s="306"/>
      <c r="D416" s="306"/>
      <c r="E416" s="306"/>
      <c r="F416" s="307"/>
      <c r="G416" s="307"/>
      <c r="H416" s="182"/>
      <c r="I416" s="59"/>
    </row>
    <row r="417" spans="1:11" s="60" customFormat="1" ht="10.5" customHeight="1" x14ac:dyDescent="0.2">
      <c r="A417" s="24"/>
      <c r="B417" s="37" t="s">
        <v>281</v>
      </c>
      <c r="C417" s="306">
        <v>378</v>
      </c>
      <c r="D417" s="306">
        <v>-126218132</v>
      </c>
      <c r="E417" s="306">
        <v>-126217754</v>
      </c>
      <c r="F417" s="307">
        <v>-156421</v>
      </c>
      <c r="G417" s="307">
        <v>-813969</v>
      </c>
      <c r="H417" s="182">
        <v>5.8897413808877142E-2</v>
      </c>
      <c r="I417" s="59"/>
    </row>
    <row r="418" spans="1:11" s="60" customFormat="1" ht="10.5" customHeight="1" x14ac:dyDescent="0.2">
      <c r="A418" s="24"/>
      <c r="B418" s="575" t="s">
        <v>461</v>
      </c>
      <c r="C418" s="306"/>
      <c r="D418" s="306"/>
      <c r="E418" s="306"/>
      <c r="F418" s="307"/>
      <c r="G418" s="307"/>
      <c r="H418" s="182"/>
      <c r="I418" s="59"/>
      <c r="K418" s="209"/>
    </row>
    <row r="419" spans="1:11" s="60" customFormat="1" ht="10.5" customHeight="1" x14ac:dyDescent="0.2">
      <c r="A419" s="24"/>
      <c r="B419" s="575" t="s">
        <v>465</v>
      </c>
      <c r="C419" s="306"/>
      <c r="D419" s="306">
        <v>6522.0709900000002</v>
      </c>
      <c r="E419" s="306">
        <v>6522.0709900000002</v>
      </c>
      <c r="F419" s="307"/>
      <c r="G419" s="307"/>
      <c r="H419" s="182"/>
      <c r="I419" s="59"/>
      <c r="K419" s="209"/>
    </row>
    <row r="420" spans="1:11" s="60" customFormat="1" ht="10.5" customHeight="1" x14ac:dyDescent="0.2">
      <c r="A420" s="24"/>
      <c r="B420" s="575" t="s">
        <v>491</v>
      </c>
      <c r="C420" s="306"/>
      <c r="D420" s="306">
        <v>6052.0899999999729</v>
      </c>
      <c r="E420" s="306">
        <v>6052.0899999999729</v>
      </c>
      <c r="F420" s="307"/>
      <c r="G420" s="307">
        <v>335.58999999999969</v>
      </c>
      <c r="H420" s="182"/>
      <c r="I420" s="59"/>
      <c r="K420" s="209"/>
    </row>
    <row r="421" spans="1:11" s="60" customFormat="1" ht="10.5" customHeight="1" x14ac:dyDescent="0.2">
      <c r="A421" s="24"/>
      <c r="B421" s="41" t="s">
        <v>150</v>
      </c>
      <c r="C421" s="311">
        <v>689527129.05010426</v>
      </c>
      <c r="D421" s="311">
        <v>640643951.68606246</v>
      </c>
      <c r="E421" s="311">
        <v>1330171080.7361667</v>
      </c>
      <c r="F421" s="312">
        <v>115941957.86228849</v>
      </c>
      <c r="G421" s="312">
        <v>8753348.28185606</v>
      </c>
      <c r="H421" s="184">
        <v>-6.9305971057387561E-2</v>
      </c>
      <c r="I421" s="59"/>
      <c r="K421" s="209" t="b">
        <f>IF(ABS(E421-SUM(E410:E420))&lt;0.001,TRUE,FALSE)</f>
        <v>1</v>
      </c>
    </row>
    <row r="422" spans="1:11" s="60" customFormat="1" ht="10.5" customHeight="1" x14ac:dyDescent="0.15">
      <c r="A422" s="24"/>
      <c r="B422" s="265" t="s">
        <v>238</v>
      </c>
      <c r="C422" s="265"/>
      <c r="D422" s="265"/>
      <c r="E422" s="265"/>
      <c r="F422" s="265"/>
      <c r="G422" s="265"/>
      <c r="H422" s="265"/>
      <c r="I422" s="59"/>
    </row>
    <row r="423" spans="1:11" ht="13.5" customHeight="1" x14ac:dyDescent="0.2">
      <c r="B423" s="265" t="s">
        <v>249</v>
      </c>
      <c r="C423" s="265"/>
      <c r="D423" s="265"/>
      <c r="E423" s="265"/>
      <c r="F423" s="265"/>
      <c r="G423" s="265"/>
      <c r="H423" s="265"/>
      <c r="I423" s="51"/>
    </row>
    <row r="424" spans="1:11" ht="15" customHeight="1" x14ac:dyDescent="0.2">
      <c r="B424" s="265" t="s">
        <v>251</v>
      </c>
      <c r="C424" s="265"/>
      <c r="D424" s="265"/>
      <c r="E424" s="265"/>
      <c r="F424" s="265"/>
      <c r="G424" s="265"/>
      <c r="H424" s="265"/>
      <c r="I424" s="8"/>
    </row>
    <row r="425" spans="1:11" ht="9.75" customHeight="1" x14ac:dyDescent="0.2">
      <c r="B425" s="265" t="s">
        <v>376</v>
      </c>
      <c r="C425" s="210"/>
      <c r="D425" s="210"/>
      <c r="E425" s="210"/>
      <c r="F425" s="210"/>
      <c r="G425" s="210"/>
      <c r="H425" s="211"/>
    </row>
    <row r="426" spans="1:11" x14ac:dyDescent="0.2">
      <c r="B426" s="265" t="s">
        <v>282</v>
      </c>
      <c r="C426" s="210"/>
      <c r="D426" s="210"/>
      <c r="E426" s="210"/>
      <c r="F426" s="210"/>
      <c r="G426" s="210"/>
      <c r="H426" s="211"/>
      <c r="I426" s="15"/>
    </row>
    <row r="427" spans="1:11" ht="13.5" customHeight="1" x14ac:dyDescent="0.2">
      <c r="F427" s="4"/>
      <c r="G427" s="4"/>
      <c r="H427" s="4"/>
      <c r="I427" s="23"/>
    </row>
    <row r="428" spans="1:11" ht="15.75" x14ac:dyDescent="0.25">
      <c r="B428" s="7" t="s">
        <v>288</v>
      </c>
      <c r="C428" s="8"/>
      <c r="D428" s="8"/>
      <c r="E428" s="8"/>
      <c r="F428" s="8"/>
      <c r="G428" s="8"/>
      <c r="H428" s="8"/>
      <c r="I428" s="23"/>
    </row>
    <row r="429" spans="1:11" s="57" customFormat="1" ht="7.5" customHeight="1" x14ac:dyDescent="0.2">
      <c r="A429" s="6"/>
      <c r="B429" s="9"/>
      <c r="C429" s="10" t="str">
        <f>$C$3</f>
        <v>PERIODE DU 1.1 AU 31.5.2024</v>
      </c>
      <c r="D429" s="11"/>
      <c r="E429" s="3"/>
      <c r="F429" s="3"/>
      <c r="G429" s="3"/>
      <c r="H429" s="3"/>
      <c r="I429" s="56"/>
    </row>
    <row r="430" spans="1:11" s="60" customFormat="1" ht="14.25" customHeight="1" x14ac:dyDescent="0.2">
      <c r="A430" s="24"/>
      <c r="B430" s="12" t="str">
        <f>B306</f>
        <v xml:space="preserve">             I - ASSURANCE MALADIE : DÉPENSES en milliers d'euros</v>
      </c>
      <c r="C430" s="13"/>
      <c r="D430" s="13"/>
      <c r="E430" s="13"/>
      <c r="F430" s="13"/>
      <c r="G430" s="13"/>
      <c r="H430" s="14"/>
      <c r="I430" s="59"/>
    </row>
    <row r="431" spans="1:11" s="57" customFormat="1" ht="10.5" customHeight="1" x14ac:dyDescent="0.2">
      <c r="A431" s="6"/>
      <c r="B431" s="16" t="s">
        <v>7</v>
      </c>
      <c r="C431" s="17" t="s">
        <v>1</v>
      </c>
      <c r="D431" s="17" t="s">
        <v>2</v>
      </c>
      <c r="E431" s="17" t="s">
        <v>6</v>
      </c>
      <c r="F431" s="219" t="s">
        <v>242</v>
      </c>
      <c r="G431" s="219" t="s">
        <v>237</v>
      </c>
      <c r="H431" s="19" t="str">
        <f>$H$5</f>
        <v>PCAP</v>
      </c>
      <c r="I431" s="56"/>
      <c r="J431" s="5"/>
    </row>
    <row r="432" spans="1:11" s="57" customFormat="1" ht="10.5" customHeight="1" x14ac:dyDescent="0.2">
      <c r="A432" s="6"/>
      <c r="B432" s="21"/>
      <c r="C432" s="44" t="s">
        <v>5</v>
      </c>
      <c r="D432" s="44" t="s">
        <v>5</v>
      </c>
      <c r="E432" s="44"/>
      <c r="F432" s="220"/>
      <c r="G432" s="220" t="s">
        <v>239</v>
      </c>
      <c r="H432" s="22" t="str">
        <f>$H$6</f>
        <v>en %</v>
      </c>
      <c r="I432" s="56"/>
      <c r="J432" s="5"/>
    </row>
    <row r="433" spans="1:11" s="57" customFormat="1" ht="10.5" customHeight="1" x14ac:dyDescent="0.2">
      <c r="A433" s="6"/>
      <c r="B433" s="31" t="s">
        <v>152</v>
      </c>
      <c r="C433" s="58"/>
      <c r="D433" s="58"/>
      <c r="E433" s="58"/>
      <c r="F433" s="226"/>
      <c r="G433" s="226"/>
      <c r="H433" s="183"/>
      <c r="I433" s="56"/>
      <c r="J433" s="5"/>
    </row>
    <row r="434" spans="1:11" s="57" customFormat="1" ht="10.5" customHeight="1" x14ac:dyDescent="0.2">
      <c r="A434" s="6"/>
      <c r="B434" s="16" t="s">
        <v>12</v>
      </c>
      <c r="C434" s="306"/>
      <c r="D434" s="306">
        <v>8354370439.2608433</v>
      </c>
      <c r="E434" s="306">
        <v>8354370439.2608433</v>
      </c>
      <c r="F434" s="307">
        <v>13629044.079999983</v>
      </c>
      <c r="G434" s="307">
        <v>42226679.410000086</v>
      </c>
      <c r="H434" s="182">
        <v>9.2339395934550428E-2</v>
      </c>
      <c r="I434" s="56"/>
      <c r="J434" s="5"/>
    </row>
    <row r="435" spans="1:11" s="57" customFormat="1" ht="10.5" customHeight="1" x14ac:dyDescent="0.2">
      <c r="A435" s="6"/>
      <c r="B435" s="16" t="s">
        <v>10</v>
      </c>
      <c r="C435" s="306">
        <v>1977052300.1496396</v>
      </c>
      <c r="D435" s="306"/>
      <c r="E435" s="306">
        <v>1977052300.1496396</v>
      </c>
      <c r="F435" s="307">
        <v>50940.430000000124</v>
      </c>
      <c r="G435" s="307">
        <v>11809126.989999902</v>
      </c>
      <c r="H435" s="182">
        <v>3.917498675322717E-2</v>
      </c>
      <c r="I435" s="56"/>
      <c r="J435" s="5"/>
    </row>
    <row r="436" spans="1:11" s="60" customFormat="1" ht="10.5" customHeight="1" x14ac:dyDescent="0.2">
      <c r="A436" s="24"/>
      <c r="B436" s="16" t="s">
        <v>9</v>
      </c>
      <c r="C436" s="306">
        <v>91021.790000000023</v>
      </c>
      <c r="D436" s="306"/>
      <c r="E436" s="306">
        <v>91021.790000000023</v>
      </c>
      <c r="F436" s="307"/>
      <c r="G436" s="307">
        <v>75.139999999999986</v>
      </c>
      <c r="H436" s="182"/>
      <c r="I436" s="59"/>
      <c r="J436" s="5"/>
    </row>
    <row r="437" spans="1:11" s="60" customFormat="1" x14ac:dyDescent="0.2">
      <c r="A437" s="24"/>
      <c r="B437" s="16" t="s">
        <v>299</v>
      </c>
      <c r="C437" s="306">
        <v>191736976.97997206</v>
      </c>
      <c r="D437" s="306"/>
      <c r="E437" s="306">
        <v>191736976.97997206</v>
      </c>
      <c r="F437" s="307"/>
      <c r="G437" s="307">
        <v>675712.24999998137</v>
      </c>
      <c r="H437" s="182">
        <v>4.1376292254173608E-2</v>
      </c>
      <c r="I437" s="59"/>
      <c r="J437" s="5"/>
    </row>
    <row r="438" spans="1:11" s="57" customFormat="1" x14ac:dyDescent="0.2">
      <c r="A438" s="6"/>
      <c r="B438" s="16" t="s">
        <v>11</v>
      </c>
      <c r="C438" s="306">
        <v>1061104.2600000028</v>
      </c>
      <c r="D438" s="306"/>
      <c r="E438" s="306">
        <v>1061104.2600000028</v>
      </c>
      <c r="F438" s="307"/>
      <c r="G438" s="307">
        <v>1042499.1500000028</v>
      </c>
      <c r="H438" s="182">
        <v>5.3969612959301028E-2</v>
      </c>
      <c r="I438" s="56"/>
      <c r="J438" s="5"/>
    </row>
    <row r="439" spans="1:11" s="57" customFormat="1" ht="10.5" customHeight="1" x14ac:dyDescent="0.2">
      <c r="A439" s="6"/>
      <c r="B439" s="16" t="s">
        <v>75</v>
      </c>
      <c r="C439" s="306">
        <v>28703892.570006389</v>
      </c>
      <c r="D439" s="306"/>
      <c r="E439" s="306">
        <v>28703892.570006389</v>
      </c>
      <c r="F439" s="313"/>
      <c r="G439" s="313">
        <v>153925.64000000255</v>
      </c>
      <c r="H439" s="185">
        <v>7.0569509230862693E-2</v>
      </c>
      <c r="I439" s="66"/>
      <c r="J439" s="5"/>
    </row>
    <row r="440" spans="1:11" s="57" customFormat="1" ht="10.5" customHeight="1" x14ac:dyDescent="0.2">
      <c r="A440" s="6"/>
      <c r="B440" s="16" t="s">
        <v>85</v>
      </c>
      <c r="C440" s="306">
        <v>4077544.1599999811</v>
      </c>
      <c r="D440" s="306">
        <v>800998239.35999906</v>
      </c>
      <c r="E440" s="306">
        <v>805075783.51999903</v>
      </c>
      <c r="F440" s="313">
        <v>805075783.51999903</v>
      </c>
      <c r="G440" s="313">
        <v>4531253.5199999986</v>
      </c>
      <c r="H440" s="185">
        <v>-1.4295980245079165E-2</v>
      </c>
      <c r="I440" s="66"/>
      <c r="J440" s="5"/>
    </row>
    <row r="441" spans="1:11" s="57" customFormat="1" ht="10.5" customHeight="1" x14ac:dyDescent="0.2">
      <c r="A441" s="6"/>
      <c r="B441" s="37" t="s">
        <v>25</v>
      </c>
      <c r="C441" s="306">
        <v>7263156.9899991704</v>
      </c>
      <c r="D441" s="306">
        <v>918.19</v>
      </c>
      <c r="E441" s="306">
        <v>7264075.1799991699</v>
      </c>
      <c r="F441" s="313">
        <v>4084.5400000000009</v>
      </c>
      <c r="G441" s="313">
        <v>27542.129999999961</v>
      </c>
      <c r="H441" s="185">
        <v>-4.2349627086444297E-2</v>
      </c>
      <c r="I441" s="56"/>
      <c r="J441" s="5"/>
    </row>
    <row r="442" spans="1:11" s="57" customFormat="1" ht="10.5" customHeight="1" x14ac:dyDescent="0.2">
      <c r="A442" s="6"/>
      <c r="B442" s="37" t="s">
        <v>48</v>
      </c>
      <c r="C442" s="306"/>
      <c r="D442" s="306">
        <v>3238336.5853300779</v>
      </c>
      <c r="E442" s="306">
        <v>3238336.5853300779</v>
      </c>
      <c r="F442" s="307">
        <v>475.11304500000006</v>
      </c>
      <c r="G442" s="307">
        <v>9376.3232050000079</v>
      </c>
      <c r="H442" s="182">
        <v>0.14281860014172354</v>
      </c>
      <c r="I442" s="56"/>
      <c r="J442" s="5"/>
    </row>
    <row r="443" spans="1:11" s="60" customFormat="1" ht="10.5" customHeight="1" x14ac:dyDescent="0.2">
      <c r="A443" s="24"/>
      <c r="B443" s="37" t="s">
        <v>355</v>
      </c>
      <c r="C443" s="306">
        <v>79630.420000000115</v>
      </c>
      <c r="D443" s="306">
        <v>11038989.149256015</v>
      </c>
      <c r="E443" s="306">
        <v>11118619.569256015</v>
      </c>
      <c r="F443" s="307"/>
      <c r="G443" s="307">
        <v>11091.000000000016</v>
      </c>
      <c r="H443" s="182"/>
      <c r="I443" s="59"/>
      <c r="J443" s="5"/>
    </row>
    <row r="444" spans="1:11" s="57" customFormat="1" ht="12.75" customHeight="1" x14ac:dyDescent="0.2">
      <c r="A444" s="6"/>
      <c r="B444" s="37" t="s">
        <v>79</v>
      </c>
      <c r="C444" s="314"/>
      <c r="D444" s="306">
        <v>50196579.970000237</v>
      </c>
      <c r="E444" s="306">
        <v>50196579.970000237</v>
      </c>
      <c r="F444" s="313"/>
      <c r="G444" s="313">
        <v>66132.63</v>
      </c>
      <c r="H444" s="185">
        <v>6.1754521380338989E-2</v>
      </c>
      <c r="I444" s="56"/>
    </row>
    <row r="445" spans="1:11" s="57" customFormat="1" ht="10.5" customHeight="1" x14ac:dyDescent="0.2">
      <c r="A445" s="6"/>
      <c r="B445" s="563" t="s">
        <v>432</v>
      </c>
      <c r="C445" s="314">
        <v>215030834.18956187</v>
      </c>
      <c r="D445" s="306">
        <v>273416931.27732176</v>
      </c>
      <c r="E445" s="306">
        <v>488447765.46688366</v>
      </c>
      <c r="F445" s="313"/>
      <c r="G445" s="313">
        <v>3471994.8399999524</v>
      </c>
      <c r="H445" s="185">
        <v>5.1442843553902717E-2</v>
      </c>
      <c r="I445" s="56"/>
      <c r="J445" s="5"/>
    </row>
    <row r="446" spans="1:11" s="57" customFormat="1" ht="10.5" customHeight="1" x14ac:dyDescent="0.2">
      <c r="A446" s="6"/>
      <c r="B446" s="563" t="s">
        <v>440</v>
      </c>
      <c r="C446" s="314">
        <v>5720718.960000148</v>
      </c>
      <c r="D446" s="306">
        <v>2270579.5199999893</v>
      </c>
      <c r="E446" s="306">
        <v>7991298.4800001374</v>
      </c>
      <c r="F446" s="313"/>
      <c r="G446" s="313">
        <v>43312.359999999957</v>
      </c>
      <c r="H446" s="185">
        <v>0.98225399012940118</v>
      </c>
      <c r="I446" s="56"/>
      <c r="J446" s="5"/>
    </row>
    <row r="447" spans="1:11" s="60" customFormat="1" ht="15" customHeight="1" x14ac:dyDescent="0.2">
      <c r="A447" s="24"/>
      <c r="B447" s="574" t="s">
        <v>457</v>
      </c>
      <c r="C447" s="314"/>
      <c r="D447" s="306">
        <v>7425</v>
      </c>
      <c r="E447" s="306">
        <v>7425</v>
      </c>
      <c r="F447" s="313"/>
      <c r="G447" s="313"/>
      <c r="H447" s="185">
        <v>-0.84984295696731715</v>
      </c>
      <c r="I447" s="56"/>
      <c r="J447" s="5"/>
      <c r="K447" s="57"/>
    </row>
    <row r="448" spans="1:11" s="60" customFormat="1" ht="16.5" customHeight="1" x14ac:dyDescent="0.2">
      <c r="A448" s="24"/>
      <c r="B448" s="574" t="s">
        <v>476</v>
      </c>
      <c r="C448" s="314">
        <v>25146285.299998809</v>
      </c>
      <c r="D448" s="306">
        <v>38659270.539999776</v>
      </c>
      <c r="E448" s="306">
        <v>63805555.839998581</v>
      </c>
      <c r="F448" s="313">
        <v>1440</v>
      </c>
      <c r="G448" s="313">
        <v>215397.56999999992</v>
      </c>
      <c r="H448" s="185">
        <v>-0.43375305294693023</v>
      </c>
      <c r="I448" s="56"/>
      <c r="J448" s="5"/>
      <c r="K448" s="57"/>
    </row>
    <row r="449" spans="1:11" s="60" customFormat="1" ht="14.25" customHeight="1" x14ac:dyDescent="0.2">
      <c r="A449" s="24"/>
      <c r="B449" s="574" t="s">
        <v>493</v>
      </c>
      <c r="C449" s="314"/>
      <c r="D449" s="306">
        <v>6810611.601809998</v>
      </c>
      <c r="E449" s="306">
        <v>6810611.601809998</v>
      </c>
      <c r="F449" s="313"/>
      <c r="G449" s="313"/>
      <c r="H449" s="185"/>
      <c r="I449" s="56"/>
      <c r="J449" s="5"/>
      <c r="K449" s="57"/>
    </row>
    <row r="450" spans="1:11" s="60" customFormat="1" ht="14.25" customHeight="1" x14ac:dyDescent="0.2">
      <c r="A450" s="24"/>
      <c r="B450" s="563" t="s">
        <v>445</v>
      </c>
      <c r="C450" s="314"/>
      <c r="D450" s="306">
        <v>154065.07000005068</v>
      </c>
      <c r="E450" s="306">
        <v>154065.07000005068</v>
      </c>
      <c r="F450" s="313"/>
      <c r="G450" s="313">
        <v>487.99000000000359</v>
      </c>
      <c r="H450" s="185">
        <v>1.7121689198300594E-2</v>
      </c>
      <c r="I450" s="56"/>
      <c r="J450" s="5"/>
      <c r="K450" s="57"/>
    </row>
    <row r="451" spans="1:11" ht="14.25" customHeight="1" x14ac:dyDescent="0.2">
      <c r="A451" s="2"/>
      <c r="B451" s="16" t="s">
        <v>280</v>
      </c>
      <c r="C451" s="310"/>
      <c r="D451" s="306">
        <v>-414717214.47999167</v>
      </c>
      <c r="E451" s="306">
        <v>-414717214.47999167</v>
      </c>
      <c r="F451" s="313"/>
      <c r="G451" s="313">
        <v>-2438923.4999999879</v>
      </c>
      <c r="H451" s="185">
        <v>0.28830894455300227</v>
      </c>
      <c r="I451" s="59"/>
      <c r="J451" s="60"/>
      <c r="K451" s="60"/>
    </row>
    <row r="452" spans="1:11" ht="10.5" customHeight="1" x14ac:dyDescent="0.2">
      <c r="A452" s="2"/>
      <c r="B452" s="29" t="s">
        <v>156</v>
      </c>
      <c r="C452" s="308">
        <v>2455963465.7691779</v>
      </c>
      <c r="D452" s="308">
        <v>9126445171.044569</v>
      </c>
      <c r="E452" s="308">
        <v>11582408636.813747</v>
      </c>
      <c r="F452" s="315">
        <v>818761767.68304408</v>
      </c>
      <c r="G452" s="315">
        <v>61845683.443204954</v>
      </c>
      <c r="H452" s="186">
        <v>6.2467487833937074E-2</v>
      </c>
      <c r="I452" s="69"/>
      <c r="K452" s="209" t="b">
        <f>IF(ABS(E452-SUM(E434:E451))&lt;0.001,TRUE,FALSE)</f>
        <v>1</v>
      </c>
    </row>
    <row r="453" spans="1:11" ht="21" customHeight="1" x14ac:dyDescent="0.2">
      <c r="A453" s="2"/>
      <c r="B453" s="29" t="s">
        <v>153</v>
      </c>
      <c r="C453" s="308"/>
      <c r="D453" s="308">
        <v>175924.04999999996</v>
      </c>
      <c r="E453" s="308">
        <v>175924.04999999996</v>
      </c>
      <c r="F453" s="315"/>
      <c r="G453" s="315"/>
      <c r="H453" s="186">
        <v>-9.6073853875317083E-2</v>
      </c>
      <c r="I453" s="69"/>
    </row>
    <row r="454" spans="1:11" ht="11.25" customHeight="1" x14ac:dyDescent="0.2">
      <c r="A454" s="2"/>
      <c r="B454" s="31" t="s">
        <v>154</v>
      </c>
      <c r="C454" s="308"/>
      <c r="D454" s="308"/>
      <c r="E454" s="308"/>
      <c r="F454" s="315"/>
      <c r="G454" s="315"/>
      <c r="H454" s="186"/>
      <c r="I454" s="69"/>
    </row>
    <row r="455" spans="1:11" s="28" customFormat="1" ht="10.5" customHeight="1" x14ac:dyDescent="0.2">
      <c r="A455" s="54"/>
      <c r="B455" s="272" t="s">
        <v>268</v>
      </c>
      <c r="C455" s="316"/>
      <c r="D455" s="306"/>
      <c r="E455" s="306"/>
      <c r="F455" s="313"/>
      <c r="G455" s="313"/>
      <c r="H455" s="185"/>
      <c r="I455" s="69"/>
      <c r="J455" s="5"/>
      <c r="K455" s="5"/>
    </row>
    <row r="456" spans="1:11" ht="10.5" customHeight="1" x14ac:dyDescent="0.2">
      <c r="A456" s="2"/>
      <c r="B456" s="67" t="s">
        <v>267</v>
      </c>
      <c r="C456" s="317">
        <v>594100220.53000498</v>
      </c>
      <c r="D456" s="317">
        <v>1996250924.3598614</v>
      </c>
      <c r="E456" s="317">
        <v>2590351144.8898664</v>
      </c>
      <c r="F456" s="318"/>
      <c r="G456" s="318">
        <v>14087777.379999973</v>
      </c>
      <c r="H456" s="281">
        <v>8.0401621371392951E-2</v>
      </c>
      <c r="I456" s="70"/>
      <c r="K456" s="28"/>
    </row>
    <row r="457" spans="1:11" ht="10.5" customHeight="1" x14ac:dyDescent="0.2">
      <c r="A457" s="2"/>
      <c r="B457" s="272" t="s">
        <v>266</v>
      </c>
      <c r="C457" s="317"/>
      <c r="D457" s="317"/>
      <c r="E457" s="317"/>
      <c r="F457" s="318"/>
      <c r="G457" s="318"/>
      <c r="H457" s="281"/>
      <c r="I457" s="69"/>
    </row>
    <row r="458" spans="1:11" ht="10.5" customHeight="1" x14ac:dyDescent="0.2">
      <c r="A458" s="2"/>
      <c r="B458" s="67" t="s">
        <v>257</v>
      </c>
      <c r="C458" s="317">
        <v>181140298.46996447</v>
      </c>
      <c r="D458" s="317">
        <v>59239547.429998286</v>
      </c>
      <c r="E458" s="317">
        <v>240379845.89996275</v>
      </c>
      <c r="F458" s="318"/>
      <c r="G458" s="318">
        <v>1349635.4900000019</v>
      </c>
      <c r="H458" s="281">
        <v>2.7704348808067492E-2</v>
      </c>
      <c r="I458" s="69"/>
    </row>
    <row r="459" spans="1:11" ht="10.5" customHeight="1" x14ac:dyDescent="0.2">
      <c r="A459" s="2"/>
      <c r="B459" s="16" t="s">
        <v>258</v>
      </c>
      <c r="C459" s="317">
        <v>31250999.69999966</v>
      </c>
      <c r="D459" s="317">
        <v>8545618.7099999953</v>
      </c>
      <c r="E459" s="317">
        <v>39796618.409999654</v>
      </c>
      <c r="F459" s="318"/>
      <c r="G459" s="318">
        <v>133486.04999999999</v>
      </c>
      <c r="H459" s="281">
        <v>0.18521029898752817</v>
      </c>
      <c r="I459" s="69"/>
    </row>
    <row r="460" spans="1:11" ht="10.5" customHeight="1" x14ac:dyDescent="0.2">
      <c r="A460" s="2"/>
      <c r="B460" s="67" t="s">
        <v>259</v>
      </c>
      <c r="C460" s="317">
        <v>123829474.09000003</v>
      </c>
      <c r="D460" s="317">
        <v>35089320.289999954</v>
      </c>
      <c r="E460" s="317">
        <v>158918794.38</v>
      </c>
      <c r="F460" s="318"/>
      <c r="G460" s="318">
        <v>723002.23999999987</v>
      </c>
      <c r="H460" s="281">
        <v>-1.7246172088423717E-2</v>
      </c>
      <c r="I460" s="69"/>
    </row>
    <row r="461" spans="1:11" ht="10.5" customHeight="1" x14ac:dyDescent="0.2">
      <c r="A461" s="2"/>
      <c r="B461" s="67" t="s">
        <v>260</v>
      </c>
      <c r="C461" s="317">
        <v>4065255.1099998718</v>
      </c>
      <c r="D461" s="317">
        <v>9072799.7100004572</v>
      </c>
      <c r="E461" s="317">
        <v>13138054.820000328</v>
      </c>
      <c r="F461" s="318"/>
      <c r="G461" s="318">
        <v>67295.850000000006</v>
      </c>
      <c r="H461" s="281">
        <v>0.14891622510466251</v>
      </c>
      <c r="I461" s="71"/>
    </row>
    <row r="462" spans="1:11" ht="18.75" customHeight="1" x14ac:dyDescent="0.2">
      <c r="A462" s="2"/>
      <c r="B462" s="67" t="s">
        <v>261</v>
      </c>
      <c r="C462" s="317"/>
      <c r="D462" s="317">
        <v>6496956.7699999381</v>
      </c>
      <c r="E462" s="317">
        <v>6496956.7699999381</v>
      </c>
      <c r="F462" s="318"/>
      <c r="G462" s="318">
        <v>39450.510000000009</v>
      </c>
      <c r="H462" s="281">
        <v>0.1043874977567032</v>
      </c>
      <c r="I462" s="69"/>
    </row>
    <row r="463" spans="1:11" ht="10.5" customHeight="1" x14ac:dyDescent="0.2">
      <c r="A463" s="2"/>
      <c r="B463" s="67" t="s">
        <v>262</v>
      </c>
      <c r="C463" s="317">
        <v>4056591.7400000049</v>
      </c>
      <c r="D463" s="317">
        <v>34564460.570001327</v>
      </c>
      <c r="E463" s="317">
        <v>38621052.310001336</v>
      </c>
      <c r="F463" s="318"/>
      <c r="G463" s="318">
        <v>140488.85000000003</v>
      </c>
      <c r="H463" s="281">
        <v>3.8223160659819344E-2</v>
      </c>
      <c r="I463" s="69"/>
    </row>
    <row r="464" spans="1:11" ht="10.5" customHeight="1" x14ac:dyDescent="0.2">
      <c r="A464" s="2"/>
      <c r="B464" s="67" t="s">
        <v>264</v>
      </c>
      <c r="C464" s="317"/>
      <c r="D464" s="317">
        <v>138438847.40999922</v>
      </c>
      <c r="E464" s="317">
        <v>138438847.40999922</v>
      </c>
      <c r="F464" s="318"/>
      <c r="G464" s="318">
        <v>616170.64000000013</v>
      </c>
      <c r="H464" s="281">
        <v>6.7971516236756235E-2</v>
      </c>
      <c r="I464" s="69"/>
    </row>
    <row r="465" spans="1:11" ht="10.5" customHeight="1" x14ac:dyDescent="0.2">
      <c r="A465" s="2"/>
      <c r="B465" s="67" t="s">
        <v>263</v>
      </c>
      <c r="C465" s="317"/>
      <c r="D465" s="317"/>
      <c r="E465" s="317"/>
      <c r="F465" s="318"/>
      <c r="G465" s="318"/>
      <c r="H465" s="281"/>
      <c r="I465" s="69"/>
    </row>
    <row r="466" spans="1:11" ht="10.5" customHeight="1" x14ac:dyDescent="0.2">
      <c r="A466" s="2"/>
      <c r="B466" s="29" t="s">
        <v>265</v>
      </c>
      <c r="C466" s="317"/>
      <c r="D466" s="317"/>
      <c r="E466" s="317"/>
      <c r="F466" s="318"/>
      <c r="G466" s="318"/>
      <c r="H466" s="281"/>
      <c r="I466" s="69"/>
    </row>
    <row r="467" spans="1:11" ht="10.5" customHeight="1" x14ac:dyDescent="0.2">
      <c r="A467" s="2"/>
      <c r="B467" s="16" t="s">
        <v>269</v>
      </c>
      <c r="C467" s="317">
        <v>278288.45000000054</v>
      </c>
      <c r="D467" s="317">
        <v>986928.17000001308</v>
      </c>
      <c r="E467" s="317">
        <v>1265216.6200000136</v>
      </c>
      <c r="F467" s="318"/>
      <c r="G467" s="318">
        <v>5583.7800000000007</v>
      </c>
      <c r="H467" s="281">
        <v>-5.012765337351921E-2</v>
      </c>
      <c r="I467" s="69"/>
    </row>
    <row r="468" spans="1:11" ht="10.5" customHeight="1" x14ac:dyDescent="0.2">
      <c r="A468" s="2"/>
      <c r="B468" s="16" t="s">
        <v>270</v>
      </c>
      <c r="C468" s="317"/>
      <c r="D468" s="317"/>
      <c r="E468" s="317"/>
      <c r="F468" s="318"/>
      <c r="G468" s="318"/>
      <c r="H468" s="281"/>
      <c r="I468" s="69"/>
    </row>
    <row r="469" spans="1:11" ht="10.5" customHeight="1" x14ac:dyDescent="0.2">
      <c r="A469" s="2"/>
      <c r="B469" s="29" t="s">
        <v>271</v>
      </c>
      <c r="C469" s="317"/>
      <c r="D469" s="317"/>
      <c r="E469" s="317"/>
      <c r="F469" s="318"/>
      <c r="G469" s="318"/>
      <c r="H469" s="281"/>
      <c r="I469" s="71"/>
    </row>
    <row r="470" spans="1:11" s="28" customFormat="1" x14ac:dyDescent="0.2">
      <c r="A470" s="54"/>
      <c r="B470" s="16" t="s">
        <v>272</v>
      </c>
      <c r="C470" s="317"/>
      <c r="D470" s="317">
        <v>59467962.709999606</v>
      </c>
      <c r="E470" s="317">
        <v>59467962.709999606</v>
      </c>
      <c r="F470" s="318"/>
      <c r="G470" s="318">
        <v>227782.41000000015</v>
      </c>
      <c r="H470" s="281">
        <v>-5.6712379419575631E-3</v>
      </c>
      <c r="I470" s="70"/>
      <c r="J470" s="5"/>
    </row>
    <row r="471" spans="1:11" s="28" customFormat="1" x14ac:dyDescent="0.2">
      <c r="A471" s="54"/>
      <c r="B471" s="574" t="s">
        <v>458</v>
      </c>
      <c r="C471" s="317"/>
      <c r="D471" s="317"/>
      <c r="E471" s="317"/>
      <c r="F471" s="318"/>
      <c r="G471" s="318"/>
      <c r="H471" s="281"/>
      <c r="I471" s="70"/>
      <c r="J471" s="5"/>
    </row>
    <row r="472" spans="1:11" ht="10.5" customHeight="1" x14ac:dyDescent="0.2">
      <c r="A472" s="2"/>
      <c r="B472" s="16" t="s">
        <v>86</v>
      </c>
      <c r="C472" s="317"/>
      <c r="D472" s="317">
        <v>301592.89999999991</v>
      </c>
      <c r="E472" s="317">
        <v>301592.89999999991</v>
      </c>
      <c r="F472" s="318"/>
      <c r="G472" s="318">
        <v>15.010000000000002</v>
      </c>
      <c r="H472" s="281">
        <v>0.67237557559964478</v>
      </c>
      <c r="I472" s="69"/>
    </row>
    <row r="473" spans="1:11" s="28" customFormat="1" x14ac:dyDescent="0.2">
      <c r="A473" s="54"/>
      <c r="B473" s="29" t="s">
        <v>155</v>
      </c>
      <c r="C473" s="308">
        <v>938721128.08996892</v>
      </c>
      <c r="D473" s="308">
        <v>2348454959.0298605</v>
      </c>
      <c r="E473" s="308">
        <v>3287176087.1198292</v>
      </c>
      <c r="F473" s="315"/>
      <c r="G473" s="315">
        <v>17390688.209999979</v>
      </c>
      <c r="H473" s="186">
        <v>6.9963725069325911E-2</v>
      </c>
      <c r="I473" s="70"/>
      <c r="K473" s="209" t="b">
        <f>IF(ABS(E473-SUM(E456,E458:E465,E467:E468,E470:E472))&lt;0.001,TRUE,FALSE)</f>
        <v>1</v>
      </c>
    </row>
    <row r="474" spans="1:11" ht="18" customHeight="1" x14ac:dyDescent="0.2">
      <c r="A474" s="2"/>
      <c r="B474" s="29" t="s">
        <v>354</v>
      </c>
      <c r="C474" s="306"/>
      <c r="D474" s="306"/>
      <c r="E474" s="306"/>
      <c r="F474" s="313"/>
      <c r="G474" s="313"/>
      <c r="H474" s="185"/>
      <c r="I474" s="69"/>
    </row>
    <row r="475" spans="1:11" ht="14.25" customHeight="1" x14ac:dyDescent="0.2">
      <c r="A475" s="2"/>
      <c r="B475" s="273" t="s">
        <v>43</v>
      </c>
      <c r="C475" s="308">
        <v>27937326.270000033</v>
      </c>
      <c r="D475" s="308">
        <v>14740621.040000001</v>
      </c>
      <c r="E475" s="308">
        <v>42677947.310000032</v>
      </c>
      <c r="F475" s="315"/>
      <c r="G475" s="315">
        <v>215698.91999999995</v>
      </c>
      <c r="H475" s="186">
        <v>0.12467602923574117</v>
      </c>
      <c r="I475" s="69"/>
    </row>
    <row r="476" spans="1:11" ht="19.5" customHeight="1" x14ac:dyDescent="0.2">
      <c r="A476" s="2"/>
      <c r="B476" s="74" t="s">
        <v>162</v>
      </c>
      <c r="C476" s="308"/>
      <c r="D476" s="308"/>
      <c r="E476" s="308"/>
      <c r="F476" s="315"/>
      <c r="G476" s="315"/>
      <c r="H476" s="186"/>
      <c r="I476" s="69"/>
    </row>
    <row r="477" spans="1:11" ht="15" customHeight="1" x14ac:dyDescent="0.2">
      <c r="A477" s="2"/>
      <c r="B477" s="37" t="s">
        <v>20</v>
      </c>
      <c r="C477" s="306">
        <v>4329.8900000000003</v>
      </c>
      <c r="D477" s="306">
        <v>10690.359999999999</v>
      </c>
      <c r="E477" s="306">
        <v>15020.25</v>
      </c>
      <c r="F477" s="313"/>
      <c r="G477" s="313">
        <v>132.09</v>
      </c>
      <c r="H477" s="185"/>
      <c r="I477" s="69"/>
    </row>
    <row r="478" spans="1:11" s="28" customFormat="1" ht="10.5" customHeight="1" x14ac:dyDescent="0.2">
      <c r="A478" s="54"/>
      <c r="B478" s="75" t="s">
        <v>159</v>
      </c>
      <c r="C478" s="306">
        <v>63880994.989999563</v>
      </c>
      <c r="D478" s="306">
        <v>580994231.86351752</v>
      </c>
      <c r="E478" s="306">
        <v>644875226.85351706</v>
      </c>
      <c r="F478" s="313"/>
      <c r="G478" s="313">
        <v>2325802.1500000008</v>
      </c>
      <c r="H478" s="185">
        <v>4.7426507302049004E-2</v>
      </c>
      <c r="I478" s="70"/>
    </row>
    <row r="479" spans="1:11" ht="10.5" customHeight="1" x14ac:dyDescent="0.2">
      <c r="A479" s="2"/>
      <c r="B479" s="75" t="s">
        <v>26</v>
      </c>
      <c r="C479" s="306">
        <v>19874068.869999945</v>
      </c>
      <c r="D479" s="306">
        <v>318643406.73000181</v>
      </c>
      <c r="E479" s="306">
        <v>338517475.60000169</v>
      </c>
      <c r="F479" s="313"/>
      <c r="G479" s="313">
        <v>1812307.2700000009</v>
      </c>
      <c r="H479" s="185">
        <v>7.7490533877373036E-2</v>
      </c>
      <c r="I479" s="69"/>
    </row>
    <row r="480" spans="1:11" ht="10.5" customHeight="1" x14ac:dyDescent="0.2">
      <c r="A480" s="2"/>
      <c r="B480" s="75" t="s">
        <v>27</v>
      </c>
      <c r="C480" s="306">
        <v>60428254.940000564</v>
      </c>
      <c r="D480" s="306">
        <v>997093531.45998704</v>
      </c>
      <c r="E480" s="306">
        <v>1057521786.3999877</v>
      </c>
      <c r="F480" s="313"/>
      <c r="G480" s="313">
        <v>5358441.2699999893</v>
      </c>
      <c r="H480" s="185">
        <v>8.3458007467468898E-2</v>
      </c>
      <c r="I480" s="69"/>
    </row>
    <row r="481" spans="1:11" ht="10.5" customHeight="1" x14ac:dyDescent="0.2">
      <c r="A481" s="2"/>
      <c r="B481" s="75" t="s">
        <v>274</v>
      </c>
      <c r="C481" s="306">
        <v>1731529.0299999975</v>
      </c>
      <c r="D481" s="306">
        <v>24993854.350000132</v>
      </c>
      <c r="E481" s="306">
        <v>26725383.380000129</v>
      </c>
      <c r="F481" s="313"/>
      <c r="G481" s="313">
        <v>201700.81000000006</v>
      </c>
      <c r="H481" s="185">
        <v>3.4458018768040999E-2</v>
      </c>
      <c r="I481" s="69"/>
    </row>
    <row r="482" spans="1:11" ht="10.5" customHeight="1" x14ac:dyDescent="0.2">
      <c r="A482" s="2"/>
      <c r="B482" s="75" t="s">
        <v>273</v>
      </c>
      <c r="C482" s="306">
        <v>5412.5</v>
      </c>
      <c r="D482" s="306">
        <v>99590</v>
      </c>
      <c r="E482" s="306">
        <v>105002.5</v>
      </c>
      <c r="F482" s="313"/>
      <c r="G482" s="313">
        <v>85460</v>
      </c>
      <c r="H482" s="185">
        <v>0.19729845727775919</v>
      </c>
      <c r="I482" s="69"/>
    </row>
    <row r="483" spans="1:11" ht="10.5" customHeight="1" x14ac:dyDescent="0.2">
      <c r="A483" s="2"/>
      <c r="B483" s="75" t="s">
        <v>49</v>
      </c>
      <c r="C483" s="306">
        <v>39954.909999999996</v>
      </c>
      <c r="D483" s="306">
        <v>204573564.63931969</v>
      </c>
      <c r="E483" s="306">
        <v>204613519.54931971</v>
      </c>
      <c r="F483" s="313"/>
      <c r="G483" s="313">
        <v>661042.27000000014</v>
      </c>
      <c r="H483" s="185">
        <v>-3.6749660340594903E-2</v>
      </c>
      <c r="I483" s="69"/>
    </row>
    <row r="484" spans="1:11" ht="10.5" customHeight="1" x14ac:dyDescent="0.2">
      <c r="A484" s="2"/>
      <c r="B484" s="37" t="s">
        <v>349</v>
      </c>
      <c r="C484" s="305"/>
      <c r="D484" s="306">
        <v>17081049.014359999</v>
      </c>
      <c r="E484" s="306">
        <v>17081049.014359999</v>
      </c>
      <c r="F484" s="313"/>
      <c r="G484" s="313"/>
      <c r="H484" s="185"/>
      <c r="I484" s="69"/>
    </row>
    <row r="485" spans="1:11" x14ac:dyDescent="0.2">
      <c r="A485" s="2"/>
      <c r="B485" s="574" t="s">
        <v>459</v>
      </c>
      <c r="C485" s="306"/>
      <c r="D485" s="306">
        <v>156505.97</v>
      </c>
      <c r="E485" s="306">
        <v>156505.97</v>
      </c>
      <c r="F485" s="313"/>
      <c r="G485" s="313"/>
      <c r="H485" s="185">
        <v>-0.50622796310840124</v>
      </c>
      <c r="I485" s="69"/>
    </row>
    <row r="486" spans="1:11" x14ac:dyDescent="0.2">
      <c r="A486" s="2"/>
      <c r="B486" s="75" t="s">
        <v>28</v>
      </c>
      <c r="C486" s="306">
        <v>949212.50999999826</v>
      </c>
      <c r="D486" s="306">
        <v>9408665.1000000071</v>
      </c>
      <c r="E486" s="306">
        <v>10357877.610000005</v>
      </c>
      <c r="F486" s="313"/>
      <c r="G486" s="313">
        <v>18851.510000000002</v>
      </c>
      <c r="H486" s="185">
        <v>4.0108914286582031E-2</v>
      </c>
      <c r="I486" s="69"/>
    </row>
    <row r="487" spans="1:11" ht="10.5" customHeight="1" x14ac:dyDescent="0.2">
      <c r="A487" s="2"/>
      <c r="B487" s="37" t="s">
        <v>280</v>
      </c>
      <c r="C487" s="306"/>
      <c r="D487" s="306">
        <v>-22769894.099999905</v>
      </c>
      <c r="E487" s="306">
        <v>-22769894.099999905</v>
      </c>
      <c r="F487" s="313"/>
      <c r="G487" s="313">
        <v>-112057.41999999993</v>
      </c>
      <c r="H487" s="185">
        <v>0.13657958034120665</v>
      </c>
      <c r="I487" s="69"/>
    </row>
    <row r="488" spans="1:11" ht="10.5" customHeight="1" x14ac:dyDescent="0.2">
      <c r="A488" s="2"/>
      <c r="B488" s="35" t="s">
        <v>160</v>
      </c>
      <c r="C488" s="308">
        <v>146913757.6400001</v>
      </c>
      <c r="D488" s="308">
        <v>2130285195.3871863</v>
      </c>
      <c r="E488" s="308">
        <v>2277198953.0271864</v>
      </c>
      <c r="F488" s="315"/>
      <c r="G488" s="315">
        <v>10351679.94999999</v>
      </c>
      <c r="H488" s="186">
        <v>6.5653134852189599E-2</v>
      </c>
      <c r="I488" s="69"/>
      <c r="K488" s="209" t="b">
        <f>IF(ABS(E488-SUM(E477:E487))&lt;0.001,TRUE,FALSE)</f>
        <v>1</v>
      </c>
    </row>
    <row r="489" spans="1:11" ht="10.5" customHeight="1" x14ac:dyDescent="0.2">
      <c r="A489" s="2"/>
      <c r="B489" s="76" t="s">
        <v>33</v>
      </c>
      <c r="C489" s="306">
        <v>18871.43</v>
      </c>
      <c r="D489" s="306">
        <v>1297033.82</v>
      </c>
      <c r="E489" s="306">
        <v>1315905.25</v>
      </c>
      <c r="F489" s="313"/>
      <c r="G489" s="313"/>
      <c r="H489" s="185">
        <v>-0.48271667548542296</v>
      </c>
      <c r="I489" s="69"/>
    </row>
    <row r="490" spans="1:11" x14ac:dyDescent="0.2">
      <c r="A490" s="2"/>
      <c r="B490" s="76" t="s">
        <v>383</v>
      </c>
      <c r="C490" s="306"/>
      <c r="D490" s="306">
        <v>144258533.11027005</v>
      </c>
      <c r="E490" s="306">
        <v>144258533.11027005</v>
      </c>
      <c r="F490" s="313"/>
      <c r="G490" s="313"/>
      <c r="H490" s="185">
        <v>0.20883552539944161</v>
      </c>
      <c r="I490" s="69"/>
    </row>
    <row r="491" spans="1:11" ht="10.5" customHeight="1" x14ac:dyDescent="0.2">
      <c r="A491" s="2"/>
      <c r="B491" s="76" t="s">
        <v>446</v>
      </c>
      <c r="C491" s="306"/>
      <c r="D491" s="306">
        <v>2845136.4573200005</v>
      </c>
      <c r="E491" s="306">
        <v>2845136.4573200005</v>
      </c>
      <c r="F491" s="313"/>
      <c r="G491" s="313"/>
      <c r="H491" s="185"/>
      <c r="I491" s="69"/>
    </row>
    <row r="492" spans="1:11" ht="10.5" customHeight="1" x14ac:dyDescent="0.2">
      <c r="A492" s="2"/>
      <c r="B492" s="76" t="s">
        <v>477</v>
      </c>
      <c r="C492" s="306"/>
      <c r="D492" s="306">
        <v>13353165.897744905</v>
      </c>
      <c r="E492" s="306">
        <v>13353165.897744905</v>
      </c>
      <c r="F492" s="313"/>
      <c r="G492" s="313">
        <v>40349.632535000113</v>
      </c>
      <c r="H492" s="185">
        <v>-0.65905089065574252</v>
      </c>
      <c r="I492" s="69"/>
    </row>
    <row r="493" spans="1:11" ht="10.5" customHeight="1" x14ac:dyDescent="0.2">
      <c r="A493" s="2"/>
      <c r="B493" s="76" t="s">
        <v>492</v>
      </c>
      <c r="C493" s="306"/>
      <c r="D493" s="306">
        <v>1360249.6729200017</v>
      </c>
      <c r="E493" s="306">
        <v>1360249.6729200017</v>
      </c>
      <c r="F493" s="313"/>
      <c r="G493" s="313">
        <v>5.1623649999999826</v>
      </c>
      <c r="H493" s="185"/>
      <c r="I493" s="69"/>
    </row>
    <row r="494" spans="1:11" x14ac:dyDescent="0.2">
      <c r="A494" s="2"/>
      <c r="B494" s="76" t="s">
        <v>439</v>
      </c>
      <c r="C494" s="306"/>
      <c r="D494" s="306">
        <v>71736515.321135029</v>
      </c>
      <c r="E494" s="306">
        <v>71736515.321135029</v>
      </c>
      <c r="F494" s="313"/>
      <c r="G494" s="313"/>
      <c r="H494" s="185">
        <v>0.55344696224026069</v>
      </c>
      <c r="I494" s="69"/>
    </row>
    <row r="495" spans="1:11" x14ac:dyDescent="0.2">
      <c r="A495" s="2"/>
      <c r="B495" s="76" t="s">
        <v>480</v>
      </c>
      <c r="C495" s="306"/>
      <c r="D495" s="306">
        <v>550168</v>
      </c>
      <c r="E495" s="306">
        <v>550168</v>
      </c>
      <c r="F495" s="313"/>
      <c r="G495" s="313">
        <v>110</v>
      </c>
      <c r="H495" s="185">
        <v>0.36101020240625847</v>
      </c>
      <c r="I495" s="69"/>
    </row>
    <row r="496" spans="1:11" s="80" customFormat="1" ht="12.75" x14ac:dyDescent="0.2">
      <c r="A496" s="2"/>
      <c r="B496" s="76" t="s">
        <v>490</v>
      </c>
      <c r="C496" s="306">
        <v>230898.60000000006</v>
      </c>
      <c r="D496" s="306">
        <v>8359386.8900000239</v>
      </c>
      <c r="E496" s="306">
        <v>8590285.4900000226</v>
      </c>
      <c r="F496" s="313"/>
      <c r="G496" s="313">
        <v>33794.040000000008</v>
      </c>
      <c r="H496" s="185"/>
      <c r="I496" s="79"/>
      <c r="J496" s="5"/>
    </row>
    <row r="497" spans="1:12" s="80" customFormat="1" ht="12.75" x14ac:dyDescent="0.2">
      <c r="A497" s="2"/>
      <c r="B497" s="76" t="s">
        <v>494</v>
      </c>
      <c r="C497" s="306"/>
      <c r="D497" s="306">
        <v>84321862.832018077</v>
      </c>
      <c r="E497" s="306">
        <v>84321862.832018077</v>
      </c>
      <c r="F497" s="313"/>
      <c r="G497" s="313"/>
      <c r="H497" s="185"/>
      <c r="I497" s="79"/>
      <c r="J497" s="5"/>
    </row>
    <row r="498" spans="1:12" s="80" customFormat="1" ht="12.75" x14ac:dyDescent="0.2">
      <c r="A498" s="2"/>
      <c r="B498" s="73" t="s">
        <v>158</v>
      </c>
      <c r="C498" s="306"/>
      <c r="D498" s="306">
        <v>355162.58999999985</v>
      </c>
      <c r="E498" s="306">
        <v>355162.58999999985</v>
      </c>
      <c r="F498" s="313"/>
      <c r="G498" s="313"/>
      <c r="H498" s="185">
        <v>0.41799343733659255</v>
      </c>
      <c r="I498" s="79"/>
      <c r="J498" s="5"/>
    </row>
    <row r="499" spans="1:12" ht="16.5" customHeight="1" x14ac:dyDescent="0.2">
      <c r="A499" s="77"/>
      <c r="B499" s="78" t="s">
        <v>297</v>
      </c>
      <c r="C499" s="308">
        <v>175100853.94000012</v>
      </c>
      <c r="D499" s="308">
        <v>2473463031.0185933</v>
      </c>
      <c r="E499" s="308">
        <v>2648563884.9585934</v>
      </c>
      <c r="F499" s="315"/>
      <c r="G499" s="315">
        <v>10641637.704899991</v>
      </c>
      <c r="H499" s="186">
        <v>0.10117345423234436</v>
      </c>
      <c r="I499" s="69"/>
      <c r="K499" s="209" t="b">
        <f>IF(ABS(E499-SUM(E475,E488,E489:E498))&lt;0.001,TRUE,FALSE)</f>
        <v>1</v>
      </c>
      <c r="L499" s="164"/>
    </row>
    <row r="500" spans="1:12" ht="12" customHeight="1" x14ac:dyDescent="0.2">
      <c r="A500" s="2"/>
      <c r="B500" s="76" t="s">
        <v>80</v>
      </c>
      <c r="C500" s="306"/>
      <c r="D500" s="306">
        <v>2707667063.5899925</v>
      </c>
      <c r="E500" s="306">
        <v>2707667063.5899925</v>
      </c>
      <c r="F500" s="313"/>
      <c r="G500" s="313"/>
      <c r="H500" s="185">
        <v>3.1065201977740431E-2</v>
      </c>
      <c r="I500" s="69"/>
    </row>
    <row r="501" spans="1:12" ht="12" customHeight="1" x14ac:dyDescent="0.2">
      <c r="A501" s="2"/>
      <c r="B501" s="76" t="s">
        <v>81</v>
      </c>
      <c r="C501" s="306"/>
      <c r="D501" s="306">
        <v>1825039316.5899959</v>
      </c>
      <c r="E501" s="306">
        <v>1825039316.5899959</v>
      </c>
      <c r="F501" s="313"/>
      <c r="G501" s="313"/>
      <c r="H501" s="185">
        <v>0.10194057908914145</v>
      </c>
      <c r="I501" s="69"/>
    </row>
    <row r="502" spans="1:12" ht="12" customHeight="1" x14ac:dyDescent="0.2">
      <c r="A502" s="2"/>
      <c r="B502" s="76" t="s">
        <v>438</v>
      </c>
      <c r="C502" s="306"/>
      <c r="D502" s="306">
        <v>185401691.47000074</v>
      </c>
      <c r="E502" s="306">
        <v>185401691.47000074</v>
      </c>
      <c r="F502" s="313"/>
      <c r="G502" s="313"/>
      <c r="H502" s="185">
        <v>0.1150289734601313</v>
      </c>
      <c r="I502" s="69"/>
    </row>
    <row r="503" spans="1:12" ht="12" customHeight="1" x14ac:dyDescent="0.2">
      <c r="A503" s="2"/>
      <c r="B503" s="76" t="s">
        <v>78</v>
      </c>
      <c r="C503" s="306"/>
      <c r="D503" s="306"/>
      <c r="E503" s="306"/>
      <c r="F503" s="313"/>
      <c r="G503" s="313"/>
      <c r="H503" s="185"/>
      <c r="I503" s="69"/>
    </row>
    <row r="504" spans="1:12" ht="12" customHeight="1" x14ac:dyDescent="0.2">
      <c r="A504" s="2"/>
      <c r="B504" s="76" t="s">
        <v>76</v>
      </c>
      <c r="C504" s="306"/>
      <c r="D504" s="306"/>
      <c r="E504" s="306"/>
      <c r="F504" s="313"/>
      <c r="G504" s="313"/>
      <c r="H504" s="185"/>
      <c r="I504" s="69"/>
    </row>
    <row r="505" spans="1:12" ht="12" customHeight="1" x14ac:dyDescent="0.2">
      <c r="A505" s="2"/>
      <c r="B505" s="76" t="s">
        <v>77</v>
      </c>
      <c r="C505" s="306"/>
      <c r="D505" s="306"/>
      <c r="E505" s="306"/>
      <c r="F505" s="313"/>
      <c r="G505" s="313"/>
      <c r="H505" s="185"/>
      <c r="I505" s="69"/>
      <c r="K505" s="209"/>
    </row>
    <row r="506" spans="1:12" s="28" customFormat="1" ht="18.75" customHeight="1" x14ac:dyDescent="0.2">
      <c r="A506" s="2"/>
      <c r="B506" s="83" t="s">
        <v>277</v>
      </c>
      <c r="C506" s="308"/>
      <c r="D506" s="308">
        <v>4718108071.6499882</v>
      </c>
      <c r="E506" s="308">
        <v>4718108071.6499882</v>
      </c>
      <c r="F506" s="315"/>
      <c r="G506" s="315"/>
      <c r="H506" s="186">
        <v>6.0590492125858209E-2</v>
      </c>
      <c r="I506" s="70"/>
      <c r="J506" s="5"/>
      <c r="K506" s="209" t="b">
        <f>IF(ABS(E506-SUM(E500:E505))&lt;0.001,TRUE,FALSE)</f>
        <v>1</v>
      </c>
    </row>
    <row r="507" spans="1:12" ht="10.5" customHeight="1" x14ac:dyDescent="0.2">
      <c r="A507" s="54"/>
      <c r="B507" s="52" t="s">
        <v>157</v>
      </c>
      <c r="C507" s="308">
        <v>5750934822.1793098</v>
      </c>
      <c r="D507" s="308">
        <v>23474373504.304634</v>
      </c>
      <c r="E507" s="308">
        <v>29225308326.483948</v>
      </c>
      <c r="F507" s="315">
        <v>818761767.68304408</v>
      </c>
      <c r="G507" s="315">
        <v>121543350.23996094</v>
      </c>
      <c r="H507" s="186">
        <v>6.0410270863523019E-2</v>
      </c>
      <c r="I507" s="69"/>
      <c r="K507" s="209" t="b">
        <f>IF(ABS(E507-SUM(E421,E407,E452:E453,E473,E474,E475,E488:E498,E506))&lt;0.001,TRUE,FALSE)</f>
        <v>1</v>
      </c>
    </row>
    <row r="508" spans="1:12" ht="10.5" customHeight="1" x14ac:dyDescent="0.2">
      <c r="A508" s="2"/>
      <c r="B508" s="167" t="s">
        <v>181</v>
      </c>
      <c r="C508" s="319">
        <v>4.17</v>
      </c>
      <c r="D508" s="319">
        <v>-105.77000000000002</v>
      </c>
      <c r="E508" s="319">
        <v>-101.60000000000002</v>
      </c>
      <c r="F508" s="320"/>
      <c r="G508" s="320"/>
      <c r="H508" s="240"/>
      <c r="I508" s="69"/>
    </row>
    <row r="509" spans="1:12" s="28" customFormat="1" x14ac:dyDescent="0.2">
      <c r="A509" s="2"/>
      <c r="B509" s="168" t="s">
        <v>182</v>
      </c>
      <c r="C509" s="321"/>
      <c r="D509" s="321">
        <v>154.02000000000001</v>
      </c>
      <c r="E509" s="321">
        <v>154.02000000000001</v>
      </c>
      <c r="F509" s="322"/>
      <c r="G509" s="322"/>
      <c r="H509" s="194"/>
      <c r="I509" s="70"/>
      <c r="J509" s="5"/>
    </row>
    <row r="510" spans="1:12" s="28" customFormat="1" ht="12.75" x14ac:dyDescent="0.2">
      <c r="A510" s="54"/>
      <c r="B510" s="212" t="s">
        <v>31</v>
      </c>
      <c r="C510" s="431">
        <v>10628031016.329309</v>
      </c>
      <c r="D510" s="431">
        <v>29694883066.000908</v>
      </c>
      <c r="E510" s="431">
        <v>40322914082.330231</v>
      </c>
      <c r="F510" s="432"/>
      <c r="G510" s="432">
        <v>180253307.81007692</v>
      </c>
      <c r="H510" s="433">
        <v>5.5327702241882992E-2</v>
      </c>
      <c r="I510" s="70"/>
      <c r="J510" s="5"/>
      <c r="K510" s="209" t="b">
        <f>IF(ABS(E510-SUM(E298,E507:E509))&lt;0.001,TRUE,FALSE)</f>
        <v>1</v>
      </c>
    </row>
    <row r="511" spans="1:12" s="28" customFormat="1" x14ac:dyDescent="0.2">
      <c r="A511" s="54"/>
      <c r="B511" s="76" t="s">
        <v>13</v>
      </c>
      <c r="C511" s="274"/>
      <c r="D511" s="276"/>
      <c r="E511" s="276"/>
      <c r="F511" s="434"/>
      <c r="G511" s="429"/>
      <c r="H511" s="430"/>
      <c r="I511" s="70"/>
      <c r="J511" s="5"/>
    </row>
    <row r="512" spans="1:12" s="28" customFormat="1" x14ac:dyDescent="0.2">
      <c r="A512" s="54"/>
      <c r="B512" s="76" t="s">
        <v>14</v>
      </c>
      <c r="C512" s="275"/>
      <c r="D512" s="65"/>
      <c r="E512" s="65"/>
      <c r="F512" s="427"/>
      <c r="G512" s="427"/>
      <c r="H512" s="428"/>
      <c r="I512" s="70"/>
      <c r="J512" s="5"/>
    </row>
    <row r="513" spans="1:11" s="28" customFormat="1" ht="12" x14ac:dyDescent="0.2">
      <c r="A513" s="54"/>
      <c r="B513" s="229" t="s">
        <v>248</v>
      </c>
      <c r="C513" s="241"/>
      <c r="D513" s="241"/>
      <c r="E513" s="241"/>
      <c r="F513" s="241"/>
      <c r="G513" s="241"/>
      <c r="H513" s="433"/>
      <c r="I513" s="70"/>
      <c r="K513" s="209" t="b">
        <f>IF(ABS(E513-SUM(E511:E512))&lt;0.001,TRUE,FALSE)</f>
        <v>1</v>
      </c>
    </row>
    <row r="514" spans="1:11" s="28" customFormat="1" ht="12" x14ac:dyDescent="0.2">
      <c r="A514" s="54"/>
      <c r="B514" s="229" t="s">
        <v>298</v>
      </c>
      <c r="C514" s="323"/>
      <c r="D514" s="323">
        <v>161956.68000000005</v>
      </c>
      <c r="E514" s="323">
        <v>161956.68000000005</v>
      </c>
      <c r="F514" s="324"/>
      <c r="G514" s="324"/>
      <c r="H514" s="433">
        <v>-0.12049851748069507</v>
      </c>
      <c r="I514" s="70"/>
    </row>
    <row r="515" spans="1:11" s="28" customFormat="1" ht="12" x14ac:dyDescent="0.2">
      <c r="A515" s="54"/>
      <c r="B515" s="229" t="s">
        <v>421</v>
      </c>
      <c r="C515" s="229"/>
      <c r="D515" s="323">
        <v>188644.681014</v>
      </c>
      <c r="E515" s="323">
        <v>188644.681014</v>
      </c>
      <c r="F515" s="323"/>
      <c r="G515" s="324"/>
      <c r="H515" s="433">
        <v>-0.78582727911445061</v>
      </c>
      <c r="I515" s="70"/>
    </row>
    <row r="516" spans="1:11" s="28" customFormat="1" ht="12" hidden="1" x14ac:dyDescent="0.2">
      <c r="A516" s="54"/>
      <c r="B516" s="229" t="s">
        <v>495</v>
      </c>
      <c r="C516" s="323"/>
      <c r="D516" s="323">
        <v>73161868.335518017</v>
      </c>
      <c r="E516" s="323">
        <v>73161868.335518017</v>
      </c>
      <c r="F516" s="323"/>
      <c r="G516" s="324"/>
      <c r="H516" s="433">
        <v>-0.51820987107807714</v>
      </c>
      <c r="I516" s="70"/>
    </row>
    <row r="517" spans="1:11" s="28" customFormat="1" ht="12" x14ac:dyDescent="0.2">
      <c r="A517" s="54"/>
      <c r="B517" s="229" t="s">
        <v>389</v>
      </c>
      <c r="C517" s="323"/>
      <c r="D517" s="323">
        <v>38241.159999999996</v>
      </c>
      <c r="E517" s="323">
        <v>38241.159999999996</v>
      </c>
      <c r="F517" s="323"/>
      <c r="G517" s="324">
        <v>93.23</v>
      </c>
      <c r="H517" s="433">
        <v>0.34661881807499273</v>
      </c>
      <c r="I517" s="70"/>
    </row>
    <row r="518" spans="1:11" s="28" customFormat="1" x14ac:dyDescent="0.2">
      <c r="A518" s="54"/>
      <c r="B518" s="265" t="s">
        <v>238</v>
      </c>
      <c r="C518" s="213"/>
      <c r="D518" s="213"/>
      <c r="E518" s="213"/>
      <c r="F518" s="213"/>
      <c r="G518" s="213"/>
      <c r="H518" s="214"/>
      <c r="I518" s="70"/>
    </row>
    <row r="519" spans="1:11" ht="9" customHeight="1" x14ac:dyDescent="0.2">
      <c r="A519" s="54"/>
      <c r="B519" s="265" t="s">
        <v>251</v>
      </c>
      <c r="C519" s="213"/>
      <c r="D519" s="213"/>
      <c r="E519" s="213"/>
      <c r="F519" s="213"/>
      <c r="G519" s="213"/>
      <c r="H519" s="214"/>
      <c r="I519" s="69"/>
    </row>
    <row r="520" spans="1:11" ht="16.5" customHeight="1" x14ac:dyDescent="0.2">
      <c r="A520" s="2"/>
      <c r="B520" s="265" t="s">
        <v>376</v>
      </c>
      <c r="C520" s="213"/>
      <c r="D520" s="213"/>
      <c r="E520" s="213"/>
      <c r="F520" s="165"/>
      <c r="G520" s="165"/>
      <c r="H520" s="215"/>
      <c r="I520" s="85"/>
    </row>
    <row r="521" spans="1:11" x14ac:dyDescent="0.2">
      <c r="B521" s="265" t="s">
        <v>282</v>
      </c>
      <c r="C521" s="85"/>
      <c r="D521" s="85"/>
      <c r="E521" s="86"/>
      <c r="F521" s="5"/>
      <c r="G521" s="5"/>
      <c r="H521" s="5"/>
      <c r="I521" s="8"/>
    </row>
    <row r="522" spans="1:11" ht="15.75" x14ac:dyDescent="0.25">
      <c r="B522" s="7" t="s">
        <v>288</v>
      </c>
      <c r="C522" s="8"/>
      <c r="D522" s="8"/>
      <c r="E522" s="8"/>
      <c r="F522" s="8"/>
      <c r="G522" s="8"/>
      <c r="H522" s="8"/>
    </row>
    <row r="523" spans="1:11" ht="19.5" customHeight="1" x14ac:dyDescent="0.2">
      <c r="B523" s="9"/>
      <c r="C523" s="10" t="str">
        <f>$C$3</f>
        <v>PERIODE DU 1.1 AU 31.5.2024</v>
      </c>
      <c r="D523" s="11"/>
      <c r="I523" s="15"/>
    </row>
    <row r="524" spans="1:11" ht="12.75" x14ac:dyDescent="0.2">
      <c r="B524" s="12" t="str">
        <f>B430</f>
        <v xml:space="preserve">             I - ASSURANCE MALADIE : DÉPENSES en milliers d'euros</v>
      </c>
      <c r="C524" s="13"/>
      <c r="D524" s="13"/>
      <c r="E524" s="13"/>
      <c r="F524" s="14"/>
      <c r="G524" s="15"/>
      <c r="H524" s="15"/>
      <c r="I524" s="20"/>
    </row>
    <row r="525" spans="1:11" ht="12.75" customHeight="1" x14ac:dyDescent="0.2">
      <c r="B525" s="830"/>
      <c r="C525" s="831"/>
      <c r="D525" s="87"/>
      <c r="E525" s="88" t="s">
        <v>6</v>
      </c>
      <c r="F525" s="339" t="str">
        <f>$H$5</f>
        <v>PCAP</v>
      </c>
      <c r="G525" s="197"/>
      <c r="H525" s="89"/>
      <c r="I525" s="20"/>
    </row>
    <row r="526" spans="1:11" ht="12.75" customHeight="1" x14ac:dyDescent="0.2">
      <c r="B526" s="847" t="s">
        <v>296</v>
      </c>
      <c r="C526" s="896"/>
      <c r="D526" s="90"/>
      <c r="E526" s="301"/>
      <c r="F526" s="239"/>
      <c r="G526" s="199"/>
      <c r="H526" s="90"/>
      <c r="I526" s="20"/>
    </row>
    <row r="527" spans="1:11" ht="18.75" customHeight="1" x14ac:dyDescent="0.2">
      <c r="A527" s="91"/>
      <c r="B527" s="853" t="s">
        <v>295</v>
      </c>
      <c r="C527" s="854"/>
      <c r="D527" s="93"/>
      <c r="E527" s="303"/>
      <c r="F527" s="237"/>
      <c r="G527" s="200"/>
      <c r="H527" s="93"/>
      <c r="I527" s="20"/>
    </row>
    <row r="528" spans="1:11" s="95" customFormat="1" ht="9" customHeight="1" x14ac:dyDescent="0.2">
      <c r="A528" s="6"/>
      <c r="B528" s="851"/>
      <c r="C528" s="852"/>
      <c r="D528" s="90"/>
      <c r="E528" s="301"/>
      <c r="F528" s="239"/>
      <c r="G528" s="199"/>
      <c r="H528" s="90"/>
      <c r="I528" s="94"/>
      <c r="J528" s="104"/>
    </row>
    <row r="529" spans="1:11" ht="18" customHeight="1" x14ac:dyDescent="0.2">
      <c r="A529" s="91"/>
      <c r="B529" s="92" t="s">
        <v>294</v>
      </c>
      <c r="C529" s="172"/>
      <c r="D529" s="93"/>
      <c r="E529" s="303">
        <v>31949346254.659565</v>
      </c>
      <c r="F529" s="237">
        <v>4.3112258629466771E-2</v>
      </c>
      <c r="G529" s="200"/>
      <c r="H529" s="93"/>
      <c r="I529" s="20"/>
      <c r="J529" s="104"/>
      <c r="K529" s="209" t="b">
        <f>IF(ABS(E529-SUM(E530,E535,E547:E548,E551:E556))&lt;0.001,TRUE,FALSE)</f>
        <v>1</v>
      </c>
    </row>
    <row r="530" spans="1:11" ht="15" customHeight="1" x14ac:dyDescent="0.2">
      <c r="B530" s="849" t="s">
        <v>410</v>
      </c>
      <c r="C530" s="850"/>
      <c r="D530" s="90"/>
      <c r="E530" s="303">
        <v>7264260699.0885859</v>
      </c>
      <c r="F530" s="237">
        <v>-7.1186417185421957E-2</v>
      </c>
      <c r="G530" s="201"/>
      <c r="H530" s="90"/>
      <c r="I530" s="20"/>
      <c r="J530" s="104"/>
      <c r="K530" s="209" t="b">
        <f>IF(ABS(E530-SUM(E531:E534))&lt;0.001,TRUE,FALSE)</f>
        <v>1</v>
      </c>
    </row>
    <row r="531" spans="1:11" ht="15" customHeight="1" x14ac:dyDescent="0.2">
      <c r="B531" s="843" t="s">
        <v>72</v>
      </c>
      <c r="C531" s="844"/>
      <c r="D531" s="90"/>
      <c r="E531" s="301">
        <v>539439254.32811391</v>
      </c>
      <c r="F531" s="239">
        <v>0.15211521969075803</v>
      </c>
      <c r="G531" s="199"/>
      <c r="H531" s="90"/>
      <c r="I531" s="20"/>
      <c r="J531" s="104"/>
    </row>
    <row r="532" spans="1:11" ht="15" customHeight="1" x14ac:dyDescent="0.2">
      <c r="B532" s="421" t="s">
        <v>404</v>
      </c>
      <c r="C532" s="404"/>
      <c r="D532" s="90"/>
      <c r="E532" s="301">
        <v>6693209228.5721579</v>
      </c>
      <c r="F532" s="239">
        <v>-5.6125146545862092E-2</v>
      </c>
      <c r="G532" s="199"/>
      <c r="H532" s="90"/>
      <c r="I532" s="20"/>
      <c r="J532" s="104"/>
    </row>
    <row r="533" spans="1:11" ht="15" customHeight="1" x14ac:dyDescent="0.2">
      <c r="B533" s="421" t="s">
        <v>407</v>
      </c>
      <c r="C533" s="404"/>
      <c r="D533" s="90"/>
      <c r="E533" s="301">
        <v>25549146.789604701</v>
      </c>
      <c r="F533" s="239">
        <v>-0.34133509093715642</v>
      </c>
      <c r="G533" s="199"/>
      <c r="H533" s="90"/>
      <c r="I533" s="20"/>
      <c r="J533" s="104"/>
    </row>
    <row r="534" spans="1:11" ht="15" customHeight="1" x14ac:dyDescent="0.2">
      <c r="B534" s="421" t="s">
        <v>405</v>
      </c>
      <c r="C534" s="404"/>
      <c r="D534" s="90"/>
      <c r="E534" s="301">
        <v>6063069.3987089982</v>
      </c>
      <c r="F534" s="239">
        <v>-0.9727870155752556</v>
      </c>
      <c r="G534" s="199"/>
      <c r="H534" s="90"/>
      <c r="I534" s="20"/>
      <c r="J534" s="104"/>
    </row>
    <row r="535" spans="1:11" ht="15" customHeight="1" x14ac:dyDescent="0.2">
      <c r="B535" s="828" t="s">
        <v>71</v>
      </c>
      <c r="C535" s="829"/>
      <c r="D535" s="90"/>
      <c r="E535" s="303">
        <v>19879137672.312645</v>
      </c>
      <c r="F535" s="237">
        <v>0.11375839347216177</v>
      </c>
      <c r="G535" s="201"/>
      <c r="H535" s="90"/>
      <c r="I535" s="20"/>
      <c r="J535" s="104"/>
      <c r="K535" s="209" t="b">
        <f>IF(ABS(E535-SUM(E536:E541))&lt;0.001,TRUE,FALSE)</f>
        <v>1</v>
      </c>
    </row>
    <row r="536" spans="1:11" ht="15" customHeight="1" x14ac:dyDescent="0.2">
      <c r="B536" s="843" t="s">
        <v>70</v>
      </c>
      <c r="C536" s="844"/>
      <c r="D536" s="90"/>
      <c r="E536" s="301"/>
      <c r="F536" s="239"/>
      <c r="G536" s="199"/>
      <c r="H536" s="90"/>
      <c r="I536" s="20"/>
      <c r="J536" s="104"/>
    </row>
    <row r="537" spans="1:11" ht="15" customHeight="1" x14ac:dyDescent="0.2">
      <c r="B537" s="843" t="s">
        <v>361</v>
      </c>
      <c r="C537" s="844"/>
      <c r="D537" s="90"/>
      <c r="E537" s="301">
        <v>0</v>
      </c>
      <c r="F537" s="239"/>
      <c r="G537" s="199"/>
      <c r="H537" s="90"/>
      <c r="I537" s="20"/>
      <c r="J537" s="104"/>
    </row>
    <row r="538" spans="1:11" ht="15" customHeight="1" x14ac:dyDescent="0.2">
      <c r="B538" s="845" t="s">
        <v>413</v>
      </c>
      <c r="C538" s="846"/>
      <c r="D538" s="90"/>
      <c r="E538" s="301">
        <v>15221283078.232008</v>
      </c>
      <c r="F538" s="239">
        <v>0.10940224406896615</v>
      </c>
      <c r="G538" s="199"/>
      <c r="H538" s="90"/>
      <c r="I538" s="20"/>
      <c r="J538" s="104"/>
    </row>
    <row r="539" spans="1:11" ht="15" customHeight="1" x14ac:dyDescent="0.2">
      <c r="B539" s="843" t="s">
        <v>357</v>
      </c>
      <c r="C539" s="844"/>
      <c r="D539" s="90"/>
      <c r="E539" s="301">
        <v>2752373253.0086327</v>
      </c>
      <c r="F539" s="239">
        <v>0.19378697077503637</v>
      </c>
      <c r="G539" s="199"/>
      <c r="H539" s="90"/>
      <c r="I539" s="20"/>
      <c r="J539" s="104"/>
    </row>
    <row r="540" spans="1:11" ht="15" customHeight="1" x14ac:dyDescent="0.2">
      <c r="B540" s="843" t="s">
        <v>358</v>
      </c>
      <c r="C540" s="844"/>
      <c r="D540" s="90"/>
      <c r="E540" s="301">
        <v>500673245.93598479</v>
      </c>
      <c r="F540" s="239">
        <v>4.2634525540030443E-2</v>
      </c>
      <c r="G540" s="199"/>
      <c r="H540" s="90"/>
      <c r="I540" s="20"/>
      <c r="J540" s="104"/>
    </row>
    <row r="541" spans="1:11" ht="12.75" customHeight="1" x14ac:dyDescent="0.2">
      <c r="B541" s="843" t="s">
        <v>359</v>
      </c>
      <c r="C541" s="844"/>
      <c r="D541" s="90"/>
      <c r="E541" s="301">
        <v>1404808095.1360185</v>
      </c>
      <c r="F541" s="239">
        <v>4.6286951038120749E-2</v>
      </c>
      <c r="G541" s="199"/>
      <c r="H541" s="90"/>
      <c r="I541" s="20"/>
      <c r="J541" s="104"/>
      <c r="K541" s="209" t="b">
        <f>IF(ABS(E541-SUM(E542:E546))&lt;0.001,TRUE,FALSE)</f>
        <v>1</v>
      </c>
    </row>
    <row r="542" spans="1:11" ht="15" customHeight="1" x14ac:dyDescent="0.2">
      <c r="B542" s="811" t="s">
        <v>394</v>
      </c>
      <c r="C542" s="812"/>
      <c r="D542" s="90"/>
      <c r="E542" s="301">
        <v>1084694798.6862712</v>
      </c>
      <c r="F542" s="239">
        <v>4.3142022788646317E-2</v>
      </c>
      <c r="G542" s="199"/>
      <c r="H542" s="90"/>
      <c r="I542" s="20"/>
      <c r="J542" s="104"/>
    </row>
    <row r="543" spans="1:11" ht="15" customHeight="1" x14ac:dyDescent="0.2">
      <c r="B543" s="811" t="s">
        <v>395</v>
      </c>
      <c r="C543" s="812"/>
      <c r="D543" s="90"/>
      <c r="E543" s="301">
        <v>21408079.255673856</v>
      </c>
      <c r="F543" s="239">
        <v>0.13238800281234764</v>
      </c>
      <c r="G543" s="199"/>
      <c r="H543" s="90"/>
      <c r="I543" s="20"/>
      <c r="J543" s="104"/>
    </row>
    <row r="544" spans="1:11" ht="15" customHeight="1" x14ac:dyDescent="0.2">
      <c r="B544" s="811" t="s">
        <v>396</v>
      </c>
      <c r="C544" s="812"/>
      <c r="D544" s="90"/>
      <c r="E544" s="301">
        <v>34825926.310637005</v>
      </c>
      <c r="F544" s="239">
        <v>3.442141511624186E-2</v>
      </c>
      <c r="G544" s="199"/>
      <c r="H544" s="90"/>
      <c r="I544" s="20"/>
      <c r="J544" s="104"/>
    </row>
    <row r="545" spans="1:11" ht="15" customHeight="1" x14ac:dyDescent="0.2">
      <c r="B545" s="811" t="s">
        <v>397</v>
      </c>
      <c r="C545" s="812"/>
      <c r="D545" s="90"/>
      <c r="E545" s="301">
        <v>9174846.1762919091</v>
      </c>
      <c r="F545" s="239">
        <v>0.11157147777035958</v>
      </c>
      <c r="G545" s="199"/>
      <c r="H545" s="90"/>
      <c r="I545" s="20"/>
      <c r="J545" s="104"/>
    </row>
    <row r="546" spans="1:11" ht="12.75" x14ac:dyDescent="0.2">
      <c r="B546" s="835" t="s">
        <v>406</v>
      </c>
      <c r="C546" s="836"/>
      <c r="D546" s="90"/>
      <c r="E546" s="301">
        <v>254704444.70714441</v>
      </c>
      <c r="F546" s="239">
        <v>5.2497965493706111E-2</v>
      </c>
      <c r="G546" s="199"/>
      <c r="H546" s="90"/>
      <c r="I546" s="20"/>
      <c r="J546" s="104"/>
    </row>
    <row r="547" spans="1:11" ht="18.75" customHeight="1" x14ac:dyDescent="0.2">
      <c r="B547" s="828" t="s">
        <v>362</v>
      </c>
      <c r="C547" s="829"/>
      <c r="D547" s="90"/>
      <c r="E547" s="303">
        <v>7722590.0600000154</v>
      </c>
      <c r="F547" s="237">
        <v>6.4798272815513869E-3</v>
      </c>
      <c r="G547" s="199"/>
      <c r="H547" s="90"/>
      <c r="I547" s="20"/>
      <c r="J547" s="104"/>
      <c r="K547" s="209"/>
    </row>
    <row r="548" spans="1:11" ht="27.75" customHeight="1" x14ac:dyDescent="0.2">
      <c r="B548" s="826" t="s">
        <v>363</v>
      </c>
      <c r="C548" s="842"/>
      <c r="D548" s="90"/>
      <c r="E548" s="303">
        <v>4798225293.1983309</v>
      </c>
      <c r="F548" s="237">
        <v>-3.0952259443202679E-2</v>
      </c>
      <c r="G548" s="201"/>
      <c r="H548" s="90"/>
      <c r="I548" s="20"/>
      <c r="J548" s="104"/>
      <c r="K548" s="209" t="b">
        <f>IF(ABS(E548-SUM(E549:E550))&lt;0.001,TRUE,FALSE)</f>
        <v>1</v>
      </c>
    </row>
    <row r="549" spans="1:11" ht="17.25" customHeight="1" x14ac:dyDescent="0.2">
      <c r="B549" s="423" t="s">
        <v>408</v>
      </c>
      <c r="C549" s="405"/>
      <c r="D549" s="90"/>
      <c r="E549" s="301">
        <v>4595857198.8830748</v>
      </c>
      <c r="F549" s="239">
        <v>-5.300863522437127E-2</v>
      </c>
      <c r="G549" s="201"/>
      <c r="H549" s="90"/>
      <c r="I549" s="20"/>
      <c r="J549" s="104"/>
    </row>
    <row r="550" spans="1:11" ht="24" customHeight="1" x14ac:dyDescent="0.2">
      <c r="B550" s="423" t="s">
        <v>409</v>
      </c>
      <c r="C550" s="405"/>
      <c r="D550" s="90"/>
      <c r="E550" s="301">
        <v>202368094.31525618</v>
      </c>
      <c r="F550" s="239"/>
      <c r="G550" s="201"/>
      <c r="H550" s="90"/>
      <c r="I550" s="20"/>
      <c r="J550" s="104"/>
    </row>
    <row r="551" spans="1:11" s="363" customFormat="1" ht="21.75" customHeight="1" x14ac:dyDescent="0.2">
      <c r="A551" s="6"/>
      <c r="B551" s="826" t="s">
        <v>364</v>
      </c>
      <c r="C551" s="842"/>
      <c r="D551" s="90"/>
      <c r="E551" s="301"/>
      <c r="F551" s="239"/>
      <c r="G551" s="199"/>
      <c r="H551" s="90"/>
      <c r="I551" s="362"/>
      <c r="J551" s="359"/>
    </row>
    <row r="552" spans="1:11" s="363" customFormat="1" ht="27" customHeight="1" x14ac:dyDescent="0.2">
      <c r="A552" s="356"/>
      <c r="B552" s="826" t="s">
        <v>365</v>
      </c>
      <c r="C552" s="834"/>
      <c r="D552" s="360"/>
      <c r="E552" s="301"/>
      <c r="F552" s="239"/>
      <c r="G552" s="361"/>
      <c r="H552" s="360"/>
      <c r="I552" s="362"/>
      <c r="J552" s="359"/>
    </row>
    <row r="553" spans="1:11" s="363" customFormat="1" ht="19.5" customHeight="1" x14ac:dyDescent="0.2">
      <c r="A553" s="356"/>
      <c r="B553" s="826" t="s">
        <v>366</v>
      </c>
      <c r="C553" s="834"/>
      <c r="D553" s="360"/>
      <c r="E553" s="301"/>
      <c r="F553" s="239"/>
      <c r="G553" s="361"/>
      <c r="H553" s="360"/>
      <c r="I553" s="362"/>
      <c r="J553" s="359"/>
    </row>
    <row r="554" spans="1:11" s="363" customFormat="1" ht="18.75" customHeight="1" x14ac:dyDescent="0.2">
      <c r="A554" s="356"/>
      <c r="B554" s="826" t="s">
        <v>367</v>
      </c>
      <c r="C554" s="834"/>
      <c r="D554" s="360"/>
      <c r="E554" s="301"/>
      <c r="F554" s="239"/>
      <c r="G554" s="361"/>
      <c r="H554" s="360"/>
      <c r="I554" s="362"/>
      <c r="J554" s="359"/>
    </row>
    <row r="555" spans="1:11" ht="12.75" customHeight="1" x14ac:dyDescent="0.2">
      <c r="A555" s="356"/>
      <c r="B555" s="826" t="s">
        <v>368</v>
      </c>
      <c r="C555" s="895"/>
      <c r="D555" s="360"/>
      <c r="E555" s="301"/>
      <c r="F555" s="239"/>
      <c r="G555" s="361"/>
      <c r="H555" s="360"/>
      <c r="I555" s="20"/>
      <c r="J555" s="104"/>
    </row>
    <row r="556" spans="1:11" s="95" customFormat="1" ht="16.5" customHeight="1" x14ac:dyDescent="0.2">
      <c r="A556" s="6"/>
      <c r="B556" s="826" t="s">
        <v>369</v>
      </c>
      <c r="C556" s="895"/>
      <c r="D556" s="90"/>
      <c r="E556" s="301"/>
      <c r="F556" s="239"/>
      <c r="G556" s="201"/>
      <c r="H556" s="90"/>
      <c r="I556" s="94"/>
      <c r="J556" s="104"/>
    </row>
    <row r="557" spans="1:11" s="95" customFormat="1" ht="16.5" customHeight="1" x14ac:dyDescent="0.2">
      <c r="A557" s="91"/>
      <c r="B557" s="832" t="s">
        <v>66</v>
      </c>
      <c r="C557" s="833"/>
      <c r="D557" s="93"/>
      <c r="E557" s="303">
        <v>1246775845.8683686</v>
      </c>
      <c r="F557" s="237">
        <v>6.5583795134057432E-2</v>
      </c>
      <c r="G557" s="200"/>
      <c r="H557" s="93"/>
      <c r="I557" s="94"/>
      <c r="J557" s="104"/>
    </row>
    <row r="558" spans="1:11" ht="16.5" customHeight="1" x14ac:dyDescent="0.2">
      <c r="A558" s="91"/>
      <c r="B558" s="828" t="s">
        <v>375</v>
      </c>
      <c r="C558" s="829"/>
      <c r="D558" s="93"/>
      <c r="E558" s="301">
        <v>1230568838.2083666</v>
      </c>
      <c r="F558" s="239">
        <v>6.5505068730965732E-2</v>
      </c>
      <c r="G558" s="200"/>
      <c r="H558" s="93"/>
      <c r="I558" s="20"/>
      <c r="J558" s="104"/>
    </row>
    <row r="559" spans="1:11" ht="13.5" customHeight="1" x14ac:dyDescent="0.2">
      <c r="B559" s="828" t="s">
        <v>236</v>
      </c>
      <c r="C559" s="829"/>
      <c r="D559" s="90"/>
      <c r="E559" s="301">
        <v>-223868</v>
      </c>
      <c r="F559" s="239">
        <v>-0.55145482450340411</v>
      </c>
      <c r="G559" s="199"/>
      <c r="H559" s="90"/>
      <c r="I559" s="20"/>
      <c r="J559" s="104"/>
    </row>
    <row r="560" spans="1:11" s="95" customFormat="1" ht="16.5" customHeight="1" x14ac:dyDescent="0.2">
      <c r="A560" s="6"/>
      <c r="B560" s="828" t="s">
        <v>316</v>
      </c>
      <c r="C560" s="829"/>
      <c r="D560" s="90"/>
      <c r="E560" s="301">
        <v>-21384</v>
      </c>
      <c r="F560" s="239">
        <v>-0.13600000000000001</v>
      </c>
      <c r="G560" s="199"/>
      <c r="H560" s="90"/>
      <c r="I560" s="94"/>
      <c r="J560" s="104"/>
    </row>
    <row r="561" spans="1:11" ht="18" customHeight="1" x14ac:dyDescent="0.2">
      <c r="A561" s="91"/>
      <c r="B561" s="832" t="s">
        <v>67</v>
      </c>
      <c r="C561" s="833"/>
      <c r="D561" s="93"/>
      <c r="E561" s="303">
        <v>204174217.77677473</v>
      </c>
      <c r="F561" s="237">
        <v>4.8004905074045423E-2</v>
      </c>
      <c r="G561" s="200"/>
      <c r="H561" s="93"/>
      <c r="I561" s="20"/>
      <c r="J561" s="104"/>
      <c r="K561" s="209" t="b">
        <f>IF(ABS(E561-SUM(E562:E563))&lt;0.001,TRUE,FALSE)</f>
        <v>1</v>
      </c>
    </row>
    <row r="562" spans="1:11" ht="12.75" x14ac:dyDescent="0.2">
      <c r="B562" s="828" t="s">
        <v>68</v>
      </c>
      <c r="C562" s="829"/>
      <c r="D562" s="90"/>
      <c r="E562" s="301">
        <v>184650672.66000167</v>
      </c>
      <c r="F562" s="239">
        <v>6.0338181056716511E-2</v>
      </c>
      <c r="G562" s="199"/>
      <c r="H562" s="90"/>
      <c r="I562" s="20"/>
      <c r="J562" s="104"/>
    </row>
    <row r="563" spans="1:11" s="95" customFormat="1" ht="12.75" x14ac:dyDescent="0.2">
      <c r="A563" s="6"/>
      <c r="B563" s="828" t="s">
        <v>69</v>
      </c>
      <c r="C563" s="829"/>
      <c r="D563" s="90"/>
      <c r="E563" s="301">
        <v>19523545.116773076</v>
      </c>
      <c r="F563" s="239">
        <v>-5.5858671226172718E-2</v>
      </c>
      <c r="G563" s="199"/>
      <c r="H563" s="90"/>
      <c r="I563" s="94"/>
      <c r="J563" s="104"/>
    </row>
    <row r="564" spans="1:11" ht="31.5" customHeight="1" x14ac:dyDescent="0.2">
      <c r="A564" s="91"/>
      <c r="B564" s="837" t="s">
        <v>293</v>
      </c>
      <c r="C564" s="838"/>
      <c r="D564" s="98"/>
      <c r="E564" s="326">
        <v>33400296318.304707</v>
      </c>
      <c r="F564" s="243">
        <v>4.3963856609744667E-2</v>
      </c>
      <c r="G564" s="202"/>
      <c r="H564" s="99"/>
      <c r="I564" s="8"/>
      <c r="K564" s="209" t="b">
        <f>IF(ABS(E564-SUM(E529,E557,E561))&lt;0.001,TRUE,FALSE)</f>
        <v>1</v>
      </c>
    </row>
    <row r="565" spans="1:11" ht="18.75" customHeight="1" x14ac:dyDescent="0.25">
      <c r="B565" s="7" t="s">
        <v>288</v>
      </c>
      <c r="C565" s="8"/>
      <c r="D565" s="8"/>
      <c r="E565" s="8"/>
      <c r="F565" s="8"/>
      <c r="G565" s="8"/>
      <c r="H565" s="8"/>
    </row>
    <row r="566" spans="1:11" ht="19.5" customHeight="1" x14ac:dyDescent="0.2">
      <c r="B566" s="9"/>
      <c r="C566" s="10" t="str">
        <f>$C$3</f>
        <v>PERIODE DU 1.1 AU 31.5.2024</v>
      </c>
      <c r="D566" s="11"/>
      <c r="I566" s="5"/>
    </row>
    <row r="567" spans="1:11" ht="12.75" x14ac:dyDescent="0.2">
      <c r="B567" s="12" t="str">
        <f>B524</f>
        <v xml:space="preserve">             I - ASSURANCE MALADIE : DÉPENSES en milliers d'euros</v>
      </c>
      <c r="C567" s="13"/>
      <c r="D567" s="13"/>
      <c r="E567" s="13"/>
      <c r="F567" s="14"/>
      <c r="G567" s="15"/>
      <c r="H567" s="15"/>
      <c r="I567" s="5"/>
    </row>
    <row r="568" spans="1:11" s="104" customFormat="1" ht="13.5" customHeight="1" x14ac:dyDescent="0.2">
      <c r="A568" s="6"/>
      <c r="B568" s="830"/>
      <c r="C568" s="831"/>
      <c r="D568" s="87"/>
      <c r="E568" s="88" t="s">
        <v>6</v>
      </c>
      <c r="F568" s="339" t="str">
        <f>$H$5</f>
        <v>PCAP</v>
      </c>
      <c r="G568" s="89"/>
      <c r="H568" s="20"/>
    </row>
    <row r="569" spans="1:11" s="104" customFormat="1" ht="27" customHeight="1" x14ac:dyDescent="0.2">
      <c r="A569" s="6"/>
      <c r="B569" s="839" t="s">
        <v>292</v>
      </c>
      <c r="C569" s="840"/>
      <c r="D569" s="841"/>
      <c r="E569" s="101"/>
      <c r="F569" s="176"/>
      <c r="G569" s="102"/>
      <c r="H569" s="103"/>
    </row>
    <row r="570" spans="1:11" s="104" customFormat="1" ht="32.25" customHeight="1" x14ac:dyDescent="0.2">
      <c r="A570" s="6"/>
      <c r="B570" s="808" t="s">
        <v>291</v>
      </c>
      <c r="C570" s="809"/>
      <c r="D570" s="810"/>
      <c r="E570" s="327">
        <v>4821957337.2989569</v>
      </c>
      <c r="F570" s="177">
        <v>3.9208725190990945E-2</v>
      </c>
      <c r="G570" s="105"/>
      <c r="H570" s="106"/>
      <c r="K570" s="209" t="b">
        <f>IF(ABS(E570-SUM(E571,E585,E593:E594,E598))&lt;0.001,TRUE,FALSE)</f>
        <v>1</v>
      </c>
    </row>
    <row r="571" spans="1:11" s="104" customFormat="1" ht="28.5" customHeight="1" x14ac:dyDescent="0.2">
      <c r="A571" s="6"/>
      <c r="B571" s="799" t="s">
        <v>183</v>
      </c>
      <c r="C571" s="800"/>
      <c r="D571" s="804"/>
      <c r="E571" s="327">
        <v>3849358249.6291728</v>
      </c>
      <c r="F571" s="177">
        <v>3.4104360602861483E-2</v>
      </c>
      <c r="G571" s="109"/>
      <c r="H571" s="106"/>
      <c r="K571" s="209" t="b">
        <f>IF(ABS(E571-SUM(E572:E584))&lt;0.001,TRUE,FALSE)</f>
        <v>1</v>
      </c>
    </row>
    <row r="572" spans="1:11" s="104" customFormat="1" ht="12.75" x14ac:dyDescent="0.2">
      <c r="A572" s="6"/>
      <c r="B572" s="805" t="s">
        <v>53</v>
      </c>
      <c r="C572" s="806"/>
      <c r="D572" s="807"/>
      <c r="E572" s="328">
        <v>2880144376.5699949</v>
      </c>
      <c r="F572" s="174">
        <v>1.4543025388520814E-2</v>
      </c>
      <c r="G572" s="109"/>
      <c r="H572" s="106"/>
    </row>
    <row r="573" spans="1:11" s="104" customFormat="1" ht="12.75" x14ac:dyDescent="0.2">
      <c r="A573" s="6"/>
      <c r="B573" s="169" t="s">
        <v>360</v>
      </c>
      <c r="C573" s="383"/>
      <c r="D573" s="384"/>
      <c r="E573" s="328">
        <v>57370559.290698051</v>
      </c>
      <c r="F573" s="174"/>
      <c r="G573" s="109"/>
      <c r="H573" s="106"/>
    </row>
    <row r="574" spans="1:11" s="104" customFormat="1" ht="42.75" customHeight="1" x14ac:dyDescent="0.2">
      <c r="A574" s="6"/>
      <c r="B574" s="805" t="s">
        <v>429</v>
      </c>
      <c r="C574" s="806"/>
      <c r="D574" s="807"/>
      <c r="E574" s="328">
        <v>155448910.67000136</v>
      </c>
      <c r="F574" s="174">
        <v>1.2596151892041219E-2</v>
      </c>
      <c r="G574" s="109"/>
      <c r="H574" s="106"/>
    </row>
    <row r="575" spans="1:11" s="104" customFormat="1" ht="15" customHeight="1" x14ac:dyDescent="0.2">
      <c r="A575" s="6"/>
      <c r="B575" s="805" t="s">
        <v>54</v>
      </c>
      <c r="C575" s="806"/>
      <c r="D575" s="807"/>
      <c r="E575" s="328">
        <v>10065016.759999996</v>
      </c>
      <c r="F575" s="174">
        <v>-2.7728129420176773E-2</v>
      </c>
      <c r="G575" s="109"/>
      <c r="H575" s="106"/>
    </row>
    <row r="576" spans="1:11" s="104" customFormat="1" ht="15" customHeight="1" x14ac:dyDescent="0.2">
      <c r="A576" s="6"/>
      <c r="B576" s="805" t="s">
        <v>496</v>
      </c>
      <c r="C576" s="806"/>
      <c r="D576" s="807"/>
      <c r="E576" s="328">
        <v>25049314.900000628</v>
      </c>
      <c r="F576" s="174">
        <v>-1.7632535146768769E-3</v>
      </c>
      <c r="G576" s="109"/>
      <c r="H576" s="106"/>
    </row>
    <row r="577" spans="1:11" s="104" customFormat="1" ht="12.75" x14ac:dyDescent="0.2">
      <c r="A577" s="6"/>
      <c r="B577" s="805" t="s">
        <v>302</v>
      </c>
      <c r="C577" s="806"/>
      <c r="D577" s="807"/>
      <c r="E577" s="328">
        <v>2270.0499999999993</v>
      </c>
      <c r="F577" s="174">
        <v>0.80102664191301254</v>
      </c>
      <c r="G577" s="109"/>
      <c r="H577" s="106"/>
    </row>
    <row r="578" spans="1:11" s="104" customFormat="1" ht="12.75" x14ac:dyDescent="0.2">
      <c r="A578" s="6"/>
      <c r="B578" s="169" t="s">
        <v>184</v>
      </c>
      <c r="C578" s="170"/>
      <c r="D578" s="171"/>
      <c r="E578" s="328">
        <v>303896511.30000067</v>
      </c>
      <c r="F578" s="174">
        <v>0.14870779418420321</v>
      </c>
      <c r="G578" s="109"/>
      <c r="H578" s="110"/>
    </row>
    <row r="579" spans="1:11" s="104" customFormat="1" ht="12.75" x14ac:dyDescent="0.2">
      <c r="A579" s="6"/>
      <c r="B579" s="395" t="s">
        <v>373</v>
      </c>
      <c r="C579" s="170"/>
      <c r="D579" s="171"/>
      <c r="E579" s="328">
        <v>344290789.32999963</v>
      </c>
      <c r="F579" s="174">
        <v>2.6548324744786411E-2</v>
      </c>
      <c r="G579" s="109"/>
      <c r="H579" s="110"/>
    </row>
    <row r="580" spans="1:11" s="104" customFormat="1" ht="14.25" customHeight="1" x14ac:dyDescent="0.2">
      <c r="A580" s="6"/>
      <c r="B580" s="169" t="s">
        <v>185</v>
      </c>
      <c r="C580" s="170"/>
      <c r="D580" s="171"/>
      <c r="E580" s="328">
        <v>315686.61306899943</v>
      </c>
      <c r="F580" s="174">
        <v>-0.17137012554075648</v>
      </c>
      <c r="G580" s="109"/>
      <c r="H580" s="110"/>
    </row>
    <row r="581" spans="1:11" s="104" customFormat="1" ht="12.75" x14ac:dyDescent="0.2">
      <c r="A581" s="6"/>
      <c r="B581" s="805" t="s">
        <v>186</v>
      </c>
      <c r="C581" s="806"/>
      <c r="D581" s="807"/>
      <c r="E581" s="328">
        <v>71092993.382507354</v>
      </c>
      <c r="F581" s="174">
        <v>4.6678417220268331E-2</v>
      </c>
      <c r="G581" s="109"/>
      <c r="H581" s="110"/>
    </row>
    <row r="582" spans="1:11" s="104" customFormat="1" ht="12.75" x14ac:dyDescent="0.2">
      <c r="A582" s="6"/>
      <c r="B582" s="805" t="s">
        <v>187</v>
      </c>
      <c r="C582" s="806"/>
      <c r="D582" s="807"/>
      <c r="E582" s="328"/>
      <c r="F582" s="174"/>
      <c r="G582" s="109"/>
      <c r="H582" s="106"/>
    </row>
    <row r="583" spans="1:11" s="104" customFormat="1" ht="12.75" x14ac:dyDescent="0.2">
      <c r="A583" s="6"/>
      <c r="B583" s="805" t="s">
        <v>188</v>
      </c>
      <c r="C583" s="806"/>
      <c r="D583" s="807"/>
      <c r="E583" s="328">
        <v>403194.76290081214</v>
      </c>
      <c r="F583" s="174">
        <v>-2.1661707759344173E-2</v>
      </c>
      <c r="G583" s="109"/>
      <c r="H583" s="106"/>
    </row>
    <row r="584" spans="1:11" s="104" customFormat="1" ht="21" customHeight="1" x14ac:dyDescent="0.2">
      <c r="A584" s="6"/>
      <c r="B584" s="805" t="s">
        <v>378</v>
      </c>
      <c r="C584" s="806"/>
      <c r="D584" s="807"/>
      <c r="E584" s="328">
        <v>1278626</v>
      </c>
      <c r="F584" s="174">
        <v>-3.4012115021690104E-2</v>
      </c>
      <c r="G584" s="109"/>
      <c r="H584" s="106"/>
    </row>
    <row r="585" spans="1:11" s="104" customFormat="1" ht="18" customHeight="1" x14ac:dyDescent="0.2">
      <c r="A585" s="6"/>
      <c r="B585" s="799" t="s">
        <v>55</v>
      </c>
      <c r="C585" s="800"/>
      <c r="D585" s="804"/>
      <c r="E585" s="327">
        <v>122439754.38978808</v>
      </c>
      <c r="F585" s="177">
        <v>0.10580529776524927</v>
      </c>
      <c r="G585" s="108"/>
      <c r="H585" s="106"/>
      <c r="K585" s="209" t="b">
        <f>IF(ABS(E585-SUM(E586,E589,E592))&lt;0.001,TRUE,FALSE)</f>
        <v>1</v>
      </c>
    </row>
    <row r="586" spans="1:11" s="104" customFormat="1" ht="15" customHeight="1" x14ac:dyDescent="0.2">
      <c r="A586" s="6"/>
      <c r="B586" s="823" t="s">
        <v>56</v>
      </c>
      <c r="C586" s="824"/>
      <c r="D586" s="825"/>
      <c r="E586" s="328">
        <v>71050261.795334145</v>
      </c>
      <c r="F586" s="174">
        <v>8.8784949647645606E-2</v>
      </c>
      <c r="G586" s="109"/>
      <c r="H586" s="106"/>
      <c r="K586" s="209" t="b">
        <f>IF(ABS(E586-SUM(E587:E588))&lt;0.001,TRUE,FALSE)</f>
        <v>1</v>
      </c>
    </row>
    <row r="587" spans="1:11" s="104" customFormat="1" ht="15" customHeight="1" x14ac:dyDescent="0.2">
      <c r="A587" s="6"/>
      <c r="B587" s="805" t="s">
        <v>57</v>
      </c>
      <c r="C587" s="806"/>
      <c r="D587" s="807"/>
      <c r="E587" s="328">
        <v>2129839.1400000765</v>
      </c>
      <c r="F587" s="174">
        <v>3.2296842596500008E-2</v>
      </c>
      <c r="G587" s="109"/>
      <c r="H587" s="111"/>
    </row>
    <row r="588" spans="1:11" s="104" customFormat="1" ht="18" customHeight="1" x14ac:dyDescent="0.2">
      <c r="A588" s="24"/>
      <c r="B588" s="805" t="s">
        <v>58</v>
      </c>
      <c r="C588" s="806"/>
      <c r="D588" s="807"/>
      <c r="E588" s="328">
        <v>68920422.65533407</v>
      </c>
      <c r="F588" s="174">
        <v>9.0629236328177099E-2</v>
      </c>
      <c r="G588" s="109"/>
      <c r="H588" s="112"/>
    </row>
    <row r="589" spans="1:11" s="104" customFormat="1" ht="15" customHeight="1" x14ac:dyDescent="0.2">
      <c r="A589" s="24"/>
      <c r="B589" s="823" t="s">
        <v>379</v>
      </c>
      <c r="C589" s="824"/>
      <c r="D589" s="825"/>
      <c r="E589" s="328">
        <v>51389492.594453931</v>
      </c>
      <c r="F589" s="174">
        <v>0.13023317525243971</v>
      </c>
      <c r="G589" s="109"/>
      <c r="H589" s="107"/>
      <c r="K589" s="209" t="b">
        <f>IF(ABS(E589-SUM(E590:E591))&lt;0.001,TRUE,FALSE)</f>
        <v>1</v>
      </c>
    </row>
    <row r="590" spans="1:11" s="104" customFormat="1" ht="15" customHeight="1" x14ac:dyDescent="0.2">
      <c r="A590" s="6"/>
      <c r="B590" s="805" t="s">
        <v>372</v>
      </c>
      <c r="C590" s="806"/>
      <c r="D590" s="807"/>
      <c r="E590" s="328"/>
      <c r="F590" s="174"/>
      <c r="G590" s="109"/>
      <c r="H590" s="106"/>
    </row>
    <row r="591" spans="1:11" s="104" customFormat="1" ht="15" customHeight="1" x14ac:dyDescent="0.2">
      <c r="A591" s="6"/>
      <c r="B591" s="805" t="s">
        <v>434</v>
      </c>
      <c r="C591" s="806"/>
      <c r="D591" s="807"/>
      <c r="E591" s="328">
        <v>51389492.594453931</v>
      </c>
      <c r="F591" s="174">
        <v>0.13038686102502428</v>
      </c>
      <c r="G591" s="109"/>
      <c r="H591" s="111"/>
    </row>
    <row r="592" spans="1:11" s="104" customFormat="1" ht="18" customHeight="1" x14ac:dyDescent="0.2">
      <c r="A592" s="6"/>
      <c r="B592" s="823" t="s">
        <v>180</v>
      </c>
      <c r="C592" s="824"/>
      <c r="D592" s="825"/>
      <c r="E592" s="328"/>
      <c r="F592" s="174"/>
      <c r="G592" s="109"/>
      <c r="H592" s="111"/>
    </row>
    <row r="593" spans="1:11" s="104" customFormat="1" ht="26.25" customHeight="1" x14ac:dyDescent="0.2">
      <c r="A593" s="24"/>
      <c r="B593" s="799" t="s">
        <v>189</v>
      </c>
      <c r="C593" s="800"/>
      <c r="D593" s="804"/>
      <c r="E593" s="327">
        <v>376498886.64999878</v>
      </c>
      <c r="F593" s="177">
        <v>-1.5912977397628203E-2</v>
      </c>
      <c r="G593" s="109"/>
      <c r="H593" s="107"/>
    </row>
    <row r="594" spans="1:11" s="104" customFormat="1" ht="17.25" customHeight="1" x14ac:dyDescent="0.2">
      <c r="A594" s="6"/>
      <c r="B594" s="799" t="s">
        <v>190</v>
      </c>
      <c r="C594" s="800"/>
      <c r="D594" s="804"/>
      <c r="E594" s="327">
        <v>512965644.76999879</v>
      </c>
      <c r="F594" s="177">
        <v>0.10426840152451788</v>
      </c>
      <c r="G594" s="109"/>
      <c r="H594" s="106"/>
      <c r="K594" s="209" t="b">
        <f>IF(ABS(E594-SUM(E595:E597))&lt;0.001,TRUE,FALSE)</f>
        <v>1</v>
      </c>
    </row>
    <row r="595" spans="1:11" s="104" customFormat="1" ht="17.25" customHeight="1" x14ac:dyDescent="0.2">
      <c r="A595" s="6"/>
      <c r="B595" s="805" t="s">
        <v>191</v>
      </c>
      <c r="C595" s="806"/>
      <c r="D595" s="807"/>
      <c r="E595" s="328">
        <v>436550600.68999869</v>
      </c>
      <c r="F595" s="174">
        <v>9.5748186046570316E-2</v>
      </c>
      <c r="G595" s="109"/>
      <c r="H595" s="106"/>
    </row>
    <row r="596" spans="1:11" s="104" customFormat="1" ht="17.25" customHeight="1" x14ac:dyDescent="0.2">
      <c r="A596" s="6"/>
      <c r="B596" s="805" t="s">
        <v>392</v>
      </c>
      <c r="C596" s="806"/>
      <c r="D596" s="807"/>
      <c r="E596" s="328">
        <v>224128.69000000125</v>
      </c>
      <c r="F596" s="174">
        <v>0.19006670529330583</v>
      </c>
      <c r="G596" s="109"/>
      <c r="H596" s="106"/>
    </row>
    <row r="597" spans="1:11" s="104" customFormat="1" ht="33" customHeight="1" x14ac:dyDescent="0.2">
      <c r="A597" s="6"/>
      <c r="B597" s="419" t="s">
        <v>393</v>
      </c>
      <c r="C597" s="383"/>
      <c r="D597" s="384"/>
      <c r="E597" s="328">
        <v>76190915.390000135</v>
      </c>
      <c r="F597" s="174">
        <v>0.15550382304872779</v>
      </c>
      <c r="G597" s="109"/>
      <c r="H597" s="106"/>
    </row>
    <row r="598" spans="1:11" s="104" customFormat="1" ht="32.25" customHeight="1" x14ac:dyDescent="0.2">
      <c r="A598" s="6"/>
      <c r="B598" s="799" t="s">
        <v>82</v>
      </c>
      <c r="C598" s="813"/>
      <c r="D598" s="814"/>
      <c r="E598" s="327">
        <v>-39305198.140000001</v>
      </c>
      <c r="F598" s="177">
        <v>-2.27814431196528E-2</v>
      </c>
      <c r="G598" s="102"/>
      <c r="H598" s="106"/>
    </row>
    <row r="599" spans="1:11" s="104" customFormat="1" ht="12.75" customHeight="1" x14ac:dyDescent="0.2">
      <c r="A599" s="24"/>
      <c r="B599" s="808" t="s">
        <v>60</v>
      </c>
      <c r="C599" s="809"/>
      <c r="D599" s="810"/>
      <c r="E599" s="327">
        <v>291481881.23984671</v>
      </c>
      <c r="F599" s="177">
        <v>-0.34159815360747381</v>
      </c>
      <c r="G599" s="105"/>
      <c r="H599" s="107"/>
      <c r="K599" s="209" t="b">
        <f>IF(ABS(E599-SUM(E600:E602))&lt;0.001,TRUE,FALSE)</f>
        <v>1</v>
      </c>
    </row>
    <row r="600" spans="1:11" s="104" customFormat="1" ht="12.75" customHeight="1" x14ac:dyDescent="0.2">
      <c r="A600" s="24"/>
      <c r="B600" s="801" t="s">
        <v>390</v>
      </c>
      <c r="C600" s="802"/>
      <c r="D600" s="803"/>
      <c r="E600" s="328">
        <v>176793770.37560767</v>
      </c>
      <c r="F600" s="174">
        <v>-0.47868975334803554</v>
      </c>
      <c r="G600" s="105"/>
      <c r="H600" s="107"/>
    </row>
    <row r="601" spans="1:11" s="104" customFormat="1" ht="12.75" x14ac:dyDescent="0.2">
      <c r="A601" s="24"/>
      <c r="B601" s="801" t="s">
        <v>391</v>
      </c>
      <c r="C601" s="802"/>
      <c r="D601" s="803"/>
      <c r="E601" s="328">
        <v>114688110.86423904</v>
      </c>
      <c r="F601" s="174">
        <v>0.10726631693720967</v>
      </c>
      <c r="G601" s="105"/>
      <c r="H601" s="107"/>
    </row>
    <row r="602" spans="1:11" s="104" customFormat="1" ht="12.75" x14ac:dyDescent="0.2">
      <c r="A602" s="24"/>
      <c r="B602" s="801" t="s">
        <v>462</v>
      </c>
      <c r="C602" s="802"/>
      <c r="D602" s="803"/>
      <c r="E602" s="328"/>
      <c r="F602" s="174"/>
      <c r="G602" s="105"/>
      <c r="H602" s="107"/>
    </row>
    <row r="603" spans="1:11" s="359" customFormat="1" ht="12.75" hidden="1" x14ac:dyDescent="0.2">
      <c r="A603" s="6"/>
      <c r="B603" s="808"/>
      <c r="C603" s="809"/>
      <c r="D603" s="810"/>
      <c r="E603" s="327"/>
      <c r="F603" s="177"/>
      <c r="G603" s="109"/>
      <c r="H603" s="106"/>
    </row>
    <row r="604" spans="1:11" s="359" customFormat="1" ht="32.25" customHeight="1" x14ac:dyDescent="0.2">
      <c r="A604" s="356"/>
      <c r="B604" s="808" t="s">
        <v>481</v>
      </c>
      <c r="C604" s="809"/>
      <c r="D604" s="810"/>
      <c r="E604" s="327"/>
      <c r="F604" s="327"/>
      <c r="G604" s="357"/>
      <c r="H604" s="358"/>
    </row>
    <row r="605" spans="1:11" s="359" customFormat="1" ht="24.75" customHeight="1" x14ac:dyDescent="0.2">
      <c r="A605" s="356"/>
      <c r="B605" s="808" t="s">
        <v>482</v>
      </c>
      <c r="C605" s="815"/>
      <c r="D605" s="816"/>
      <c r="E605" s="328"/>
      <c r="F605" s="174"/>
      <c r="G605" s="357"/>
      <c r="H605" s="358"/>
    </row>
    <row r="606" spans="1:11" s="359" customFormat="1" ht="21" customHeight="1" x14ac:dyDescent="0.2">
      <c r="A606" s="356"/>
      <c r="B606" s="808" t="s">
        <v>342</v>
      </c>
      <c r="C606" s="815"/>
      <c r="D606" s="816"/>
      <c r="E606" s="327">
        <v>1199752420.9588382</v>
      </c>
      <c r="F606" s="177">
        <v>-5.3165553571632107E-2</v>
      </c>
      <c r="G606" s="357"/>
      <c r="H606" s="358"/>
      <c r="K606" s="209" t="b">
        <f>IF(ABS(E606-SUM(E607,E616))&lt;0.001,TRUE,FALSE)</f>
        <v>1</v>
      </c>
    </row>
    <row r="607" spans="1:11" s="104" customFormat="1" ht="18" customHeight="1" x14ac:dyDescent="0.2">
      <c r="A607" s="356"/>
      <c r="B607" s="799" t="s">
        <v>61</v>
      </c>
      <c r="C607" s="800"/>
      <c r="D607" s="804"/>
      <c r="E607" s="327">
        <v>386552560.68547368</v>
      </c>
      <c r="F607" s="177">
        <v>-1.938742289465134E-2</v>
      </c>
      <c r="G607" s="357"/>
      <c r="H607" s="358"/>
      <c r="K607" s="209" t="b">
        <f>IF(ABS(E607-SUM(E608:E615))&lt;0.001,TRUE,FALSE)</f>
        <v>0</v>
      </c>
    </row>
    <row r="608" spans="1:11" s="104" customFormat="1" ht="15" customHeight="1" x14ac:dyDescent="0.2">
      <c r="A608" s="6"/>
      <c r="B608" s="805" t="s">
        <v>471</v>
      </c>
      <c r="C608" s="806"/>
      <c r="D608" s="807"/>
      <c r="E608" s="328">
        <v>27279.368680528012</v>
      </c>
      <c r="F608" s="174">
        <v>-0.98719898250262339</v>
      </c>
      <c r="G608" s="108"/>
      <c r="H608" s="106"/>
    </row>
    <row r="609" spans="1:11" s="104" customFormat="1" ht="15" customHeight="1" x14ac:dyDescent="0.2">
      <c r="A609" s="6"/>
      <c r="B609" s="805" t="s">
        <v>473</v>
      </c>
      <c r="C609" s="806"/>
      <c r="D609" s="807"/>
      <c r="E609" s="328">
        <v>383070317.81305242</v>
      </c>
      <c r="F609" s="174">
        <v>-2.3895419044543287E-2</v>
      </c>
      <c r="G609" s="108"/>
      <c r="H609" s="106"/>
    </row>
    <row r="610" spans="1:11" s="104" customFormat="1" ht="15" customHeight="1" x14ac:dyDescent="0.2">
      <c r="A610" s="6"/>
      <c r="B610" s="805" t="s">
        <v>430</v>
      </c>
      <c r="C610" s="806"/>
      <c r="D610" s="807"/>
      <c r="E610" s="328"/>
      <c r="F610" s="174"/>
      <c r="G610" s="108"/>
      <c r="H610" s="106"/>
    </row>
    <row r="611" spans="1:11" s="104" customFormat="1" ht="12.75" customHeight="1" x14ac:dyDescent="0.2">
      <c r="A611" s="6"/>
      <c r="B611" s="805" t="s">
        <v>469</v>
      </c>
      <c r="C611" s="806"/>
      <c r="D611" s="807"/>
      <c r="E611" s="328">
        <v>22.71</v>
      </c>
      <c r="F611" s="174">
        <v>-0.98067151793693352</v>
      </c>
      <c r="G611" s="109"/>
      <c r="H611" s="106"/>
    </row>
    <row r="612" spans="1:11" s="104" customFormat="1" ht="12.75" customHeight="1" x14ac:dyDescent="0.2">
      <c r="A612" s="6"/>
      <c r="B612" s="805" t="s">
        <v>399</v>
      </c>
      <c r="C612" s="806"/>
      <c r="D612" s="807"/>
      <c r="E612" s="328">
        <v>0</v>
      </c>
      <c r="F612" s="174">
        <v>-1</v>
      </c>
      <c r="G612" s="109"/>
      <c r="H612" s="106"/>
    </row>
    <row r="613" spans="1:11" s="104" customFormat="1" ht="12.75" customHeight="1" x14ac:dyDescent="0.2">
      <c r="A613" s="6"/>
      <c r="B613" s="805" t="s">
        <v>400</v>
      </c>
      <c r="C613" s="806"/>
      <c r="D613" s="807"/>
      <c r="E613" s="328">
        <v>0</v>
      </c>
      <c r="F613" s="174"/>
      <c r="G613" s="102"/>
      <c r="H613" s="106"/>
    </row>
    <row r="614" spans="1:11" s="104" customFormat="1" ht="12.75" customHeight="1" x14ac:dyDescent="0.2">
      <c r="A614" s="6"/>
      <c r="B614" s="801" t="s">
        <v>443</v>
      </c>
      <c r="C614" s="802"/>
      <c r="D614" s="803"/>
      <c r="E614" s="328">
        <v>3285045.0237419996</v>
      </c>
      <c r="F614" s="174"/>
      <c r="G614" s="102"/>
      <c r="H614" s="106"/>
    </row>
    <row r="615" spans="1:11" s="104" customFormat="1" ht="11.25" customHeight="1" x14ac:dyDescent="0.2">
      <c r="A615" s="6"/>
      <c r="B615" s="801" t="s">
        <v>401</v>
      </c>
      <c r="C615" s="802"/>
      <c r="D615" s="803"/>
      <c r="E615" s="328">
        <v>169688.8299999999</v>
      </c>
      <c r="F615" s="174">
        <v>0.12742576937422867</v>
      </c>
      <c r="G615" s="102"/>
      <c r="H615" s="106"/>
    </row>
    <row r="616" spans="1:11" s="104" customFormat="1" ht="18.75" customHeight="1" x14ac:dyDescent="0.2">
      <c r="A616" s="6"/>
      <c r="B616" s="799" t="s">
        <v>62</v>
      </c>
      <c r="C616" s="800"/>
      <c r="D616" s="804"/>
      <c r="E616" s="327">
        <v>813199860.27336454</v>
      </c>
      <c r="F616" s="177">
        <v>-6.841907093953381E-2</v>
      </c>
      <c r="G616" s="109"/>
      <c r="H616" s="113"/>
      <c r="K616" s="209" t="b">
        <f>IF(ABS(E616-SUM(E617:E625))&lt;0.001,TRUE,FALSE)</f>
        <v>1</v>
      </c>
    </row>
    <row r="617" spans="1:11" s="104" customFormat="1" ht="12.75" customHeight="1" x14ac:dyDescent="0.2">
      <c r="A617" s="6"/>
      <c r="B617" s="805" t="s">
        <v>470</v>
      </c>
      <c r="C617" s="806"/>
      <c r="D617" s="807"/>
      <c r="E617" s="328">
        <v>277786182.13055086</v>
      </c>
      <c r="F617" s="174">
        <v>-0.63376932017289644</v>
      </c>
      <c r="G617" s="109"/>
      <c r="H617" s="113"/>
    </row>
    <row r="618" spans="1:11" s="104" customFormat="1" ht="12.75" customHeight="1" x14ac:dyDescent="0.2">
      <c r="A618" s="6"/>
      <c r="B618" s="805" t="s">
        <v>474</v>
      </c>
      <c r="C618" s="806"/>
      <c r="D618" s="807"/>
      <c r="E618" s="328">
        <v>449330359.61990482</v>
      </c>
      <c r="F618" s="174"/>
      <c r="G618" s="109"/>
      <c r="H618" s="113"/>
    </row>
    <row r="619" spans="1:11" s="104" customFormat="1" ht="12.75" customHeight="1" x14ac:dyDescent="0.2">
      <c r="A619" s="6"/>
      <c r="B619" s="805" t="s">
        <v>402</v>
      </c>
      <c r="C619" s="806"/>
      <c r="D619" s="807"/>
      <c r="E619" s="328">
        <v>13138637.749999998</v>
      </c>
      <c r="F619" s="174">
        <v>-0.83141937368376762</v>
      </c>
      <c r="G619" s="109"/>
      <c r="H619" s="113"/>
    </row>
    <row r="620" spans="1:11" s="104" customFormat="1" ht="12.75" customHeight="1" x14ac:dyDescent="0.2">
      <c r="A620" s="6"/>
      <c r="B620" s="805" t="s">
        <v>469</v>
      </c>
      <c r="C620" s="806"/>
      <c r="D620" s="807"/>
      <c r="E620" s="328">
        <v>2182314.1530428547</v>
      </c>
      <c r="F620" s="174">
        <v>-0.68411607122273499</v>
      </c>
      <c r="G620" s="109"/>
      <c r="H620" s="113"/>
    </row>
    <row r="621" spans="1:11" s="104" customFormat="1" ht="12.75" customHeight="1" x14ac:dyDescent="0.2">
      <c r="A621" s="6"/>
      <c r="B621" s="805" t="s">
        <v>472</v>
      </c>
      <c r="C621" s="806"/>
      <c r="D621" s="807"/>
      <c r="E621" s="328">
        <v>8045079.3600000096</v>
      </c>
      <c r="F621" s="174"/>
      <c r="G621" s="109"/>
      <c r="H621" s="113"/>
    </row>
    <row r="622" spans="1:11" s="104" customFormat="1" ht="12.75" customHeight="1" x14ac:dyDescent="0.2">
      <c r="A622" s="6"/>
      <c r="B622" s="805" t="s">
        <v>399</v>
      </c>
      <c r="C622" s="806"/>
      <c r="D622" s="807"/>
      <c r="E622" s="328">
        <v>45177387.979163021</v>
      </c>
      <c r="F622" s="174"/>
      <c r="G622" s="109"/>
      <c r="H622" s="113"/>
    </row>
    <row r="623" spans="1:11" s="104" customFormat="1" ht="12.75" customHeight="1" x14ac:dyDescent="0.2">
      <c r="A623" s="6"/>
      <c r="B623" s="805" t="s">
        <v>400</v>
      </c>
      <c r="C623" s="806"/>
      <c r="D623" s="807"/>
      <c r="E623" s="328">
        <v>-17232</v>
      </c>
      <c r="F623" s="174">
        <v>-0.84975936388365769</v>
      </c>
      <c r="G623" s="109"/>
      <c r="H623" s="113"/>
    </row>
    <row r="624" spans="1:11" s="457" customFormat="1" ht="12.75" customHeight="1" x14ac:dyDescent="0.2">
      <c r="A624" s="6"/>
      <c r="B624" s="169" t="s">
        <v>425</v>
      </c>
      <c r="C624" s="383"/>
      <c r="D624" s="384"/>
      <c r="E624" s="328">
        <v>11906214.271704998</v>
      </c>
      <c r="F624" s="174">
        <v>-0.22472569221345851</v>
      </c>
      <c r="G624" s="109"/>
      <c r="H624" s="113"/>
    </row>
    <row r="625" spans="1:11" s="457" customFormat="1" ht="21" customHeight="1" x14ac:dyDescent="0.2">
      <c r="A625" s="452"/>
      <c r="B625" s="820" t="s">
        <v>403</v>
      </c>
      <c r="C625" s="821"/>
      <c r="D625" s="822"/>
      <c r="E625" s="453">
        <v>5650917.0090000331</v>
      </c>
      <c r="F625" s="454">
        <v>-0.50469767636182183</v>
      </c>
      <c r="G625" s="455"/>
      <c r="H625" s="456"/>
    </row>
    <row r="626" spans="1:11" s="457" customFormat="1" ht="18.75" customHeight="1" x14ac:dyDescent="0.2">
      <c r="A626" s="452"/>
      <c r="B626" s="808" t="s">
        <v>343</v>
      </c>
      <c r="C626" s="809"/>
      <c r="D626" s="809"/>
      <c r="E626" s="458"/>
      <c r="F626" s="459"/>
      <c r="G626" s="460"/>
      <c r="H626" s="461"/>
    </row>
    <row r="627" spans="1:11" s="457" customFormat="1" ht="15" customHeight="1" x14ac:dyDescent="0.2">
      <c r="A627" s="452"/>
      <c r="B627" s="808" t="s">
        <v>344</v>
      </c>
      <c r="C627" s="809"/>
      <c r="D627" s="809"/>
      <c r="E627" s="458">
        <v>95257315.151300162</v>
      </c>
      <c r="F627" s="459">
        <v>-2.8851311440564076E-2</v>
      </c>
      <c r="G627" s="460"/>
      <c r="H627" s="461"/>
      <c r="K627" s="209" t="b">
        <f>IF(ABS(E627-SUM(E628:E630))&lt;0.001,TRUE,FALSE)</f>
        <v>1</v>
      </c>
    </row>
    <row r="628" spans="1:11" s="457" customFormat="1" ht="12.75" customHeight="1" x14ac:dyDescent="0.2">
      <c r="A628" s="452"/>
      <c r="B628" s="799" t="s">
        <v>63</v>
      </c>
      <c r="C628" s="800"/>
      <c r="D628" s="800"/>
      <c r="E628" s="453">
        <v>28272930.861300036</v>
      </c>
      <c r="F628" s="454">
        <v>8.9654814543140837E-3</v>
      </c>
      <c r="G628" s="462"/>
      <c r="H628" s="461"/>
    </row>
    <row r="629" spans="1:11" s="466" customFormat="1" ht="22.5" customHeight="1" x14ac:dyDescent="0.2">
      <c r="A629" s="452"/>
      <c r="B629" s="799" t="s">
        <v>64</v>
      </c>
      <c r="C629" s="800"/>
      <c r="D629" s="800"/>
      <c r="E629" s="453">
        <v>66984384.290000118</v>
      </c>
      <c r="F629" s="454">
        <v>1.9693480792941198E-2</v>
      </c>
      <c r="G629" s="462"/>
      <c r="H629" s="461"/>
      <c r="J629" s="457"/>
    </row>
    <row r="630" spans="1:11" s="466" customFormat="1" ht="22.5" customHeight="1" x14ac:dyDescent="0.2">
      <c r="A630" s="452"/>
      <c r="B630" s="799" t="s">
        <v>478</v>
      </c>
      <c r="C630" s="800"/>
      <c r="D630" s="800"/>
      <c r="E630" s="453"/>
      <c r="F630" s="454"/>
      <c r="G630" s="462"/>
      <c r="H630" s="461"/>
      <c r="J630" s="457"/>
    </row>
    <row r="631" spans="1:11" s="466" customFormat="1" ht="22.5" customHeight="1" x14ac:dyDescent="0.2">
      <c r="A631" s="452"/>
      <c r="B631" s="799" t="s">
        <v>479</v>
      </c>
      <c r="C631" s="800"/>
      <c r="D631" s="800"/>
      <c r="E631" s="453"/>
      <c r="F631" s="454"/>
      <c r="G631" s="462"/>
      <c r="H631" s="461"/>
      <c r="J631" s="457"/>
    </row>
    <row r="632" spans="1:11" ht="18.75" customHeight="1" x14ac:dyDescent="0.2">
      <c r="A632" s="463"/>
      <c r="B632" s="817" t="s">
        <v>290</v>
      </c>
      <c r="C632" s="818"/>
      <c r="D632" s="819"/>
      <c r="E632" s="326">
        <v>6408448954.648941</v>
      </c>
      <c r="F632" s="243">
        <v>-6.1255278723535422E-3</v>
      </c>
      <c r="G632" s="464"/>
      <c r="H632" s="465"/>
      <c r="I632" s="8"/>
      <c r="K632" s="209" t="b">
        <f>IF(ABS(E632-SUM(E570,E599,E603:E606,E626:E627))&lt;0.001,TRUE,FALSE)</f>
        <v>1</v>
      </c>
    </row>
    <row r="633" spans="1:11" ht="22.5" customHeight="1" x14ac:dyDescent="0.25">
      <c r="B633" s="7" t="s">
        <v>288</v>
      </c>
      <c r="C633" s="8"/>
      <c r="D633" s="8"/>
      <c r="E633" s="8"/>
      <c r="F633" s="115"/>
      <c r="G633" s="115"/>
      <c r="H633" s="115"/>
    </row>
    <row r="634" spans="1:11" ht="19.5" customHeight="1" x14ac:dyDescent="0.2">
      <c r="B634" s="9"/>
      <c r="C634" s="10" t="str">
        <f>$C$3</f>
        <v>PERIODE DU 1.1 AU 31.5.2024</v>
      </c>
      <c r="D634" s="11"/>
      <c r="F634" s="116"/>
      <c r="G634" s="116"/>
      <c r="H634" s="116"/>
      <c r="I634" s="15"/>
    </row>
    <row r="635" spans="1:11" ht="12.75" x14ac:dyDescent="0.2">
      <c r="B635" s="12" t="str">
        <f>B567</f>
        <v xml:space="preserve">             I - ASSURANCE MALADIE : DÉPENSES en milliers d'euros</v>
      </c>
      <c r="C635" s="13"/>
      <c r="D635" s="13"/>
      <c r="E635" s="13"/>
      <c r="F635" s="14"/>
      <c r="G635" s="15"/>
      <c r="H635" s="15"/>
      <c r="I635" s="20"/>
    </row>
    <row r="636" spans="1:11" ht="12.75" x14ac:dyDescent="0.2">
      <c r="B636" s="830"/>
      <c r="C636" s="831"/>
      <c r="D636" s="87"/>
      <c r="E636" s="88" t="s">
        <v>6</v>
      </c>
      <c r="F636" s="339" t="str">
        <f>$H$5</f>
        <v>PCAP</v>
      </c>
      <c r="G636" s="197"/>
      <c r="H636" s="89"/>
      <c r="I636" s="20"/>
    </row>
    <row r="637" spans="1:11" ht="15.75" customHeight="1" x14ac:dyDescent="0.2">
      <c r="A637" s="114"/>
      <c r="B637" s="126" t="s">
        <v>475</v>
      </c>
      <c r="C637" s="126"/>
      <c r="D637" s="126"/>
      <c r="E637" s="326">
        <v>440143512.13894087</v>
      </c>
      <c r="F637" s="243">
        <v>0.10943107866122226</v>
      </c>
      <c r="G637" s="204"/>
      <c r="H637" s="119"/>
      <c r="I637" s="111"/>
      <c r="K637" s="209"/>
    </row>
    <row r="638" spans="1:11" s="121" customFormat="1" ht="17.25" customHeight="1" x14ac:dyDescent="0.2">
      <c r="A638" s="6"/>
      <c r="B638" s="123"/>
      <c r="C638" s="124"/>
      <c r="D638" s="124"/>
      <c r="E638" s="329"/>
      <c r="F638" s="244"/>
      <c r="G638" s="205"/>
      <c r="H638" s="125"/>
      <c r="I638" s="120"/>
      <c r="J638" s="104"/>
    </row>
    <row r="639" spans="1:11" ht="12.75" x14ac:dyDescent="0.2">
      <c r="A639" s="114"/>
      <c r="B639" s="126" t="s">
        <v>30</v>
      </c>
      <c r="C639" s="127"/>
      <c r="D639" s="128"/>
      <c r="E639" s="334">
        <v>40248888785.092598</v>
      </c>
      <c r="F639" s="249">
        <v>3.6316763209742309E-2</v>
      </c>
      <c r="G639" s="206"/>
      <c r="H639" s="129"/>
      <c r="I639" s="111"/>
      <c r="K639" s="209" t="b">
        <f>IF(ABS(E639-SUM(E564,E632,E637))&lt;0.001,TRUE,FALSE)</f>
        <v>1</v>
      </c>
    </row>
    <row r="640" spans="1:11" ht="12.75" x14ac:dyDescent="0.2">
      <c r="B640" s="218"/>
      <c r="C640" s="127"/>
      <c r="D640" s="127"/>
      <c r="E640" s="331"/>
      <c r="F640" s="246"/>
      <c r="G640" s="206"/>
      <c r="H640" s="130"/>
      <c r="I640" s="111"/>
    </row>
    <row r="641" spans="1:10" ht="12.75" x14ac:dyDescent="0.2">
      <c r="B641" s="126" t="s">
        <v>240</v>
      </c>
      <c r="C641" s="127"/>
      <c r="D641" s="128"/>
      <c r="E641" s="334">
        <v>26206871.729999993</v>
      </c>
      <c r="F641" s="249">
        <v>-0.18875563830205222</v>
      </c>
      <c r="G641" s="206"/>
      <c r="H641" s="129"/>
      <c r="I641" s="111"/>
    </row>
    <row r="642" spans="1:10" s="121" customFormat="1" ht="17.25" customHeight="1" x14ac:dyDescent="0.2">
      <c r="A642" s="6"/>
      <c r="B642" s="216"/>
      <c r="C642" s="573"/>
      <c r="D642" s="573"/>
      <c r="E642" s="333"/>
      <c r="F642" s="248"/>
      <c r="G642" s="206"/>
      <c r="H642" s="129"/>
      <c r="I642" s="120"/>
      <c r="J642" s="104"/>
    </row>
    <row r="643" spans="1:10" ht="12.75" x14ac:dyDescent="0.2">
      <c r="A643" s="114"/>
      <c r="B643" s="126" t="s">
        <v>437</v>
      </c>
      <c r="C643" s="127"/>
      <c r="D643" s="128"/>
      <c r="E643" s="407">
        <v>40381321.249999993</v>
      </c>
      <c r="F643" s="408">
        <v>2.8595095447770724E-2</v>
      </c>
      <c r="G643" s="206"/>
      <c r="H643" s="129"/>
      <c r="I643" s="111"/>
      <c r="J643" s="104"/>
    </row>
    <row r="644" spans="1:10" ht="12.75" customHeight="1" x14ac:dyDescent="0.2">
      <c r="B644" s="216"/>
      <c r="C644" s="217"/>
      <c r="D644" s="196"/>
      <c r="E644" s="333"/>
      <c r="F644" s="248"/>
      <c r="G644" s="173"/>
      <c r="H644" s="130"/>
      <c r="I644" s="111"/>
      <c r="J644" s="104"/>
    </row>
    <row r="645" spans="1:10" ht="12.75" customHeight="1" x14ac:dyDescent="0.2">
      <c r="B645" s="126" t="s">
        <v>19</v>
      </c>
      <c r="C645" s="131"/>
      <c r="D645" s="132"/>
      <c r="E645" s="334"/>
      <c r="F645" s="249"/>
      <c r="G645" s="173"/>
      <c r="H645" s="130"/>
      <c r="I645" s="111"/>
    </row>
    <row r="646" spans="1:10" ht="12.75" customHeight="1" x14ac:dyDescent="0.2">
      <c r="B646" s="216"/>
      <c r="C646" s="217"/>
      <c r="D646" s="196"/>
      <c r="E646" s="247"/>
      <c r="F646" s="248"/>
      <c r="G646" s="173"/>
      <c r="H646" s="130"/>
      <c r="I646" s="111"/>
      <c r="J646" s="104"/>
    </row>
    <row r="647" spans="1:10" ht="12.75" customHeight="1" x14ac:dyDescent="0.2">
      <c r="B647" s="126" t="s">
        <v>44</v>
      </c>
      <c r="C647" s="131"/>
      <c r="D647" s="132"/>
      <c r="E647" s="334"/>
      <c r="F647" s="249"/>
      <c r="G647" s="173"/>
      <c r="H647" s="130"/>
      <c r="I647" s="111"/>
    </row>
    <row r="648" spans="1:10" ht="12.75" customHeight="1" x14ac:dyDescent="0.2">
      <c r="B648" s="216"/>
      <c r="C648" s="217"/>
      <c r="D648" s="196"/>
      <c r="E648" s="247"/>
      <c r="F648" s="248"/>
      <c r="G648" s="173"/>
      <c r="H648" s="130"/>
      <c r="I648" s="111"/>
      <c r="J648" s="104"/>
    </row>
    <row r="649" spans="1:10" ht="12.75" customHeight="1" x14ac:dyDescent="0.2">
      <c r="B649" s="233" t="s">
        <v>42</v>
      </c>
      <c r="C649" s="131"/>
      <c r="D649" s="132"/>
      <c r="E649" s="334"/>
      <c r="F649" s="249"/>
      <c r="G649" s="173"/>
      <c r="H649" s="130"/>
      <c r="I649" s="111"/>
      <c r="J649" s="104"/>
    </row>
    <row r="650" spans="1:10" ht="12.75" customHeight="1" x14ac:dyDescent="0.2">
      <c r="B650" s="149" t="s">
        <v>83</v>
      </c>
      <c r="C650" s="217"/>
      <c r="D650" s="230"/>
      <c r="E650" s="250">
        <v>13387.32</v>
      </c>
      <c r="F650" s="251">
        <v>0.43118665811417567</v>
      </c>
      <c r="G650" s="173"/>
      <c r="H650" s="130"/>
      <c r="I650" s="111"/>
      <c r="J650" s="104"/>
    </row>
    <row r="651" spans="1:10" ht="16.5" customHeight="1" x14ac:dyDescent="0.2">
      <c r="B651" s="162" t="s">
        <v>84</v>
      </c>
      <c r="C651" s="231"/>
      <c r="D651" s="232"/>
      <c r="E651" s="252"/>
      <c r="F651" s="253"/>
      <c r="G651" s="173"/>
      <c r="H651" s="130"/>
      <c r="I651" s="111"/>
    </row>
    <row r="652" spans="1:10" ht="16.5" hidden="1" customHeight="1" x14ac:dyDescent="0.2">
      <c r="B652" s="71"/>
      <c r="C652" s="217"/>
      <c r="D652" s="196"/>
      <c r="E652" s="254"/>
      <c r="F652" s="255"/>
      <c r="G652" s="173"/>
      <c r="H652" s="130"/>
      <c r="I652" s="111"/>
    </row>
    <row r="653" spans="1:10" ht="16.5" hidden="1" customHeight="1" x14ac:dyDescent="0.2">
      <c r="B653" s="71"/>
      <c r="C653" s="217"/>
      <c r="D653" s="196"/>
      <c r="E653" s="254"/>
      <c r="F653" s="255"/>
      <c r="G653" s="173"/>
      <c r="H653" s="130"/>
      <c r="I653" s="111"/>
    </row>
    <row r="654" spans="1:10" ht="16.5" hidden="1" customHeight="1" x14ac:dyDescent="0.2">
      <c r="B654" s="71"/>
      <c r="C654" s="217"/>
      <c r="D654" s="196"/>
      <c r="E654" s="254"/>
      <c r="F654" s="255"/>
      <c r="G654" s="173"/>
      <c r="H654" s="130"/>
      <c r="I654" s="111"/>
    </row>
    <row r="655" spans="1:10" ht="16.5" hidden="1" customHeight="1" x14ac:dyDescent="0.2">
      <c r="B655" s="71"/>
      <c r="C655" s="217"/>
      <c r="D655" s="196"/>
      <c r="E655" s="254"/>
      <c r="F655" s="255"/>
      <c r="G655" s="173"/>
      <c r="H655" s="130"/>
      <c r="I655" s="111"/>
    </row>
    <row r="656" spans="1:10" ht="16.5" customHeight="1" x14ac:dyDescent="0.2">
      <c r="B656" s="71"/>
      <c r="C656" s="217"/>
      <c r="D656" s="196"/>
      <c r="E656" s="254"/>
      <c r="F656" s="255"/>
      <c r="G656" s="173"/>
      <c r="H656" s="130"/>
      <c r="I656" s="111"/>
    </row>
    <row r="657" spans="1:11" ht="16.5" customHeight="1" x14ac:dyDescent="0.2">
      <c r="B657" s="233" t="s">
        <v>384</v>
      </c>
      <c r="C657" s="131"/>
      <c r="D657" s="403"/>
      <c r="E657" s="334">
        <v>1886710875</v>
      </c>
      <c r="F657" s="249">
        <v>0</v>
      </c>
      <c r="G657" s="173"/>
      <c r="H657" s="130"/>
      <c r="I657" s="111"/>
    </row>
    <row r="658" spans="1:11" ht="16.5" customHeight="1" thickBot="1" x14ac:dyDescent="0.25">
      <c r="B658" s="71"/>
      <c r="C658" s="217"/>
      <c r="D658" s="196"/>
      <c r="E658" s="254"/>
      <c r="F658" s="255"/>
      <c r="G658" s="173"/>
      <c r="H658" s="130"/>
      <c r="I658" s="111"/>
    </row>
    <row r="659" spans="1:11" ht="16.5" customHeight="1" thickBot="1" x14ac:dyDescent="0.25">
      <c r="B659" s="133" t="s">
        <v>289</v>
      </c>
      <c r="C659" s="134"/>
      <c r="D659" s="134"/>
      <c r="E659" s="332">
        <v>82598666033.579361</v>
      </c>
      <c r="F659" s="256">
        <v>4.3458711196217692E-2</v>
      </c>
      <c r="G659" s="207"/>
      <c r="H659" s="135"/>
      <c r="I659" s="111"/>
      <c r="K659" s="209" t="b">
        <f>IF(ABS(E659-SUM(E510,E513:E517,m_maladie,E641,E643,E645,E647,E649:E651,E657))&lt;0.001,TRUE,FALSE)</f>
        <v>1</v>
      </c>
    </row>
    <row r="660" spans="1:11" ht="16.5" customHeight="1" x14ac:dyDescent="0.2">
      <c r="I660" s="111"/>
    </row>
    <row r="661" spans="1:11" s="136" customFormat="1" ht="39" customHeight="1" x14ac:dyDescent="0.2">
      <c r="A661" s="6"/>
      <c r="B661" s="5"/>
      <c r="C661" s="3"/>
      <c r="D661" s="3"/>
      <c r="E661" s="3"/>
      <c r="F661" s="3"/>
      <c r="G661" s="3"/>
      <c r="H661" s="3"/>
      <c r="I661" s="85"/>
      <c r="J661" s="104"/>
    </row>
  </sheetData>
  <dataConsolidate/>
  <mergeCells count="94">
    <mergeCell ref="B630:D630"/>
    <mergeCell ref="B602:D602"/>
    <mergeCell ref="B615:D615"/>
    <mergeCell ref="B614:D614"/>
    <mergeCell ref="B616:D616"/>
    <mergeCell ref="B617:D617"/>
    <mergeCell ref="B603:D603"/>
    <mergeCell ref="B629:D629"/>
    <mergeCell ref="B621:D621"/>
    <mergeCell ref="B607:D607"/>
    <mergeCell ref="B545:C545"/>
    <mergeCell ref="B613:D613"/>
    <mergeCell ref="B604:D604"/>
    <mergeCell ref="B582:D582"/>
    <mergeCell ref="B598:D598"/>
    <mergeCell ref="B611:D611"/>
    <mergeCell ref="B612:D612"/>
    <mergeCell ref="B595:D595"/>
    <mergeCell ref="B596:D596"/>
    <mergeCell ref="B608:D608"/>
    <mergeCell ref="B599:D599"/>
    <mergeCell ref="B606:D606"/>
    <mergeCell ref="B632:D632"/>
    <mergeCell ref="B620:D620"/>
    <mergeCell ref="B622:D622"/>
    <mergeCell ref="B623:D623"/>
    <mergeCell ref="B626:D626"/>
    <mergeCell ref="B625:D625"/>
    <mergeCell ref="B627:D627"/>
    <mergeCell ref="B628:D628"/>
    <mergeCell ref="B605:D605"/>
    <mergeCell ref="B600:D600"/>
    <mergeCell ref="B601:D601"/>
    <mergeCell ref="B609:D609"/>
    <mergeCell ref="B618:D618"/>
    <mergeCell ref="B619:D619"/>
    <mergeCell ref="B610:D610"/>
    <mergeCell ref="B591:D591"/>
    <mergeCell ref="B592:D592"/>
    <mergeCell ref="B593:D593"/>
    <mergeCell ref="B594:D594"/>
    <mergeCell ref="B585:D585"/>
    <mergeCell ref="B587:D587"/>
    <mergeCell ref="B588:D588"/>
    <mergeCell ref="B589:D589"/>
    <mergeCell ref="B590:D590"/>
    <mergeCell ref="B555:C555"/>
    <mergeCell ref="B563:C563"/>
    <mergeCell ref="B568:C568"/>
    <mergeCell ref="B583:D583"/>
    <mergeCell ref="B584:D584"/>
    <mergeCell ref="B557:C557"/>
    <mergeCell ref="B575:D575"/>
    <mergeCell ref="B576:D576"/>
    <mergeCell ref="B571:D571"/>
    <mergeCell ref="B577:D577"/>
    <mergeCell ref="B543:C543"/>
    <mergeCell ref="B562:C562"/>
    <mergeCell ref="B570:D570"/>
    <mergeCell ref="B553:C553"/>
    <mergeCell ref="B546:C546"/>
    <mergeCell ref="B564:C564"/>
    <mergeCell ref="B569:D569"/>
    <mergeCell ref="B551:C551"/>
    <mergeCell ref="B552:C552"/>
    <mergeCell ref="B554:C554"/>
    <mergeCell ref="B539:C539"/>
    <mergeCell ref="B538:C538"/>
    <mergeCell ref="B531:C531"/>
    <mergeCell ref="B535:C535"/>
    <mergeCell ref="B536:C536"/>
    <mergeCell ref="B542:C542"/>
    <mergeCell ref="B540:C540"/>
    <mergeCell ref="B537:C537"/>
    <mergeCell ref="B525:C525"/>
    <mergeCell ref="B541:C541"/>
    <mergeCell ref="B556:C556"/>
    <mergeCell ref="B548:C548"/>
    <mergeCell ref="B544:C544"/>
    <mergeCell ref="B526:C526"/>
    <mergeCell ref="B530:C530"/>
    <mergeCell ref="B547:C547"/>
    <mergeCell ref="B528:C528"/>
    <mergeCell ref="B527:C527"/>
    <mergeCell ref="B631:D631"/>
    <mergeCell ref="B636:C636"/>
    <mergeCell ref="B561:C561"/>
    <mergeCell ref="B558:C558"/>
    <mergeCell ref="B560:C560"/>
    <mergeCell ref="B572:D572"/>
    <mergeCell ref="B574:D574"/>
    <mergeCell ref="B559:C559"/>
    <mergeCell ref="B586:D586"/>
    <mergeCell ref="B581:D581"/>
  </mergeCells>
  <phoneticPr fontId="22" type="noConversion"/>
  <printOptions headings="1"/>
  <pageMargins left="0.19685039370078741" right="0.19685039370078741" top="0.27559055118110237" bottom="0.19685039370078741" header="0.31496062992125984" footer="0.51181102362204722"/>
  <pageSetup paperSize="9" scale="43" fitToHeight="7" orientation="portrait" r:id="rId1"/>
  <headerFooter alignWithMargins="0">
    <oddFooter xml:space="preserve">&amp;R&amp;8
</oddFooter>
  </headerFooter>
  <rowBreaks count="5" manualBreakCount="5">
    <brk id="156" max="8" man="1"/>
    <brk id="303" max="8" man="1"/>
    <brk id="426" max="8" man="1"/>
    <brk id="521" max="8" man="1"/>
    <brk id="632" max="8"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tabColor indexed="45"/>
  </sheetPr>
  <dimension ref="A1:K609"/>
  <sheetViews>
    <sheetView showZeros="0" view="pageBreakPreview" topLeftCell="A322" zoomScale="115" zoomScaleNormal="100" zoomScaleSheetLayoutView="115" workbookViewId="0">
      <selection activeCell="E606" sqref="E606:F606"/>
    </sheetView>
  </sheetViews>
  <sheetFormatPr baseColWidth="10" defaultRowHeight="11.25" x14ac:dyDescent="0.2"/>
  <cols>
    <col min="1" max="1" width="4" style="6" customWidth="1"/>
    <col min="2" max="2" width="64.28515625" style="5" customWidth="1"/>
    <col min="3" max="3" width="15" style="3" bestFit="1" customWidth="1"/>
    <col min="4" max="4" width="15.42578125" style="3" customWidth="1"/>
    <col min="5" max="5" width="15" style="3" customWidth="1"/>
    <col min="6" max="6" width="14.85546875" style="3" bestFit="1" customWidth="1"/>
    <col min="7" max="7" width="13.140625" style="3" bestFit="1" customWidth="1"/>
    <col min="8" max="8" width="6.5703125" style="3" bestFit="1" customWidth="1"/>
    <col min="9" max="9" width="2.5703125" style="3" hidden="1" customWidth="1"/>
    <col min="10" max="10" width="4" style="5" bestFit="1" customWidth="1"/>
    <col min="11" max="16384" width="11.42578125" style="5"/>
  </cols>
  <sheetData>
    <row r="1" spans="1:9" ht="9" customHeight="1" x14ac:dyDescent="0.2">
      <c r="A1" s="1"/>
      <c r="B1" s="43"/>
      <c r="F1" s="5"/>
      <c r="G1" s="5"/>
      <c r="H1" s="5"/>
      <c r="I1" s="4"/>
    </row>
    <row r="2" spans="1:9" ht="18" customHeight="1" x14ac:dyDescent="0.25">
      <c r="B2" s="7" t="s">
        <v>288</v>
      </c>
      <c r="C2" s="8"/>
      <c r="D2" s="8"/>
      <c r="E2" s="8"/>
      <c r="F2" s="8"/>
      <c r="G2" s="8"/>
      <c r="H2" s="8"/>
      <c r="I2" s="8"/>
    </row>
    <row r="3" spans="1:9" ht="12" customHeight="1" x14ac:dyDescent="0.2">
      <c r="B3" s="9"/>
      <c r="C3" s="10" t="str">
        <f>CUMUL_AT_mnt!C3</f>
        <v>PERIODE DU 1.1 AU 31.5.2024</v>
      </c>
      <c r="D3" s="11"/>
    </row>
    <row r="4" spans="1:9" ht="14.25" customHeight="1" x14ac:dyDescent="0.2">
      <c r="B4" s="12" t="s">
        <v>275</v>
      </c>
      <c r="C4" s="13"/>
      <c r="D4" s="13"/>
      <c r="E4" s="13"/>
      <c r="F4" s="14"/>
      <c r="G4" s="15"/>
      <c r="H4" s="5"/>
      <c r="I4" s="5"/>
    </row>
    <row r="5" spans="1:9" ht="12" customHeight="1" x14ac:dyDescent="0.2">
      <c r="B5" s="16" t="s">
        <v>4</v>
      </c>
      <c r="C5" s="18" t="s">
        <v>6</v>
      </c>
      <c r="D5" s="219" t="s">
        <v>3</v>
      </c>
      <c r="E5" s="219" t="s">
        <v>237</v>
      </c>
      <c r="F5" s="19" t="str">
        <f>CUMUL_Maladie_mnt!$H$5</f>
        <v>PCAP</v>
      </c>
      <c r="G5" s="20"/>
      <c r="H5" s="5"/>
      <c r="I5" s="5"/>
    </row>
    <row r="6" spans="1:9" ht="9.75" customHeight="1" x14ac:dyDescent="0.2">
      <c r="B6" s="21"/>
      <c r="C6" s="17"/>
      <c r="D6" s="220" t="s">
        <v>241</v>
      </c>
      <c r="E6" s="220" t="s">
        <v>239</v>
      </c>
      <c r="F6" s="22" t="str">
        <f>CUMUL_Maladie_mnt!$H$6</f>
        <v>en %</v>
      </c>
      <c r="G6" s="23"/>
      <c r="H6" s="5"/>
      <c r="I6" s="5"/>
    </row>
    <row r="7" spans="1:9" s="28" customFormat="1" ht="16.5" customHeight="1" x14ac:dyDescent="0.2">
      <c r="A7" s="24"/>
      <c r="B7" s="25" t="s">
        <v>170</v>
      </c>
      <c r="C7" s="26"/>
      <c r="D7" s="221"/>
      <c r="E7" s="221"/>
      <c r="F7" s="181"/>
      <c r="G7" s="27"/>
    </row>
    <row r="8" spans="1:9" ht="12" customHeight="1" x14ac:dyDescent="0.2">
      <c r="B8" s="31" t="s">
        <v>88</v>
      </c>
      <c r="C8" s="30"/>
      <c r="D8" s="222"/>
      <c r="E8" s="222"/>
      <c r="F8" s="179"/>
      <c r="G8" s="20"/>
      <c r="H8" s="5"/>
      <c r="I8" s="5"/>
    </row>
    <row r="9" spans="1:9" ht="10.5" customHeight="1" x14ac:dyDescent="0.2">
      <c r="B9" s="16" t="s">
        <v>22</v>
      </c>
      <c r="C9" s="289">
        <v>11707578.429999998</v>
      </c>
      <c r="D9" s="290">
        <v>111853.66</v>
      </c>
      <c r="E9" s="290">
        <v>56556.18</v>
      </c>
      <c r="F9" s="179">
        <v>-5.809504454776715E-2</v>
      </c>
      <c r="G9" s="20"/>
      <c r="H9" s="5"/>
      <c r="I9" s="5"/>
    </row>
    <row r="10" spans="1:9" ht="10.5" customHeight="1" x14ac:dyDescent="0.2">
      <c r="B10" s="16" t="s">
        <v>100</v>
      </c>
      <c r="C10" s="289">
        <v>206575.64</v>
      </c>
      <c r="D10" s="290"/>
      <c r="E10" s="290">
        <v>935.64</v>
      </c>
      <c r="F10" s="179">
        <v>-0.16229605474801589</v>
      </c>
      <c r="G10" s="20"/>
      <c r="H10" s="5"/>
      <c r="I10" s="5"/>
    </row>
    <row r="11" spans="1:9" ht="10.5" customHeight="1" x14ac:dyDescent="0.2">
      <c r="B11" s="16" t="s">
        <v>340</v>
      </c>
      <c r="C11" s="289">
        <v>1824388.1499999962</v>
      </c>
      <c r="D11" s="290">
        <v>17220.090000000011</v>
      </c>
      <c r="E11" s="290">
        <v>4696.3500000000004</v>
      </c>
      <c r="F11" s="179">
        <v>-9.6208667334925058E-2</v>
      </c>
      <c r="G11" s="20"/>
      <c r="H11" s="5"/>
      <c r="I11" s="5"/>
    </row>
    <row r="12" spans="1:9" ht="10.5" customHeight="1" x14ac:dyDescent="0.2">
      <c r="B12" s="340" t="s">
        <v>90</v>
      </c>
      <c r="C12" s="289">
        <v>1822625.2999999961</v>
      </c>
      <c r="D12" s="290">
        <v>17154.090000000011</v>
      </c>
      <c r="E12" s="290">
        <v>4686.7500000000009</v>
      </c>
      <c r="F12" s="179">
        <v>-9.6021880430611439E-2</v>
      </c>
      <c r="G12" s="20"/>
      <c r="H12" s="5"/>
      <c r="I12" s="5"/>
    </row>
    <row r="13" spans="1:9" ht="10.5" customHeight="1" x14ac:dyDescent="0.2">
      <c r="B13" s="33" t="s">
        <v>304</v>
      </c>
      <c r="C13" s="289">
        <v>24772.760000000031</v>
      </c>
      <c r="D13" s="290">
        <v>840.81</v>
      </c>
      <c r="E13" s="290">
        <v>205.79</v>
      </c>
      <c r="F13" s="179">
        <v>5.0536320250235134E-2</v>
      </c>
      <c r="G13" s="20"/>
      <c r="H13" s="5"/>
      <c r="I13" s="5"/>
    </row>
    <row r="14" spans="1:9" ht="10.5" customHeight="1" x14ac:dyDescent="0.2">
      <c r="B14" s="33" t="s">
        <v>305</v>
      </c>
      <c r="C14" s="289">
        <v>984.52</v>
      </c>
      <c r="D14" s="290">
        <v>578.41999999999996</v>
      </c>
      <c r="E14" s="290"/>
      <c r="F14" s="179">
        <v>-0.47820372166483816</v>
      </c>
      <c r="G14" s="20"/>
      <c r="H14" s="5"/>
      <c r="I14" s="5"/>
    </row>
    <row r="15" spans="1:9" ht="10.5" customHeight="1" x14ac:dyDescent="0.2">
      <c r="B15" s="33" t="s">
        <v>306</v>
      </c>
      <c r="C15" s="289"/>
      <c r="D15" s="290"/>
      <c r="E15" s="290"/>
      <c r="F15" s="179"/>
      <c r="G15" s="20"/>
      <c r="H15" s="5"/>
      <c r="I15" s="5"/>
    </row>
    <row r="16" spans="1:9" ht="10.5" customHeight="1" x14ac:dyDescent="0.2">
      <c r="B16" s="33" t="s">
        <v>307</v>
      </c>
      <c r="C16" s="289">
        <v>1434314.8099999959</v>
      </c>
      <c r="D16" s="290">
        <v>9967.5400000000045</v>
      </c>
      <c r="E16" s="290">
        <v>3123.6900000000005</v>
      </c>
      <c r="F16" s="179">
        <v>-0.12272166569477916</v>
      </c>
      <c r="G16" s="20"/>
      <c r="H16" s="5"/>
      <c r="I16" s="5"/>
    </row>
    <row r="17" spans="1:9" ht="10.5" customHeight="1" x14ac:dyDescent="0.2">
      <c r="B17" s="33" t="s">
        <v>308</v>
      </c>
      <c r="C17" s="289">
        <v>686.49</v>
      </c>
      <c r="D17" s="290">
        <v>150.9</v>
      </c>
      <c r="E17" s="290"/>
      <c r="F17" s="179">
        <v>0.21815278147458073</v>
      </c>
      <c r="G17" s="20"/>
      <c r="H17" s="5"/>
      <c r="I17" s="5"/>
    </row>
    <row r="18" spans="1:9" ht="10.5" customHeight="1" x14ac:dyDescent="0.2">
      <c r="B18" s="33" t="s">
        <v>309</v>
      </c>
      <c r="C18" s="289">
        <v>361866.7200000002</v>
      </c>
      <c r="D18" s="290">
        <v>5616.4200000000037</v>
      </c>
      <c r="E18" s="290">
        <v>1357.27</v>
      </c>
      <c r="F18" s="179">
        <v>1.8852704638239182E-2</v>
      </c>
      <c r="G18" s="20"/>
      <c r="H18" s="5"/>
      <c r="I18" s="5"/>
    </row>
    <row r="19" spans="1:9" ht="10.5" customHeight="1" x14ac:dyDescent="0.2">
      <c r="B19" s="33" t="s">
        <v>89</v>
      </c>
      <c r="C19" s="289">
        <v>1762.8500000000001</v>
      </c>
      <c r="D19" s="290">
        <v>66</v>
      </c>
      <c r="E19" s="290">
        <v>9.6</v>
      </c>
      <c r="F19" s="179">
        <v>-0.25530162216965224</v>
      </c>
      <c r="G19" s="20"/>
      <c r="H19" s="5"/>
      <c r="I19" s="5"/>
    </row>
    <row r="20" spans="1:9" x14ac:dyDescent="0.2">
      <c r="B20" s="16" t="s">
        <v>489</v>
      </c>
      <c r="C20" s="289"/>
      <c r="D20" s="290"/>
      <c r="E20" s="290"/>
      <c r="F20" s="179"/>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0.5" customHeight="1" x14ac:dyDescent="0.2">
      <c r="B23" s="16" t="s">
        <v>91</v>
      </c>
      <c r="C23" s="289">
        <v>224.8</v>
      </c>
      <c r="D23" s="290"/>
      <c r="E23" s="290"/>
      <c r="F23" s="179">
        <v>-0.19714285714285706</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312.8</v>
      </c>
      <c r="D25" s="290">
        <v>312.8</v>
      </c>
      <c r="E25" s="290"/>
      <c r="F25" s="179">
        <v>-0.22727272727272707</v>
      </c>
      <c r="G25" s="34"/>
      <c r="H25" s="5"/>
      <c r="I25" s="5"/>
    </row>
    <row r="26" spans="1:9" s="486" customFormat="1" ht="10.5" customHeight="1" x14ac:dyDescent="0.2">
      <c r="A26" s="452"/>
      <c r="B26" s="563" t="s">
        <v>310</v>
      </c>
      <c r="C26" s="568"/>
      <c r="D26" s="569"/>
      <c r="E26" s="569"/>
      <c r="F26" s="570"/>
      <c r="G26" s="571"/>
    </row>
    <row r="27" spans="1:9" s="486" customFormat="1" ht="10.5" customHeight="1" x14ac:dyDescent="0.2">
      <c r="A27" s="452"/>
      <c r="B27" s="563" t="s">
        <v>311</v>
      </c>
      <c r="C27" s="568"/>
      <c r="D27" s="569"/>
      <c r="E27" s="569"/>
      <c r="F27" s="570"/>
      <c r="G27" s="571"/>
    </row>
    <row r="28" spans="1:9" s="486" customFormat="1" ht="10.5" customHeight="1" x14ac:dyDescent="0.2">
      <c r="A28" s="452"/>
      <c r="B28" s="563" t="s">
        <v>312</v>
      </c>
      <c r="C28" s="568"/>
      <c r="D28" s="569"/>
      <c r="E28" s="569"/>
      <c r="F28" s="570"/>
      <c r="G28" s="571"/>
    </row>
    <row r="29" spans="1:9" s="486" customFormat="1" ht="10.5" customHeight="1" x14ac:dyDescent="0.2">
      <c r="A29" s="452"/>
      <c r="B29" s="563" t="s">
        <v>313</v>
      </c>
      <c r="C29" s="568"/>
      <c r="D29" s="569"/>
      <c r="E29" s="569"/>
      <c r="F29" s="570"/>
      <c r="G29" s="571"/>
    </row>
    <row r="30" spans="1:9" ht="10.5" customHeight="1" x14ac:dyDescent="0.2">
      <c r="B30" s="16" t="s">
        <v>417</v>
      </c>
      <c r="C30" s="289">
        <v>3184281.2859499967</v>
      </c>
      <c r="D30" s="290"/>
      <c r="E30" s="290"/>
      <c r="F30" s="179">
        <v>-4.7022617889114882E-2</v>
      </c>
      <c r="G30" s="34"/>
      <c r="H30" s="5"/>
      <c r="I30" s="5"/>
    </row>
    <row r="31" spans="1:9" ht="10.5" customHeight="1" x14ac:dyDescent="0.2">
      <c r="B31" s="16" t="s">
        <v>381</v>
      </c>
      <c r="C31" s="289">
        <v>380108.52999999991</v>
      </c>
      <c r="D31" s="290"/>
      <c r="E31" s="290">
        <v>2725.61</v>
      </c>
      <c r="F31" s="179">
        <v>-4.6322329095061732E-2</v>
      </c>
      <c r="G31" s="34"/>
      <c r="H31" s="5"/>
      <c r="I31" s="5"/>
    </row>
    <row r="32" spans="1:9" ht="10.5" customHeight="1" x14ac:dyDescent="0.2">
      <c r="B32" s="574" t="s">
        <v>448</v>
      </c>
      <c r="C32" s="289"/>
      <c r="D32" s="290"/>
      <c r="E32" s="290"/>
      <c r="F32" s="179"/>
      <c r="G32" s="34"/>
      <c r="H32" s="5"/>
      <c r="I32" s="5"/>
    </row>
    <row r="33" spans="1:9" ht="10.5" customHeight="1" x14ac:dyDescent="0.2">
      <c r="B33" s="574" t="s">
        <v>487</v>
      </c>
      <c r="C33" s="289"/>
      <c r="D33" s="290"/>
      <c r="E33" s="290"/>
      <c r="F33" s="179"/>
      <c r="G33" s="34"/>
      <c r="H33" s="5"/>
      <c r="I33" s="5"/>
    </row>
    <row r="34" spans="1:9" ht="10.5" customHeight="1" x14ac:dyDescent="0.2">
      <c r="B34" s="16" t="s">
        <v>99</v>
      </c>
      <c r="C34" s="289">
        <v>2989.5</v>
      </c>
      <c r="D34" s="290">
        <v>2080</v>
      </c>
      <c r="E34" s="290"/>
      <c r="F34" s="179">
        <v>-6.8691588785046775E-2</v>
      </c>
      <c r="G34" s="34"/>
      <c r="H34" s="5"/>
      <c r="I34" s="5"/>
    </row>
    <row r="35" spans="1:9" s="28" customFormat="1" ht="10.5" customHeight="1" x14ac:dyDescent="0.2">
      <c r="A35" s="24"/>
      <c r="B35" s="16" t="s">
        <v>98</v>
      </c>
      <c r="C35" s="289"/>
      <c r="D35" s="290"/>
      <c r="E35" s="290"/>
      <c r="F35" s="179"/>
      <c r="G35" s="36"/>
      <c r="H35" s="5"/>
    </row>
    <row r="36" spans="1:9" s="28" customFormat="1" ht="10.5" customHeight="1" x14ac:dyDescent="0.2">
      <c r="A36" s="24"/>
      <c r="B36" s="16" t="s">
        <v>250</v>
      </c>
      <c r="C36" s="291"/>
      <c r="D36" s="292"/>
      <c r="E36" s="292"/>
      <c r="F36" s="178"/>
      <c r="G36" s="36"/>
    </row>
    <row r="37" spans="1:9" s="28" customFormat="1" ht="24.75" customHeight="1" x14ac:dyDescent="0.2">
      <c r="A37" s="24"/>
      <c r="B37" s="35" t="s">
        <v>101</v>
      </c>
      <c r="C37" s="291">
        <v>17306459.135949995</v>
      </c>
      <c r="D37" s="292">
        <v>131466.55000000002</v>
      </c>
      <c r="E37" s="292">
        <v>64913.78</v>
      </c>
      <c r="F37" s="178">
        <v>-6.1407818033287764E-2</v>
      </c>
      <c r="G37" s="36"/>
    </row>
    <row r="38" spans="1:9" ht="10.5" customHeight="1" x14ac:dyDescent="0.2">
      <c r="B38" s="31" t="s">
        <v>102</v>
      </c>
      <c r="C38" s="291"/>
      <c r="D38" s="292"/>
      <c r="E38" s="292"/>
      <c r="F38" s="178"/>
      <c r="G38" s="20"/>
      <c r="H38" s="5"/>
      <c r="I38" s="5"/>
    </row>
    <row r="39" spans="1:9" ht="10.5" customHeight="1" x14ac:dyDescent="0.2">
      <c r="B39" s="16" t="s">
        <v>104</v>
      </c>
      <c r="C39" s="289">
        <v>50867328.809999973</v>
      </c>
      <c r="D39" s="290">
        <v>26304785.770000033</v>
      </c>
      <c r="E39" s="290">
        <v>233862.81</v>
      </c>
      <c r="F39" s="179">
        <v>-8.5029107922552805E-2</v>
      </c>
      <c r="G39" s="34"/>
      <c r="H39" s="5"/>
      <c r="I39" s="5"/>
    </row>
    <row r="40" spans="1:9" ht="10.5" customHeight="1" x14ac:dyDescent="0.2">
      <c r="B40" s="33" t="s">
        <v>106</v>
      </c>
      <c r="C40" s="289">
        <v>50831969.569999978</v>
      </c>
      <c r="D40" s="290">
        <v>26295438.890000034</v>
      </c>
      <c r="E40" s="290">
        <v>233764.69999999998</v>
      </c>
      <c r="F40" s="179">
        <v>-8.5013883814708646E-2</v>
      </c>
      <c r="G40" s="34"/>
      <c r="H40" s="5"/>
      <c r="I40" s="5"/>
    </row>
    <row r="41" spans="1:9" ht="10.5" customHeight="1" x14ac:dyDescent="0.2">
      <c r="B41" s="33" t="s">
        <v>304</v>
      </c>
      <c r="C41" s="289">
        <v>336656.86999999994</v>
      </c>
      <c r="D41" s="290">
        <v>276391.81999999989</v>
      </c>
      <c r="E41" s="290">
        <v>2444.8399999999997</v>
      </c>
      <c r="F41" s="179">
        <v>-0.12572557583163713</v>
      </c>
      <c r="G41" s="34"/>
      <c r="H41" s="5"/>
      <c r="I41" s="5"/>
    </row>
    <row r="42" spans="1:9" ht="10.5" customHeight="1" x14ac:dyDescent="0.2">
      <c r="B42" s="33" t="s">
        <v>305</v>
      </c>
      <c r="C42" s="289">
        <v>15083186.429999985</v>
      </c>
      <c r="D42" s="290">
        <v>14804788.799999984</v>
      </c>
      <c r="E42" s="290">
        <v>80962.069999999992</v>
      </c>
      <c r="F42" s="179">
        <v>-0.13666006702969757</v>
      </c>
      <c r="G42" s="34"/>
      <c r="H42" s="5"/>
      <c r="I42" s="5"/>
    </row>
    <row r="43" spans="1:9" ht="10.5" customHeight="1" x14ac:dyDescent="0.2">
      <c r="B43" s="33" t="s">
        <v>306</v>
      </c>
      <c r="C43" s="289">
        <v>9838137.4500000421</v>
      </c>
      <c r="D43" s="290">
        <v>9139988.0700000413</v>
      </c>
      <c r="E43" s="290">
        <v>52593.330000000009</v>
      </c>
      <c r="F43" s="179">
        <v>-0.10279311766355748</v>
      </c>
      <c r="G43" s="34"/>
      <c r="H43" s="5"/>
      <c r="I43" s="5"/>
    </row>
    <row r="44" spans="1:9" ht="10.5" customHeight="1" x14ac:dyDescent="0.2">
      <c r="B44" s="33" t="s">
        <v>307</v>
      </c>
      <c r="C44" s="289">
        <v>21648492.209999938</v>
      </c>
      <c r="D44" s="290">
        <v>386944.19999999995</v>
      </c>
      <c r="E44" s="290">
        <v>81752.689999999959</v>
      </c>
      <c r="F44" s="179">
        <v>-4.2105727897639333E-2</v>
      </c>
      <c r="G44" s="34"/>
      <c r="H44" s="5"/>
      <c r="I44" s="5"/>
    </row>
    <row r="45" spans="1:9" ht="10.5" customHeight="1" x14ac:dyDescent="0.2">
      <c r="B45" s="33" t="s">
        <v>308</v>
      </c>
      <c r="C45" s="289">
        <v>359610.88000000082</v>
      </c>
      <c r="D45" s="290">
        <v>74566.120000000112</v>
      </c>
      <c r="E45" s="290">
        <v>1687.83</v>
      </c>
      <c r="F45" s="179">
        <v>2.8466496458134261E-2</v>
      </c>
      <c r="G45" s="34"/>
      <c r="H45" s="5"/>
      <c r="I45" s="5"/>
    </row>
    <row r="46" spans="1:9" ht="10.5" customHeight="1" x14ac:dyDescent="0.2">
      <c r="B46" s="33" t="s">
        <v>309</v>
      </c>
      <c r="C46" s="289">
        <v>3565885.7300000102</v>
      </c>
      <c r="D46" s="290">
        <v>1612759.8800000041</v>
      </c>
      <c r="E46" s="290">
        <v>14323.94</v>
      </c>
      <c r="F46" s="179">
        <v>-5.7656744010659566E-2</v>
      </c>
      <c r="G46" s="34"/>
      <c r="H46" s="5"/>
      <c r="I46" s="5"/>
    </row>
    <row r="47" spans="1:9" ht="10.5" customHeight="1" x14ac:dyDescent="0.2">
      <c r="B47" s="33" t="s">
        <v>105</v>
      </c>
      <c r="C47" s="289">
        <v>35359.240000000063</v>
      </c>
      <c r="D47" s="290">
        <v>9346.8799999999992</v>
      </c>
      <c r="E47" s="290">
        <v>98.109999999999985</v>
      </c>
      <c r="F47" s="179">
        <v>-0.10640345437075271</v>
      </c>
      <c r="G47" s="34"/>
      <c r="H47" s="5"/>
      <c r="I47" s="5"/>
    </row>
    <row r="48" spans="1:9" ht="10.5" customHeight="1" x14ac:dyDescent="0.2">
      <c r="B48" s="16" t="s">
        <v>22</v>
      </c>
      <c r="C48" s="289">
        <v>24570189.229999986</v>
      </c>
      <c r="D48" s="290">
        <v>3642785.3999999985</v>
      </c>
      <c r="E48" s="290">
        <v>106486.20999999999</v>
      </c>
      <c r="F48" s="179">
        <v>-5.9385379898605595E-2</v>
      </c>
      <c r="G48" s="34"/>
      <c r="H48" s="5"/>
      <c r="I48" s="5"/>
    </row>
    <row r="49" spans="1:9" ht="10.5" customHeight="1" x14ac:dyDescent="0.2">
      <c r="B49" s="16" t="s">
        <v>107</v>
      </c>
      <c r="C49" s="289">
        <v>465791.21000000066</v>
      </c>
      <c r="D49" s="290">
        <v>465791.21000000066</v>
      </c>
      <c r="E49" s="290">
        <v>2727.61</v>
      </c>
      <c r="F49" s="179">
        <v>4.9200243397428123E-2</v>
      </c>
      <c r="G49" s="34"/>
      <c r="H49" s="5"/>
      <c r="I49" s="5"/>
    </row>
    <row r="50" spans="1:9" ht="10.5" customHeight="1" x14ac:dyDescent="0.2">
      <c r="B50" s="33" t="s">
        <v>110</v>
      </c>
      <c r="C50" s="289">
        <v>276681.83000000048</v>
      </c>
      <c r="D50" s="290">
        <v>276681.83000000048</v>
      </c>
      <c r="E50" s="290">
        <v>2033.5500000000002</v>
      </c>
      <c r="F50" s="179">
        <v>-3.1982162951362803E-2</v>
      </c>
      <c r="G50" s="34"/>
      <c r="H50" s="5"/>
      <c r="I50" s="5"/>
    </row>
    <row r="51" spans="1:9" ht="10.5" customHeight="1" x14ac:dyDescent="0.2">
      <c r="B51" s="33" t="s">
        <v>109</v>
      </c>
      <c r="C51" s="289">
        <v>177809.38000000015</v>
      </c>
      <c r="D51" s="290">
        <v>177809.38000000015</v>
      </c>
      <c r="E51" s="290">
        <v>694.06</v>
      </c>
      <c r="F51" s="179">
        <v>0.18322071259002026</v>
      </c>
      <c r="G51" s="34"/>
      <c r="H51" s="5"/>
      <c r="I51" s="5"/>
    </row>
    <row r="52" spans="1:9" ht="10.5" customHeight="1" x14ac:dyDescent="0.2">
      <c r="B52" s="33" t="s">
        <v>112</v>
      </c>
      <c r="C52" s="289">
        <v>11300</v>
      </c>
      <c r="D52" s="290">
        <v>11300</v>
      </c>
      <c r="E52" s="290"/>
      <c r="F52" s="179">
        <v>0.43949044585987251</v>
      </c>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133160.35999999987</v>
      </c>
      <c r="D56" s="290">
        <v>133160.35999999987</v>
      </c>
      <c r="E56" s="290">
        <v>662.40000000000009</v>
      </c>
      <c r="F56" s="179">
        <v>-0.1818015359182994</v>
      </c>
      <c r="G56" s="34"/>
      <c r="H56" s="5"/>
      <c r="I56" s="5"/>
    </row>
    <row r="57" spans="1:9" ht="10.5" customHeight="1" x14ac:dyDescent="0.2">
      <c r="B57" s="16" t="s">
        <v>381</v>
      </c>
      <c r="C57" s="289">
        <v>399553.68</v>
      </c>
      <c r="D57" s="290"/>
      <c r="E57" s="290">
        <v>2794.2</v>
      </c>
      <c r="F57" s="179">
        <v>0.16392019860248719</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417</v>
      </c>
      <c r="C62" s="289">
        <v>1111804.0972750003</v>
      </c>
      <c r="D62" s="290"/>
      <c r="E62" s="290"/>
      <c r="F62" s="179">
        <v>2.1661135645433038E-2</v>
      </c>
      <c r="G62" s="34"/>
      <c r="H62" s="5"/>
      <c r="I62" s="5"/>
    </row>
    <row r="63" spans="1:9" ht="10.5" customHeight="1" x14ac:dyDescent="0.2">
      <c r="B63" s="16" t="s">
        <v>94</v>
      </c>
      <c r="C63" s="289">
        <v>290.25</v>
      </c>
      <c r="D63" s="290"/>
      <c r="E63" s="290"/>
      <c r="F63" s="179">
        <v>-0.52631578947368429</v>
      </c>
      <c r="G63" s="34"/>
      <c r="H63" s="5"/>
      <c r="I63" s="5"/>
    </row>
    <row r="64" spans="1:9" s="28" customFormat="1" ht="10.5" customHeight="1" x14ac:dyDescent="0.2">
      <c r="A64" s="24"/>
      <c r="B64" s="16" t="s">
        <v>92</v>
      </c>
      <c r="C64" s="289">
        <v>1284.6600000000001</v>
      </c>
      <c r="D64" s="290"/>
      <c r="E64" s="290"/>
      <c r="F64" s="179">
        <v>-0.17432996979240323</v>
      </c>
      <c r="G64" s="27"/>
      <c r="H64" s="5"/>
    </row>
    <row r="65" spans="1:9" ht="10.5" customHeight="1" x14ac:dyDescent="0.2">
      <c r="B65" s="16" t="s">
        <v>93</v>
      </c>
      <c r="C65" s="289">
        <v>1223.5</v>
      </c>
      <c r="D65" s="290"/>
      <c r="E65" s="290"/>
      <c r="F65" s="179">
        <v>0.65898305084745767</v>
      </c>
      <c r="G65" s="20"/>
      <c r="H65" s="5"/>
      <c r="I65" s="5"/>
    </row>
    <row r="66" spans="1:9" ht="12" customHeight="1" x14ac:dyDescent="0.2">
      <c r="B66" s="16" t="s">
        <v>91</v>
      </c>
      <c r="C66" s="289">
        <v>30</v>
      </c>
      <c r="D66" s="290"/>
      <c r="E66" s="290"/>
      <c r="F66" s="179"/>
      <c r="G66" s="34"/>
      <c r="H66" s="5"/>
      <c r="I66" s="5"/>
    </row>
    <row r="67" spans="1:9" ht="10.5" customHeight="1" x14ac:dyDescent="0.2">
      <c r="B67" s="16" t="s">
        <v>100</v>
      </c>
      <c r="C67" s="289">
        <v>1542.07</v>
      </c>
      <c r="D67" s="290"/>
      <c r="E67" s="290"/>
      <c r="F67" s="179"/>
      <c r="G67" s="34"/>
      <c r="H67" s="5"/>
      <c r="I67" s="5"/>
    </row>
    <row r="68" spans="1:9" ht="10.5" customHeight="1" x14ac:dyDescent="0.2">
      <c r="B68" s="16" t="s">
        <v>489</v>
      </c>
      <c r="C68" s="289"/>
      <c r="D68" s="290"/>
      <c r="E68" s="290"/>
      <c r="F68" s="179"/>
      <c r="G68" s="34"/>
      <c r="H68" s="5"/>
      <c r="I68" s="5"/>
    </row>
    <row r="69" spans="1:9" ht="10.5" customHeight="1" x14ac:dyDescent="0.2">
      <c r="B69" s="16" t="s">
        <v>97</v>
      </c>
      <c r="C69" s="289"/>
      <c r="D69" s="290"/>
      <c r="E69" s="290"/>
      <c r="F69" s="179"/>
      <c r="G69" s="34"/>
      <c r="H69" s="5"/>
      <c r="I69" s="5"/>
    </row>
    <row r="70" spans="1:9" ht="10.5" customHeight="1" x14ac:dyDescent="0.2">
      <c r="B70" s="16" t="s">
        <v>303</v>
      </c>
      <c r="C70" s="289"/>
      <c r="D70" s="290"/>
      <c r="E70" s="290"/>
      <c r="F70" s="179"/>
      <c r="G70" s="34"/>
      <c r="H70" s="5"/>
      <c r="I70" s="5"/>
    </row>
    <row r="71" spans="1:9" ht="10.5" customHeight="1" x14ac:dyDescent="0.2">
      <c r="B71" s="268" t="s">
        <v>255</v>
      </c>
      <c r="C71" s="289">
        <v>1634127.7599999991</v>
      </c>
      <c r="D71" s="290">
        <v>1633977.7599999991</v>
      </c>
      <c r="E71" s="290">
        <v>13180.2</v>
      </c>
      <c r="F71" s="179">
        <v>-0.13475571901875583</v>
      </c>
      <c r="G71" s="20"/>
      <c r="H71" s="5"/>
      <c r="I71" s="5"/>
    </row>
    <row r="72" spans="1:9" ht="10.5" customHeight="1" x14ac:dyDescent="0.2">
      <c r="B72" s="574" t="s">
        <v>447</v>
      </c>
      <c r="C72" s="289"/>
      <c r="D72" s="290"/>
      <c r="E72" s="290"/>
      <c r="F72" s="179"/>
      <c r="G72" s="20"/>
      <c r="H72" s="5"/>
      <c r="I72" s="5"/>
    </row>
    <row r="73" spans="1:9" ht="10.5" customHeight="1" x14ac:dyDescent="0.2">
      <c r="B73" s="16" t="s">
        <v>487</v>
      </c>
      <c r="C73" s="289"/>
      <c r="D73" s="290"/>
      <c r="E73" s="290"/>
      <c r="F73" s="179"/>
      <c r="G73" s="20"/>
      <c r="H73" s="5"/>
      <c r="I73" s="5"/>
    </row>
    <row r="74" spans="1:9" s="28" customFormat="1" ht="10.5" customHeight="1" x14ac:dyDescent="0.2">
      <c r="A74" s="24"/>
      <c r="B74" s="16" t="s">
        <v>99</v>
      </c>
      <c r="C74" s="289">
        <v>22323.200000000001</v>
      </c>
      <c r="D74" s="290">
        <v>15583.2</v>
      </c>
      <c r="E74" s="290"/>
      <c r="F74" s="179">
        <v>-0.12756378189094542</v>
      </c>
      <c r="G74" s="36"/>
      <c r="H74" s="5"/>
    </row>
    <row r="75" spans="1:9" ht="9" customHeight="1" x14ac:dyDescent="0.2">
      <c r="B75" s="16" t="s">
        <v>98</v>
      </c>
      <c r="C75" s="289"/>
      <c r="D75" s="290"/>
      <c r="E75" s="290"/>
      <c r="F75" s="179"/>
      <c r="G75" s="34"/>
      <c r="H75" s="5"/>
      <c r="I75" s="5"/>
    </row>
    <row r="76" spans="1:9" s="28" customFormat="1" ht="13.5" customHeight="1" x14ac:dyDescent="0.2">
      <c r="A76" s="24"/>
      <c r="B76" s="16" t="s">
        <v>250</v>
      </c>
      <c r="C76" s="289"/>
      <c r="D76" s="290"/>
      <c r="E76" s="290"/>
      <c r="F76" s="179"/>
      <c r="G76" s="36"/>
    </row>
    <row r="77" spans="1:9" ht="10.5" customHeight="1" x14ac:dyDescent="0.2">
      <c r="B77" s="35" t="s">
        <v>108</v>
      </c>
      <c r="C77" s="291">
        <v>79209740.827274978</v>
      </c>
      <c r="D77" s="292">
        <v>32196083.700000033</v>
      </c>
      <c r="E77" s="292">
        <v>359741.42999999993</v>
      </c>
      <c r="F77" s="178">
        <v>-7.5574141534045292E-2</v>
      </c>
      <c r="G77" s="34"/>
      <c r="H77" s="5"/>
      <c r="I77" s="5"/>
    </row>
    <row r="78" spans="1:9" ht="10.5" customHeight="1" x14ac:dyDescent="0.2">
      <c r="B78" s="31" t="s">
        <v>341</v>
      </c>
      <c r="C78" s="291"/>
      <c r="D78" s="292"/>
      <c r="E78" s="292"/>
      <c r="F78" s="178"/>
      <c r="G78" s="34"/>
      <c r="H78" s="5"/>
      <c r="I78" s="5"/>
    </row>
    <row r="79" spans="1:9" s="28" customFormat="1" ht="10.5" customHeight="1" x14ac:dyDescent="0.2">
      <c r="A79" s="24"/>
      <c r="B79" s="16" t="s">
        <v>22</v>
      </c>
      <c r="C79" s="289">
        <v>36277767.659999982</v>
      </c>
      <c r="D79" s="290">
        <v>3754639.0599999987</v>
      </c>
      <c r="E79" s="290">
        <v>163042.38999999998</v>
      </c>
      <c r="F79" s="179">
        <v>-5.8969348791862997E-2</v>
      </c>
      <c r="G79" s="27"/>
      <c r="H79" s="5"/>
    </row>
    <row r="80" spans="1:9" s="28" customFormat="1" ht="10.5" customHeight="1" x14ac:dyDescent="0.2">
      <c r="A80" s="24"/>
      <c r="B80" s="16" t="s">
        <v>104</v>
      </c>
      <c r="C80" s="289">
        <v>52691716.959999964</v>
      </c>
      <c r="D80" s="290">
        <v>26322005.860000033</v>
      </c>
      <c r="E80" s="290">
        <v>238559.15999999997</v>
      </c>
      <c r="F80" s="179">
        <v>-8.542080715928746E-2</v>
      </c>
      <c r="G80" s="27"/>
      <c r="H80" s="5"/>
    </row>
    <row r="81" spans="1:9" s="28" customFormat="1" ht="10.5" customHeight="1" x14ac:dyDescent="0.2">
      <c r="A81" s="24"/>
      <c r="B81" s="33" t="s">
        <v>106</v>
      </c>
      <c r="C81" s="289">
        <v>52654594.869999975</v>
      </c>
      <c r="D81" s="290">
        <v>26312592.980000034</v>
      </c>
      <c r="E81" s="290">
        <v>238451.44999999998</v>
      </c>
      <c r="F81" s="179">
        <v>-8.5399400313715845E-2</v>
      </c>
      <c r="G81" s="27"/>
      <c r="H81" s="5"/>
    </row>
    <row r="82" spans="1:9" s="28" customFormat="1" ht="10.5" customHeight="1" x14ac:dyDescent="0.2">
      <c r="A82" s="24"/>
      <c r="B82" s="33" t="s">
        <v>304</v>
      </c>
      <c r="C82" s="289">
        <v>361429.62999999995</v>
      </c>
      <c r="D82" s="290">
        <v>277232.62999999989</v>
      </c>
      <c r="E82" s="290">
        <v>2650.63</v>
      </c>
      <c r="F82" s="179">
        <v>-0.11555444806361459</v>
      </c>
      <c r="G82" s="27"/>
      <c r="H82" s="5"/>
    </row>
    <row r="83" spans="1:9" s="28" customFormat="1" ht="10.5" customHeight="1" x14ac:dyDescent="0.2">
      <c r="A83" s="24"/>
      <c r="B83" s="33" t="s">
        <v>305</v>
      </c>
      <c r="C83" s="289">
        <v>15084170.949999984</v>
      </c>
      <c r="D83" s="290">
        <v>14805367.219999984</v>
      </c>
      <c r="E83" s="290">
        <v>80962.069999999992</v>
      </c>
      <c r="F83" s="179">
        <v>-0.136696948787982</v>
      </c>
      <c r="G83" s="27"/>
      <c r="H83" s="5"/>
    </row>
    <row r="84" spans="1:9" s="28" customFormat="1" ht="10.5" customHeight="1" x14ac:dyDescent="0.2">
      <c r="A84" s="24"/>
      <c r="B84" s="33" t="s">
        <v>306</v>
      </c>
      <c r="C84" s="289">
        <v>9838137.4500000421</v>
      </c>
      <c r="D84" s="290">
        <v>9139988.0700000413</v>
      </c>
      <c r="E84" s="290">
        <v>52593.330000000009</v>
      </c>
      <c r="F84" s="179">
        <v>-0.10279845572631452</v>
      </c>
      <c r="G84" s="27"/>
      <c r="H84" s="5"/>
    </row>
    <row r="85" spans="1:9" s="28" customFormat="1" ht="10.5" customHeight="1" x14ac:dyDescent="0.2">
      <c r="A85" s="24"/>
      <c r="B85" s="33" t="s">
        <v>307</v>
      </c>
      <c r="C85" s="289">
        <v>23082807.019999932</v>
      </c>
      <c r="D85" s="290">
        <v>396911.73999999993</v>
      </c>
      <c r="E85" s="290">
        <v>84876.379999999961</v>
      </c>
      <c r="F85" s="179">
        <v>-4.7544290824413138E-2</v>
      </c>
      <c r="G85" s="27"/>
      <c r="H85" s="5"/>
    </row>
    <row r="86" spans="1:9" ht="10.5" customHeight="1" x14ac:dyDescent="0.2">
      <c r="B86" s="33" t="s">
        <v>308</v>
      </c>
      <c r="C86" s="289">
        <v>360297.37000000087</v>
      </c>
      <c r="D86" s="290">
        <v>74717.020000000106</v>
      </c>
      <c r="E86" s="290">
        <v>1687.83</v>
      </c>
      <c r="F86" s="179">
        <v>2.8771725822997141E-2</v>
      </c>
      <c r="G86" s="34"/>
      <c r="H86" s="5"/>
      <c r="I86" s="5"/>
    </row>
    <row r="87" spans="1:9" ht="10.5" customHeight="1" x14ac:dyDescent="0.2">
      <c r="B87" s="33" t="s">
        <v>309</v>
      </c>
      <c r="C87" s="289">
        <v>3927752.4500000104</v>
      </c>
      <c r="D87" s="290">
        <v>1618376.300000004</v>
      </c>
      <c r="E87" s="290">
        <v>15681.21</v>
      </c>
      <c r="F87" s="179">
        <v>-5.1091779017507055E-2</v>
      </c>
      <c r="G87" s="34"/>
      <c r="H87" s="5"/>
      <c r="I87" s="5"/>
    </row>
    <row r="88" spans="1:9" ht="10.5" customHeight="1" x14ac:dyDescent="0.2">
      <c r="B88" s="33" t="s">
        <v>105</v>
      </c>
      <c r="C88" s="289">
        <v>37122.090000000062</v>
      </c>
      <c r="D88" s="290">
        <v>9412.8799999999992</v>
      </c>
      <c r="E88" s="290">
        <v>107.71</v>
      </c>
      <c r="F88" s="179">
        <v>-0.11480829000223325</v>
      </c>
      <c r="G88" s="34"/>
      <c r="H88" s="5"/>
      <c r="I88" s="5"/>
    </row>
    <row r="89" spans="1:9" s="28" customFormat="1" ht="10.5" customHeight="1" x14ac:dyDescent="0.2">
      <c r="A89" s="24"/>
      <c r="B89" s="16" t="s">
        <v>100</v>
      </c>
      <c r="C89" s="289">
        <v>208117.71000000002</v>
      </c>
      <c r="D89" s="290"/>
      <c r="E89" s="290">
        <v>935.64</v>
      </c>
      <c r="F89" s="179">
        <v>-0.1980078761949764</v>
      </c>
      <c r="G89" s="27"/>
      <c r="H89" s="5"/>
    </row>
    <row r="90" spans="1:9" ht="10.5" customHeight="1" x14ac:dyDescent="0.2">
      <c r="B90" s="16" t="s">
        <v>107</v>
      </c>
      <c r="C90" s="289">
        <v>465791.21000000066</v>
      </c>
      <c r="D90" s="290">
        <v>465791.21000000066</v>
      </c>
      <c r="E90" s="290">
        <v>2727.61</v>
      </c>
      <c r="F90" s="179">
        <v>4.9200243397428123E-2</v>
      </c>
      <c r="G90" s="34"/>
      <c r="H90" s="5"/>
      <c r="I90" s="5"/>
    </row>
    <row r="91" spans="1:9" ht="10.5" customHeight="1" x14ac:dyDescent="0.2">
      <c r="B91" s="33" t="s">
        <v>110</v>
      </c>
      <c r="C91" s="289">
        <v>276681.83000000048</v>
      </c>
      <c r="D91" s="290">
        <v>276681.83000000048</v>
      </c>
      <c r="E91" s="290">
        <v>2033.5500000000002</v>
      </c>
      <c r="F91" s="179">
        <v>-3.1982162951362803E-2</v>
      </c>
      <c r="G91" s="34"/>
      <c r="H91" s="5"/>
      <c r="I91" s="5"/>
    </row>
    <row r="92" spans="1:9" ht="10.5" customHeight="1" x14ac:dyDescent="0.2">
      <c r="B92" s="33" t="s">
        <v>109</v>
      </c>
      <c r="C92" s="289">
        <v>177809.38000000015</v>
      </c>
      <c r="D92" s="290">
        <v>177809.38000000015</v>
      </c>
      <c r="E92" s="290">
        <v>694.06</v>
      </c>
      <c r="F92" s="179">
        <v>0.18322071259002026</v>
      </c>
      <c r="G92" s="20"/>
      <c r="H92" s="5"/>
      <c r="I92" s="5"/>
    </row>
    <row r="93" spans="1:9" ht="10.5" customHeight="1" x14ac:dyDescent="0.2">
      <c r="B93" s="33" t="s">
        <v>112</v>
      </c>
      <c r="C93" s="289">
        <v>11300</v>
      </c>
      <c r="D93" s="290">
        <v>11300</v>
      </c>
      <c r="E93" s="290"/>
      <c r="F93" s="179">
        <v>0.43949044585987251</v>
      </c>
      <c r="G93" s="34"/>
      <c r="H93" s="5"/>
      <c r="I93" s="5"/>
    </row>
    <row r="94" spans="1:9" ht="10.5" customHeight="1" x14ac:dyDescent="0.2">
      <c r="B94" s="33" t="s">
        <v>111</v>
      </c>
      <c r="C94" s="289"/>
      <c r="D94" s="290"/>
      <c r="E94" s="290"/>
      <c r="F94" s="179"/>
      <c r="G94" s="34"/>
      <c r="H94" s="5"/>
      <c r="I94" s="5"/>
    </row>
    <row r="95" spans="1:9" s="40" customFormat="1" ht="10.5" customHeight="1" x14ac:dyDescent="0.25">
      <c r="A95" s="38"/>
      <c r="B95" s="16" t="s">
        <v>97</v>
      </c>
      <c r="C95" s="289"/>
      <c r="D95" s="290"/>
      <c r="E95" s="290"/>
      <c r="F95" s="179"/>
      <c r="G95" s="34"/>
      <c r="H95" s="5"/>
    </row>
    <row r="96" spans="1:9" s="40" customFormat="1" ht="10.5" customHeight="1" x14ac:dyDescent="0.25">
      <c r="A96" s="38"/>
      <c r="B96" s="16" t="s">
        <v>103</v>
      </c>
      <c r="C96" s="289"/>
      <c r="D96" s="290"/>
      <c r="E96" s="290"/>
      <c r="F96" s="179"/>
      <c r="G96" s="34"/>
      <c r="H96" s="5"/>
    </row>
    <row r="97" spans="1:9" ht="10.5" customHeight="1" x14ac:dyDescent="0.2">
      <c r="B97" s="16" t="s">
        <v>96</v>
      </c>
      <c r="C97" s="289"/>
      <c r="D97" s="290"/>
      <c r="E97" s="290"/>
      <c r="F97" s="179"/>
      <c r="G97" s="34"/>
      <c r="H97" s="5"/>
      <c r="I97" s="5"/>
    </row>
    <row r="98" spans="1:9" ht="10.5" customHeight="1" x14ac:dyDescent="0.2">
      <c r="B98" s="16" t="s">
        <v>489</v>
      </c>
      <c r="C98" s="289"/>
      <c r="D98" s="290"/>
      <c r="E98" s="290"/>
      <c r="F98" s="179"/>
      <c r="G98" s="34"/>
      <c r="H98" s="5"/>
      <c r="I98" s="5"/>
    </row>
    <row r="99" spans="1:9" ht="10.5" customHeight="1" x14ac:dyDescent="0.2">
      <c r="B99" s="16" t="s">
        <v>95</v>
      </c>
      <c r="C99" s="289">
        <v>133473.15999999986</v>
      </c>
      <c r="D99" s="290">
        <v>133473.15999999986</v>
      </c>
      <c r="E99" s="290">
        <v>662.40000000000009</v>
      </c>
      <c r="F99" s="179">
        <v>-0.18191435476776896</v>
      </c>
      <c r="G99" s="34"/>
      <c r="H99" s="5"/>
      <c r="I99" s="5"/>
    </row>
    <row r="100" spans="1:9" ht="10.5" customHeight="1" x14ac:dyDescent="0.2">
      <c r="B100" s="16" t="s">
        <v>381</v>
      </c>
      <c r="C100" s="289">
        <v>779662.21</v>
      </c>
      <c r="D100" s="290"/>
      <c r="E100" s="290">
        <v>5519.8099999999995</v>
      </c>
      <c r="F100" s="179">
        <v>5.0964503136257333E-2</v>
      </c>
      <c r="G100" s="34"/>
      <c r="H100" s="5"/>
      <c r="I100" s="5"/>
    </row>
    <row r="101" spans="1:9" ht="10.5" customHeight="1" x14ac:dyDescent="0.2">
      <c r="B101" s="16" t="s">
        <v>417</v>
      </c>
      <c r="C101" s="289">
        <v>4296085.3832249967</v>
      </c>
      <c r="D101" s="290"/>
      <c r="E101" s="290"/>
      <c r="F101" s="179">
        <v>-3.0149026810706414E-2</v>
      </c>
      <c r="G101" s="34"/>
      <c r="H101" s="5"/>
      <c r="I101" s="5"/>
    </row>
    <row r="102" spans="1:9" ht="10.5" customHeight="1" x14ac:dyDescent="0.2">
      <c r="B102" s="16" t="s">
        <v>91</v>
      </c>
      <c r="C102" s="289">
        <v>254.8</v>
      </c>
      <c r="D102" s="290"/>
      <c r="E102" s="290"/>
      <c r="F102" s="179">
        <v>-0.54106628242074928</v>
      </c>
      <c r="G102" s="34"/>
      <c r="H102" s="5"/>
      <c r="I102" s="5"/>
    </row>
    <row r="103" spans="1:9" s="486" customFormat="1" ht="10.5" customHeight="1" x14ac:dyDescent="0.2">
      <c r="A103" s="452"/>
      <c r="B103" s="563" t="s">
        <v>310</v>
      </c>
      <c r="C103" s="568"/>
      <c r="D103" s="569"/>
      <c r="E103" s="569"/>
      <c r="F103" s="570"/>
      <c r="G103" s="571"/>
    </row>
    <row r="104" spans="1:9" s="562" customFormat="1" ht="10.5" customHeight="1" x14ac:dyDescent="0.2">
      <c r="A104" s="489"/>
      <c r="B104" s="563" t="s">
        <v>311</v>
      </c>
      <c r="C104" s="568"/>
      <c r="D104" s="569"/>
      <c r="E104" s="569"/>
      <c r="F104" s="570"/>
      <c r="G104" s="561"/>
      <c r="H104" s="486"/>
    </row>
    <row r="105" spans="1:9" s="486" customFormat="1" ht="10.5" customHeight="1" x14ac:dyDescent="0.2">
      <c r="A105" s="452"/>
      <c r="B105" s="563" t="s">
        <v>312</v>
      </c>
      <c r="C105" s="568"/>
      <c r="D105" s="569"/>
      <c r="E105" s="569"/>
      <c r="F105" s="570"/>
      <c r="G105" s="571"/>
    </row>
    <row r="106" spans="1:9" s="486" customFormat="1" ht="10.5" customHeight="1" x14ac:dyDescent="0.2">
      <c r="A106" s="452"/>
      <c r="B106" s="563" t="s">
        <v>313</v>
      </c>
      <c r="C106" s="568"/>
      <c r="D106" s="569"/>
      <c r="E106" s="569"/>
      <c r="F106" s="570"/>
      <c r="G106" s="571"/>
    </row>
    <row r="107" spans="1:9" ht="10.5" customHeight="1" x14ac:dyDescent="0.2">
      <c r="B107" s="16" t="s">
        <v>94</v>
      </c>
      <c r="C107" s="289">
        <v>290.25</v>
      </c>
      <c r="D107" s="290"/>
      <c r="E107" s="290"/>
      <c r="F107" s="179">
        <v>-0.52631578947368429</v>
      </c>
      <c r="G107" s="34"/>
      <c r="H107" s="5"/>
      <c r="I107" s="5"/>
    </row>
    <row r="108" spans="1:9" ht="10.5" customHeight="1" x14ac:dyDescent="0.2">
      <c r="B108" s="16" t="s">
        <v>92</v>
      </c>
      <c r="C108" s="289">
        <v>1284.6600000000001</v>
      </c>
      <c r="D108" s="290"/>
      <c r="E108" s="290"/>
      <c r="F108" s="179">
        <v>-0.17432996979240323</v>
      </c>
      <c r="G108" s="34"/>
      <c r="H108" s="5"/>
      <c r="I108" s="5"/>
    </row>
    <row r="109" spans="1:9" ht="10.5" customHeight="1" x14ac:dyDescent="0.2">
      <c r="B109" s="16" t="s">
        <v>93</v>
      </c>
      <c r="C109" s="289">
        <v>1223.5</v>
      </c>
      <c r="D109" s="290"/>
      <c r="E109" s="290"/>
      <c r="F109" s="179">
        <v>0.65898305084745767</v>
      </c>
      <c r="G109" s="34"/>
      <c r="H109" s="5"/>
      <c r="I109" s="5"/>
    </row>
    <row r="110" spans="1:9" ht="10.5" customHeight="1" x14ac:dyDescent="0.2">
      <c r="B110" s="16" t="s">
        <v>252</v>
      </c>
      <c r="C110" s="289"/>
      <c r="D110" s="290"/>
      <c r="E110" s="290"/>
      <c r="F110" s="179"/>
      <c r="G110" s="34"/>
      <c r="H110" s="5"/>
      <c r="I110" s="5"/>
    </row>
    <row r="111" spans="1:9" ht="10.5" customHeight="1" x14ac:dyDescent="0.2">
      <c r="B111" s="16" t="s">
        <v>303</v>
      </c>
      <c r="C111" s="289"/>
      <c r="D111" s="290"/>
      <c r="E111" s="290"/>
      <c r="F111" s="179"/>
      <c r="G111" s="34"/>
      <c r="H111" s="5"/>
      <c r="I111" s="5"/>
    </row>
    <row r="112" spans="1:9" ht="10.5" customHeight="1" x14ac:dyDescent="0.2">
      <c r="B112" s="268" t="s">
        <v>255</v>
      </c>
      <c r="C112" s="289">
        <v>1634127.7599999991</v>
      </c>
      <c r="D112" s="290">
        <v>1633977.7599999991</v>
      </c>
      <c r="E112" s="290">
        <v>13180.2</v>
      </c>
      <c r="F112" s="179">
        <v>-0.13475571901875583</v>
      </c>
      <c r="G112" s="34"/>
      <c r="H112" s="5"/>
      <c r="I112" s="5"/>
    </row>
    <row r="113" spans="1:9" ht="10.5" customHeight="1" x14ac:dyDescent="0.2">
      <c r="B113" s="574" t="s">
        <v>449</v>
      </c>
      <c r="C113" s="289"/>
      <c r="D113" s="290"/>
      <c r="E113" s="290"/>
      <c r="F113" s="179"/>
      <c r="G113" s="34"/>
      <c r="H113" s="5"/>
      <c r="I113" s="5"/>
    </row>
    <row r="114" spans="1:9" ht="10.5" customHeight="1" x14ac:dyDescent="0.2">
      <c r="B114" s="16" t="s">
        <v>487</v>
      </c>
      <c r="C114" s="289"/>
      <c r="D114" s="290"/>
      <c r="E114" s="290"/>
      <c r="F114" s="179"/>
      <c r="G114" s="34"/>
      <c r="H114" s="5"/>
      <c r="I114" s="5"/>
    </row>
    <row r="115" spans="1:9" s="28" customFormat="1" ht="10.5" customHeight="1" x14ac:dyDescent="0.2">
      <c r="A115" s="24"/>
      <c r="B115" s="16" t="s">
        <v>99</v>
      </c>
      <c r="C115" s="289">
        <v>25312.7</v>
      </c>
      <c r="D115" s="290">
        <v>17663.2</v>
      </c>
      <c r="E115" s="290"/>
      <c r="F115" s="179">
        <v>-0.12100134735321488</v>
      </c>
      <c r="G115" s="36"/>
      <c r="H115" s="5"/>
    </row>
    <row r="116" spans="1:9" s="28" customFormat="1" ht="10.5" customHeight="1" x14ac:dyDescent="0.2">
      <c r="A116" s="24"/>
      <c r="B116" s="16" t="s">
        <v>98</v>
      </c>
      <c r="C116" s="289"/>
      <c r="D116" s="290"/>
      <c r="E116" s="290"/>
      <c r="F116" s="179"/>
      <c r="G116" s="36"/>
    </row>
    <row r="117" spans="1:9" ht="15" customHeight="1" x14ac:dyDescent="0.2">
      <c r="B117" s="16" t="s">
        <v>250</v>
      </c>
      <c r="C117" s="289"/>
      <c r="D117" s="290"/>
      <c r="E117" s="290"/>
      <c r="F117" s="179"/>
      <c r="G117" s="34"/>
      <c r="H117" s="5"/>
      <c r="I117" s="5"/>
    </row>
    <row r="118" spans="1:9" ht="14.25" customHeight="1" x14ac:dyDescent="0.2">
      <c r="B118" s="29" t="s">
        <v>113</v>
      </c>
      <c r="C118" s="291">
        <v>96516199.963224933</v>
      </c>
      <c r="D118" s="292">
        <v>32327550.250000026</v>
      </c>
      <c r="E118" s="292">
        <v>424655.21</v>
      </c>
      <c r="F118" s="178">
        <v>-7.3065507716664313E-2</v>
      </c>
      <c r="G118" s="34"/>
      <c r="H118" s="5"/>
      <c r="I118" s="5"/>
    </row>
    <row r="119" spans="1:9" ht="10.5" customHeight="1" x14ac:dyDescent="0.2">
      <c r="B119" s="74" t="s">
        <v>122</v>
      </c>
      <c r="C119" s="291"/>
      <c r="D119" s="292"/>
      <c r="E119" s="292"/>
      <c r="F119" s="178"/>
      <c r="G119" s="34"/>
      <c r="H119" s="5"/>
      <c r="I119" s="5"/>
    </row>
    <row r="120" spans="1:9" ht="10.5" customHeight="1" x14ac:dyDescent="0.2">
      <c r="B120" s="16" t="s">
        <v>386</v>
      </c>
      <c r="C120" s="289">
        <v>80349409.81999968</v>
      </c>
      <c r="D120" s="290">
        <v>40453.040000000008</v>
      </c>
      <c r="E120" s="290">
        <v>545795.38</v>
      </c>
      <c r="F120" s="179">
        <v>6.1028883615818152E-2</v>
      </c>
      <c r="G120" s="34"/>
      <c r="H120" s="5"/>
      <c r="I120" s="5"/>
    </row>
    <row r="121" spans="1:9" ht="10.5" customHeight="1" x14ac:dyDescent="0.2">
      <c r="B121" s="16" t="s">
        <v>100</v>
      </c>
      <c r="C121" s="289">
        <v>7100414.1700000018</v>
      </c>
      <c r="D121" s="290"/>
      <c r="E121" s="290">
        <v>51496.739999999991</v>
      </c>
      <c r="F121" s="179">
        <v>0.31130049470320875</v>
      </c>
      <c r="G121" s="34"/>
      <c r="H121" s="5"/>
      <c r="I121" s="5"/>
    </row>
    <row r="122" spans="1:9" ht="10.5" customHeight="1" x14ac:dyDescent="0.2">
      <c r="B122" s="16" t="s">
        <v>177</v>
      </c>
      <c r="C122" s="289">
        <v>1161738.4599999939</v>
      </c>
      <c r="D122" s="290">
        <v>72</v>
      </c>
      <c r="E122" s="290">
        <v>8013.8499999999976</v>
      </c>
      <c r="F122" s="179">
        <v>0.21411198507488383</v>
      </c>
      <c r="G122" s="34"/>
      <c r="H122" s="5"/>
      <c r="I122" s="5"/>
    </row>
    <row r="123" spans="1:9" ht="10.5" customHeight="1" x14ac:dyDescent="0.2">
      <c r="B123" s="16" t="s">
        <v>22</v>
      </c>
      <c r="C123" s="289">
        <v>14395156.679999968</v>
      </c>
      <c r="D123" s="290">
        <v>27176.5</v>
      </c>
      <c r="E123" s="290">
        <v>88722</v>
      </c>
      <c r="F123" s="179">
        <v>9.8654901869368539E-2</v>
      </c>
      <c r="G123" s="34"/>
      <c r="H123" s="5"/>
      <c r="I123" s="5"/>
    </row>
    <row r="124" spans="1:9" ht="10.5" customHeight="1" x14ac:dyDescent="0.2">
      <c r="B124" s="16" t="s">
        <v>381</v>
      </c>
      <c r="C124" s="289">
        <v>245311.60000000003</v>
      </c>
      <c r="D124" s="290"/>
      <c r="E124" s="290">
        <v>1065</v>
      </c>
      <c r="F124" s="179">
        <v>0.43657272093215282</v>
      </c>
      <c r="G124" s="34"/>
      <c r="H124" s="5"/>
      <c r="I124" s="5"/>
    </row>
    <row r="125" spans="1:9" ht="10.5" customHeight="1" x14ac:dyDescent="0.2">
      <c r="B125" s="37" t="s">
        <v>312</v>
      </c>
      <c r="C125" s="289"/>
      <c r="D125" s="290"/>
      <c r="E125" s="290"/>
      <c r="F125" s="179"/>
      <c r="G125" s="34"/>
      <c r="H125" s="5"/>
      <c r="I125" s="5"/>
    </row>
    <row r="126" spans="1:9" ht="10.5" customHeight="1" x14ac:dyDescent="0.2">
      <c r="B126" s="16" t="s">
        <v>385</v>
      </c>
      <c r="C126" s="289">
        <v>11740024.190000007</v>
      </c>
      <c r="D126" s="290">
        <v>7788.1600000000017</v>
      </c>
      <c r="E126" s="290">
        <v>68685.539999999979</v>
      </c>
      <c r="F126" s="179">
        <v>0.10246097047354485</v>
      </c>
      <c r="G126" s="34"/>
      <c r="H126" s="5"/>
      <c r="I126" s="5"/>
    </row>
    <row r="127" spans="1:9" ht="10.5" customHeight="1" x14ac:dyDescent="0.2">
      <c r="B127" s="37" t="s">
        <v>382</v>
      </c>
      <c r="C127" s="289">
        <v>822918.9</v>
      </c>
      <c r="D127" s="290"/>
      <c r="E127" s="290">
        <v>5125</v>
      </c>
      <c r="F127" s="179">
        <v>-0.10618678540166804</v>
      </c>
      <c r="G127" s="208"/>
      <c r="H127" s="205"/>
      <c r="I127" s="34"/>
    </row>
    <row r="128" spans="1:9" ht="10.5" customHeight="1" x14ac:dyDescent="0.2">
      <c r="B128" s="574" t="s">
        <v>450</v>
      </c>
      <c r="C128" s="289"/>
      <c r="D128" s="290"/>
      <c r="E128" s="290"/>
      <c r="F128" s="179"/>
      <c r="G128" s="208"/>
      <c r="H128" s="205"/>
      <c r="I128" s="34"/>
    </row>
    <row r="129" spans="1:9" ht="10.5" hidden="1" customHeight="1" x14ac:dyDescent="0.2">
      <c r="B129" s="574"/>
      <c r="C129" s="289"/>
      <c r="D129" s="290"/>
      <c r="E129" s="290"/>
      <c r="F129" s="179"/>
      <c r="G129" s="208"/>
      <c r="H129" s="205"/>
      <c r="I129" s="34"/>
    </row>
    <row r="130" spans="1:9" ht="10.5" customHeight="1" x14ac:dyDescent="0.2">
      <c r="B130" s="16" t="s">
        <v>99</v>
      </c>
      <c r="C130" s="289">
        <v>4854</v>
      </c>
      <c r="D130" s="290"/>
      <c r="E130" s="290"/>
      <c r="F130" s="179">
        <v>-0.2165913492575855</v>
      </c>
      <c r="G130" s="208"/>
      <c r="H130" s="205"/>
      <c r="I130" s="34"/>
    </row>
    <row r="131" spans="1:9" ht="10.5" customHeight="1" x14ac:dyDescent="0.2">
      <c r="B131" s="41" t="s">
        <v>120</v>
      </c>
      <c r="C131" s="293">
        <v>115819827.81999965</v>
      </c>
      <c r="D131" s="294">
        <v>75489.700000000012</v>
      </c>
      <c r="E131" s="294">
        <v>768903.50999999989</v>
      </c>
      <c r="F131" s="286">
        <v>8.2948821997394395E-2</v>
      </c>
      <c r="G131" s="208"/>
      <c r="H131" s="205"/>
      <c r="I131" s="34"/>
    </row>
    <row r="132" spans="1:9" s="28" customFormat="1" ht="10.5" customHeight="1" x14ac:dyDescent="0.2">
      <c r="A132" s="24"/>
      <c r="B132" s="265" t="s">
        <v>238</v>
      </c>
      <c r="C132" s="208"/>
      <c r="D132" s="208"/>
      <c r="E132" s="208"/>
      <c r="F132" s="208"/>
      <c r="G132" s="208"/>
      <c r="H132" s="209"/>
      <c r="I132" s="36"/>
    </row>
    <row r="133" spans="1:9" ht="9" customHeight="1" x14ac:dyDescent="0.2">
      <c r="A133" s="1"/>
      <c r="B133" s="265" t="s">
        <v>249</v>
      </c>
      <c r="C133" s="208"/>
      <c r="D133" s="208"/>
      <c r="E133" s="208"/>
      <c r="F133" s="208"/>
      <c r="G133" s="4"/>
      <c r="H133" s="4"/>
      <c r="I133" s="4"/>
    </row>
    <row r="134" spans="1:9" ht="15" customHeight="1" x14ac:dyDescent="0.2">
      <c r="B134" s="265" t="s">
        <v>251</v>
      </c>
      <c r="C134" s="208"/>
      <c r="D134" s="208"/>
      <c r="E134" s="208"/>
      <c r="F134" s="208"/>
      <c r="G134" s="8"/>
      <c r="H134" s="8"/>
      <c r="I134" s="8"/>
    </row>
    <row r="135" spans="1:9" ht="12" customHeight="1" x14ac:dyDescent="0.2">
      <c r="B135" s="50"/>
      <c r="C135" s="208"/>
      <c r="D135" s="208"/>
      <c r="E135" s="208"/>
      <c r="F135" s="208"/>
    </row>
    <row r="136" spans="1:9" ht="14.25" customHeight="1" x14ac:dyDescent="0.2">
      <c r="F136" s="4"/>
      <c r="G136" s="15"/>
      <c r="H136" s="5"/>
      <c r="I136" s="5"/>
    </row>
    <row r="137" spans="1:9" ht="12" customHeight="1" x14ac:dyDescent="0.25">
      <c r="B137" s="7" t="s">
        <v>288</v>
      </c>
      <c r="C137" s="8"/>
      <c r="D137" s="8"/>
      <c r="E137" s="8"/>
      <c r="F137" s="8"/>
      <c r="G137" s="5"/>
      <c r="H137" s="5"/>
      <c r="I137" s="5"/>
    </row>
    <row r="138" spans="1:9" ht="9.75" customHeight="1" x14ac:dyDescent="0.2">
      <c r="B138" s="9"/>
      <c r="C138" s="10" t="str">
        <f>C3</f>
        <v>PERIODE DU 1.1 AU 31.5.2024</v>
      </c>
      <c r="D138" s="11"/>
      <c r="F138" s="20"/>
      <c r="G138" s="23"/>
      <c r="H138" s="5"/>
      <c r="I138" s="5"/>
    </row>
    <row r="139" spans="1:9" s="28" customFormat="1" ht="12" customHeight="1" x14ac:dyDescent="0.2">
      <c r="A139" s="24"/>
      <c r="B139" s="12" t="str">
        <f>$B$4</f>
        <v xml:space="preserve">             II- ASSURANCE MATERNITE : DEPENSES en milliers d'euros</v>
      </c>
      <c r="C139" s="13"/>
      <c r="D139" s="13"/>
      <c r="E139" s="13"/>
      <c r="F139" s="378"/>
      <c r="G139" s="36"/>
    </row>
    <row r="140" spans="1:9" s="28" customFormat="1" ht="13.5" customHeight="1" x14ac:dyDescent="0.2">
      <c r="A140" s="24"/>
      <c r="B140" s="16" t="s">
        <v>4</v>
      </c>
      <c r="C140" s="18" t="s">
        <v>6</v>
      </c>
      <c r="D140" s="219" t="s">
        <v>3</v>
      </c>
      <c r="E140" s="219" t="s">
        <v>237</v>
      </c>
      <c r="F140" s="19" t="str">
        <f>CUMUL_Maladie_mnt!$H$5</f>
        <v>PCAP</v>
      </c>
      <c r="G140" s="36"/>
    </row>
    <row r="141" spans="1:9" s="28" customFormat="1" ht="10.5" customHeight="1" x14ac:dyDescent="0.2">
      <c r="A141" s="24"/>
      <c r="B141" s="21"/>
      <c r="C141" s="44"/>
      <c r="D141" s="220" t="s">
        <v>241</v>
      </c>
      <c r="E141" s="220" t="s">
        <v>239</v>
      </c>
      <c r="F141" s="22" t="str">
        <f>CUMUL_Maladie_mnt!$H$6</f>
        <v>en %</v>
      </c>
      <c r="G141" s="36"/>
      <c r="H141" s="5"/>
    </row>
    <row r="142" spans="1:9" s="28" customFormat="1" ht="10.5" customHeight="1" x14ac:dyDescent="0.2">
      <c r="A142" s="24"/>
      <c r="B142" s="35"/>
      <c r="C142" s="32"/>
      <c r="D142" s="223"/>
      <c r="E142" s="223"/>
      <c r="F142" s="178"/>
      <c r="G142" s="36"/>
      <c r="H142" s="5"/>
    </row>
    <row r="143" spans="1:9" s="28" customFormat="1" ht="10.5" customHeight="1" x14ac:dyDescent="0.2">
      <c r="A143" s="24"/>
      <c r="B143" s="31" t="s">
        <v>121</v>
      </c>
      <c r="C143" s="289"/>
      <c r="D143" s="290"/>
      <c r="E143" s="290"/>
      <c r="F143" s="178"/>
      <c r="G143" s="36"/>
      <c r="H143" s="5"/>
    </row>
    <row r="144" spans="1:9" s="28" customFormat="1" ht="10.5" customHeight="1" x14ac:dyDescent="0.2">
      <c r="A144" s="24"/>
      <c r="B144" s="16" t="s">
        <v>116</v>
      </c>
      <c r="C144" s="289">
        <v>2615775.4000000055</v>
      </c>
      <c r="D144" s="290"/>
      <c r="E144" s="290">
        <v>22187.959999999995</v>
      </c>
      <c r="F144" s="179">
        <v>4.8255827641697557E-2</v>
      </c>
      <c r="G144" s="36"/>
      <c r="H144" s="5"/>
    </row>
    <row r="145" spans="1:8" s="28" customFormat="1" ht="10.5" customHeight="1" x14ac:dyDescent="0.2">
      <c r="A145" s="24"/>
      <c r="B145" s="16" t="s">
        <v>117</v>
      </c>
      <c r="C145" s="289">
        <v>400324.35</v>
      </c>
      <c r="D145" s="290"/>
      <c r="E145" s="290">
        <v>1689.5</v>
      </c>
      <c r="F145" s="179">
        <v>-7.4293305933650133E-2</v>
      </c>
      <c r="G145" s="36"/>
      <c r="H145" s="5"/>
    </row>
    <row r="146" spans="1:8" s="28" customFormat="1" ht="10.5" customHeight="1" x14ac:dyDescent="0.2">
      <c r="A146" s="24"/>
      <c r="B146" s="16" t="s">
        <v>118</v>
      </c>
      <c r="C146" s="289">
        <v>8417.27</v>
      </c>
      <c r="D146" s="290"/>
      <c r="E146" s="290"/>
      <c r="F146" s="179">
        <v>-0.16719648961378819</v>
      </c>
      <c r="G146" s="36"/>
      <c r="H146" s="5"/>
    </row>
    <row r="147" spans="1:8" s="28" customFormat="1" ht="10.5" customHeight="1" x14ac:dyDescent="0.2">
      <c r="A147" s="24"/>
      <c r="B147" s="16" t="s">
        <v>166</v>
      </c>
      <c r="C147" s="289">
        <v>125235.0500000001</v>
      </c>
      <c r="D147" s="290"/>
      <c r="E147" s="290">
        <v>961.50000000000023</v>
      </c>
      <c r="F147" s="179">
        <v>6.0024884991556782E-2</v>
      </c>
      <c r="G147" s="36"/>
      <c r="H147" s="5"/>
    </row>
    <row r="148" spans="1:8" s="28" customFormat="1" ht="10.5" customHeight="1" x14ac:dyDescent="0.2">
      <c r="A148" s="24"/>
      <c r="B148" s="16" t="s">
        <v>22</v>
      </c>
      <c r="C148" s="289">
        <v>219810.65000000011</v>
      </c>
      <c r="D148" s="290"/>
      <c r="E148" s="290">
        <v>1863</v>
      </c>
      <c r="F148" s="179">
        <v>-2.0278189182068362E-2</v>
      </c>
      <c r="G148" s="36"/>
      <c r="H148" s="5"/>
    </row>
    <row r="149" spans="1:8" s="28" customFormat="1" ht="10.5" customHeight="1" x14ac:dyDescent="0.2">
      <c r="A149" s="24"/>
      <c r="B149" s="16" t="s">
        <v>115</v>
      </c>
      <c r="C149" s="289">
        <v>99811.099999999977</v>
      </c>
      <c r="D149" s="290">
        <v>503.61</v>
      </c>
      <c r="E149" s="290">
        <v>567.41999999999996</v>
      </c>
      <c r="F149" s="179">
        <v>8.3294102434057216E-3</v>
      </c>
      <c r="G149" s="36"/>
      <c r="H149" s="5"/>
    </row>
    <row r="150" spans="1:8" s="28" customFormat="1" ht="12.75" customHeight="1" x14ac:dyDescent="0.2">
      <c r="A150" s="24"/>
      <c r="B150" s="16" t="s">
        <v>114</v>
      </c>
      <c r="C150" s="289">
        <v>99643.840000000331</v>
      </c>
      <c r="D150" s="290"/>
      <c r="E150" s="290">
        <v>518.40000000000009</v>
      </c>
      <c r="F150" s="179">
        <v>6.2780563682890422E-2</v>
      </c>
      <c r="G150" s="36"/>
      <c r="H150" s="5"/>
    </row>
    <row r="151" spans="1:8" s="28" customFormat="1" ht="12.75" customHeight="1" x14ac:dyDescent="0.2">
      <c r="A151" s="24"/>
      <c r="B151" s="16" t="s">
        <v>100</v>
      </c>
      <c r="C151" s="289">
        <v>46</v>
      </c>
      <c r="D151" s="290"/>
      <c r="E151" s="290"/>
      <c r="F151" s="179"/>
      <c r="G151" s="36"/>
      <c r="H151" s="5"/>
    </row>
    <row r="152" spans="1:8" s="28" customFormat="1" ht="13.5" customHeight="1" x14ac:dyDescent="0.2">
      <c r="A152" s="24"/>
      <c r="B152" s="16" t="s">
        <v>98</v>
      </c>
      <c r="C152" s="289"/>
      <c r="D152" s="290"/>
      <c r="E152" s="290"/>
      <c r="F152" s="179"/>
      <c r="G152" s="36"/>
      <c r="H152" s="5"/>
    </row>
    <row r="153" spans="1:8" s="28" customFormat="1" ht="12.75" customHeight="1" x14ac:dyDescent="0.2">
      <c r="A153" s="24"/>
      <c r="B153" s="16" t="s">
        <v>416</v>
      </c>
      <c r="C153" s="289"/>
      <c r="D153" s="290"/>
      <c r="E153" s="290"/>
      <c r="F153" s="179"/>
      <c r="G153" s="36"/>
    </row>
    <row r="154" spans="1:8" s="28" customFormat="1" ht="14.25" customHeight="1" x14ac:dyDescent="0.2">
      <c r="A154" s="24"/>
      <c r="B154" s="16" t="s">
        <v>412</v>
      </c>
      <c r="C154" s="289"/>
      <c r="D154" s="290"/>
      <c r="E154" s="290"/>
      <c r="F154" s="179"/>
      <c r="G154" s="36"/>
    </row>
    <row r="155" spans="1:8" s="28" customFormat="1" ht="10.5" customHeight="1" x14ac:dyDescent="0.2">
      <c r="A155" s="24"/>
      <c r="B155" s="16" t="s">
        <v>374</v>
      </c>
      <c r="C155" s="289">
        <v>10560</v>
      </c>
      <c r="D155" s="290"/>
      <c r="E155" s="290"/>
      <c r="F155" s="179">
        <v>6.990881458966558E-2</v>
      </c>
      <c r="G155" s="36"/>
      <c r="H155" s="5"/>
    </row>
    <row r="156" spans="1:8" s="28" customFormat="1" ht="10.5" customHeight="1" x14ac:dyDescent="0.2">
      <c r="A156" s="24"/>
      <c r="B156" s="574" t="s">
        <v>451</v>
      </c>
      <c r="C156" s="289"/>
      <c r="D156" s="290"/>
      <c r="E156" s="290"/>
      <c r="F156" s="179"/>
      <c r="G156" s="36"/>
      <c r="H156" s="5"/>
    </row>
    <row r="157" spans="1:8" s="28" customFormat="1" ht="10.5" hidden="1" customHeight="1" x14ac:dyDescent="0.2">
      <c r="A157" s="24"/>
      <c r="B157" s="574"/>
      <c r="C157" s="289"/>
      <c r="D157" s="290"/>
      <c r="E157" s="290"/>
      <c r="F157" s="179"/>
      <c r="G157" s="36"/>
      <c r="H157" s="5"/>
    </row>
    <row r="158" spans="1:8" s="28" customFormat="1" ht="10.5" customHeight="1" x14ac:dyDescent="0.2">
      <c r="A158" s="24"/>
      <c r="B158" s="269" t="s">
        <v>99</v>
      </c>
      <c r="C158" s="289">
        <v>876442.82</v>
      </c>
      <c r="D158" s="290"/>
      <c r="E158" s="290">
        <v>6982</v>
      </c>
      <c r="F158" s="179">
        <v>0.48516549076475179</v>
      </c>
      <c r="G158" s="36"/>
      <c r="H158" s="5"/>
    </row>
    <row r="159" spans="1:8" s="28" customFormat="1" ht="10.5" customHeight="1" x14ac:dyDescent="0.2">
      <c r="A159" s="24"/>
      <c r="B159" s="35" t="s">
        <v>119</v>
      </c>
      <c r="C159" s="291">
        <v>4456066.480000006</v>
      </c>
      <c r="D159" s="292">
        <v>503.61</v>
      </c>
      <c r="E159" s="292">
        <v>34769.78</v>
      </c>
      <c r="F159" s="178">
        <v>9.4004794389759505E-2</v>
      </c>
      <c r="G159" s="36"/>
      <c r="H159" s="5"/>
    </row>
    <row r="160" spans="1:8" s="28" customFormat="1" ht="10.5" customHeight="1" x14ac:dyDescent="0.2">
      <c r="A160" s="24"/>
      <c r="B160" s="31" t="s">
        <v>243</v>
      </c>
      <c r="C160" s="291"/>
      <c r="D160" s="292"/>
      <c r="E160" s="292"/>
      <c r="F160" s="178"/>
      <c r="G160" s="36"/>
      <c r="H160" s="5"/>
    </row>
    <row r="161" spans="1:9" s="28" customFormat="1" ht="10.5" customHeight="1" x14ac:dyDescent="0.2">
      <c r="A161" s="24"/>
      <c r="B161" s="16" t="s">
        <v>22</v>
      </c>
      <c r="C161" s="289">
        <v>2585979.23</v>
      </c>
      <c r="D161" s="290"/>
      <c r="E161" s="290">
        <v>9982.24</v>
      </c>
      <c r="F161" s="179">
        <v>1.7043704956838379E-2</v>
      </c>
      <c r="G161" s="36"/>
      <c r="H161" s="5"/>
    </row>
    <row r="162" spans="1:9" s="28" customFormat="1" ht="10.5" customHeight="1" x14ac:dyDescent="0.2">
      <c r="A162" s="24"/>
      <c r="B162" s="16" t="s">
        <v>104</v>
      </c>
      <c r="C162" s="289">
        <v>2002279.1500000006</v>
      </c>
      <c r="D162" s="290"/>
      <c r="E162" s="290">
        <v>9388.4699999999993</v>
      </c>
      <c r="F162" s="179">
        <v>6.2287600616363736E-2</v>
      </c>
      <c r="G162" s="36"/>
      <c r="H162" s="5"/>
    </row>
    <row r="163" spans="1:9" s="28" customFormat="1" ht="10.5" customHeight="1" x14ac:dyDescent="0.2">
      <c r="A163" s="24"/>
      <c r="B163" s="33" t="s">
        <v>106</v>
      </c>
      <c r="C163" s="289">
        <v>1303091.6600000004</v>
      </c>
      <c r="D163" s="290"/>
      <c r="E163" s="290">
        <v>9087.869999999999</v>
      </c>
      <c r="F163" s="179">
        <v>3.3147171103680151E-3</v>
      </c>
      <c r="G163" s="36"/>
      <c r="H163" s="5"/>
    </row>
    <row r="164" spans="1:9" s="28" customFormat="1" ht="10.5" customHeight="1" x14ac:dyDescent="0.2">
      <c r="A164" s="24"/>
      <c r="B164" s="33" t="s">
        <v>304</v>
      </c>
      <c r="C164" s="289">
        <v>6002.8799999999992</v>
      </c>
      <c r="D164" s="290"/>
      <c r="E164" s="290"/>
      <c r="F164" s="179">
        <v>3.7028335296983128E-2</v>
      </c>
      <c r="G164" s="36"/>
      <c r="H164" s="5"/>
    </row>
    <row r="165" spans="1:9" s="28" customFormat="1" ht="10.5" customHeight="1" x14ac:dyDescent="0.2">
      <c r="A165" s="24"/>
      <c r="B165" s="33" t="s">
        <v>305</v>
      </c>
      <c r="C165" s="289">
        <v>402306.72000000032</v>
      </c>
      <c r="D165" s="290"/>
      <c r="E165" s="290">
        <v>3745.5299999999993</v>
      </c>
      <c r="F165" s="179">
        <v>0.12785618921561603</v>
      </c>
      <c r="G165" s="36"/>
      <c r="H165" s="5"/>
    </row>
    <row r="166" spans="1:9" ht="10.5" customHeight="1" x14ac:dyDescent="0.2">
      <c r="B166" s="33" t="s">
        <v>306</v>
      </c>
      <c r="C166" s="289">
        <v>142221.88999999998</v>
      </c>
      <c r="D166" s="290"/>
      <c r="E166" s="290">
        <v>260.28000000000003</v>
      </c>
      <c r="F166" s="179">
        <v>-0.25107196864717796</v>
      </c>
      <c r="G166" s="34"/>
      <c r="H166" s="5"/>
      <c r="I166" s="5"/>
    </row>
    <row r="167" spans="1:9" ht="10.5" customHeight="1" x14ac:dyDescent="0.2">
      <c r="B167" s="33" t="s">
        <v>307</v>
      </c>
      <c r="C167" s="289">
        <v>265239.44000000018</v>
      </c>
      <c r="D167" s="290"/>
      <c r="E167" s="290">
        <v>701.8</v>
      </c>
      <c r="F167" s="179">
        <v>8.9924106210214516E-2</v>
      </c>
      <c r="G167" s="34"/>
      <c r="H167" s="5"/>
      <c r="I167" s="5"/>
    </row>
    <row r="168" spans="1:9" ht="10.5" customHeight="1" x14ac:dyDescent="0.2">
      <c r="B168" s="33" t="s">
        <v>308</v>
      </c>
      <c r="C168" s="289">
        <v>28234.789999999964</v>
      </c>
      <c r="D168" s="290"/>
      <c r="E168" s="290">
        <v>20.84</v>
      </c>
      <c r="F168" s="179">
        <v>0.16692504388141938</v>
      </c>
      <c r="G168" s="34"/>
      <c r="H168" s="5"/>
      <c r="I168" s="5"/>
    </row>
    <row r="169" spans="1:9" ht="10.5" customHeight="1" x14ac:dyDescent="0.2">
      <c r="B169" s="33" t="s">
        <v>309</v>
      </c>
      <c r="C169" s="289">
        <v>459085.93999999971</v>
      </c>
      <c r="D169" s="290"/>
      <c r="E169" s="290">
        <v>4359.42</v>
      </c>
      <c r="F169" s="179">
        <v>-4.1264520400598914E-2</v>
      </c>
      <c r="G169" s="34"/>
      <c r="H169" s="5"/>
      <c r="I169" s="5"/>
    </row>
    <row r="170" spans="1:9" s="28" customFormat="1" ht="10.5" customHeight="1" x14ac:dyDescent="0.2">
      <c r="A170" s="24"/>
      <c r="B170" s="33" t="s">
        <v>105</v>
      </c>
      <c r="C170" s="289">
        <v>699187.49000000046</v>
      </c>
      <c r="D170" s="290"/>
      <c r="E170" s="290">
        <v>300.60000000000002</v>
      </c>
      <c r="F170" s="179">
        <v>0.19297301411611589</v>
      </c>
      <c r="G170" s="36"/>
      <c r="H170" s="5"/>
    </row>
    <row r="171" spans="1:9" s="28" customFormat="1" ht="10.5" customHeight="1" x14ac:dyDescent="0.2">
      <c r="A171" s="24"/>
      <c r="B171" s="16" t="s">
        <v>116</v>
      </c>
      <c r="C171" s="289">
        <v>558212.42000000086</v>
      </c>
      <c r="D171" s="290"/>
      <c r="E171" s="290">
        <v>1888.8000000000002</v>
      </c>
      <c r="F171" s="179">
        <v>0.15336497488677114</v>
      </c>
      <c r="G171" s="36"/>
      <c r="H171" s="5"/>
    </row>
    <row r="172" spans="1:9" ht="10.5" customHeight="1" x14ac:dyDescent="0.2">
      <c r="B172" s="16" t="s">
        <v>117</v>
      </c>
      <c r="C172" s="289">
        <v>150378.78</v>
      </c>
      <c r="D172" s="290"/>
      <c r="E172" s="290">
        <v>880</v>
      </c>
      <c r="F172" s="179">
        <v>7.7483191505597793E-2</v>
      </c>
      <c r="G172" s="20"/>
      <c r="H172" s="5"/>
      <c r="I172" s="5"/>
    </row>
    <row r="173" spans="1:9" ht="10.5" customHeight="1" x14ac:dyDescent="0.2">
      <c r="B173" s="16" t="s">
        <v>118</v>
      </c>
      <c r="C173" s="289">
        <v>430</v>
      </c>
      <c r="D173" s="290"/>
      <c r="E173" s="290"/>
      <c r="F173" s="179">
        <v>-0.44444444444444442</v>
      </c>
      <c r="G173" s="20"/>
      <c r="H173" s="5"/>
      <c r="I173" s="5"/>
    </row>
    <row r="174" spans="1:9" ht="10.5" customHeight="1" x14ac:dyDescent="0.2">
      <c r="B174" s="16" t="s">
        <v>115</v>
      </c>
      <c r="C174" s="289">
        <v>32875.43</v>
      </c>
      <c r="D174" s="290"/>
      <c r="E174" s="290">
        <v>39</v>
      </c>
      <c r="F174" s="179">
        <v>3.6439310848595863E-2</v>
      </c>
      <c r="G174" s="20"/>
      <c r="H174" s="5"/>
      <c r="I174" s="5"/>
    </row>
    <row r="175" spans="1:9" ht="10.5" customHeight="1" x14ac:dyDescent="0.2">
      <c r="B175" s="16" t="s">
        <v>114</v>
      </c>
      <c r="C175" s="289">
        <v>37603.209999999992</v>
      </c>
      <c r="D175" s="290"/>
      <c r="E175" s="290"/>
      <c r="F175" s="179">
        <v>1.0796590250517157E-2</v>
      </c>
      <c r="G175" s="20"/>
      <c r="H175" s="5"/>
      <c r="I175" s="5"/>
    </row>
    <row r="176" spans="1:9" ht="10.5" customHeight="1" x14ac:dyDescent="0.2">
      <c r="B176" s="16" t="s">
        <v>95</v>
      </c>
      <c r="C176" s="289">
        <v>3498.4400000000005</v>
      </c>
      <c r="D176" s="290"/>
      <c r="E176" s="290"/>
      <c r="F176" s="179">
        <v>-0.42722515832007191</v>
      </c>
      <c r="G176" s="20"/>
      <c r="H176" s="5"/>
      <c r="I176" s="5"/>
    </row>
    <row r="177" spans="1:9" ht="10.5" customHeight="1" x14ac:dyDescent="0.2">
      <c r="B177" s="16" t="s">
        <v>381</v>
      </c>
      <c r="C177" s="289">
        <v>270186.57999999996</v>
      </c>
      <c r="D177" s="290"/>
      <c r="E177" s="290">
        <v>1500.4699999999998</v>
      </c>
      <c r="F177" s="179">
        <v>0.2127569516149681</v>
      </c>
      <c r="G177" s="20"/>
      <c r="H177" s="5"/>
      <c r="I177" s="5"/>
    </row>
    <row r="178" spans="1:9" ht="10.5" customHeight="1" x14ac:dyDescent="0.2">
      <c r="B178" s="16" t="s">
        <v>345</v>
      </c>
      <c r="C178" s="289"/>
      <c r="D178" s="290"/>
      <c r="E178" s="290"/>
      <c r="F178" s="178"/>
      <c r="G178" s="20"/>
      <c r="H178" s="5"/>
      <c r="I178" s="5"/>
    </row>
    <row r="179" spans="1:9" ht="10.5" customHeight="1" x14ac:dyDescent="0.2">
      <c r="B179" s="16" t="s">
        <v>346</v>
      </c>
      <c r="C179" s="289"/>
      <c r="D179" s="290"/>
      <c r="E179" s="290"/>
      <c r="F179" s="178"/>
      <c r="G179" s="34"/>
      <c r="H179" s="5"/>
      <c r="I179" s="5"/>
    </row>
    <row r="180" spans="1:9" ht="10.5" customHeight="1" x14ac:dyDescent="0.2">
      <c r="B180" s="16" t="s">
        <v>350</v>
      </c>
      <c r="C180" s="289"/>
      <c r="D180" s="290"/>
      <c r="E180" s="290"/>
      <c r="F180" s="178"/>
      <c r="G180" s="34"/>
      <c r="H180" s="5"/>
      <c r="I180" s="5"/>
    </row>
    <row r="181" spans="1:9" ht="10.5" customHeight="1" x14ac:dyDescent="0.2">
      <c r="B181" s="16" t="s">
        <v>313</v>
      </c>
      <c r="C181" s="289"/>
      <c r="D181" s="290"/>
      <c r="E181" s="290"/>
      <c r="F181" s="178"/>
      <c r="G181" s="34"/>
      <c r="H181" s="5"/>
      <c r="I181" s="5"/>
    </row>
    <row r="182" spans="1:9" ht="10.5" customHeight="1" x14ac:dyDescent="0.2">
      <c r="B182" s="16" t="s">
        <v>444</v>
      </c>
      <c r="C182" s="289"/>
      <c r="D182" s="290"/>
      <c r="E182" s="290"/>
      <c r="F182" s="178"/>
      <c r="G182" s="34"/>
      <c r="H182" s="5"/>
      <c r="I182" s="5"/>
    </row>
    <row r="183" spans="1:9" ht="10.5" customHeight="1" x14ac:dyDescent="0.2">
      <c r="B183" s="16" t="s">
        <v>351</v>
      </c>
      <c r="C183" s="289"/>
      <c r="D183" s="290"/>
      <c r="E183" s="290"/>
      <c r="F183" s="178"/>
      <c r="G183" s="34"/>
      <c r="H183" s="5"/>
      <c r="I183" s="5"/>
    </row>
    <row r="184" spans="1:9" ht="10.5" customHeight="1" x14ac:dyDescent="0.2">
      <c r="B184" s="269" t="s">
        <v>412</v>
      </c>
      <c r="C184" s="289"/>
      <c r="D184" s="290"/>
      <c r="E184" s="290"/>
      <c r="F184" s="178"/>
      <c r="G184" s="34"/>
      <c r="H184" s="5"/>
      <c r="I184" s="5"/>
    </row>
    <row r="185" spans="1:9" s="28" customFormat="1" ht="10.5" customHeight="1" x14ac:dyDescent="0.2">
      <c r="A185" s="24"/>
      <c r="B185" s="16" t="s">
        <v>100</v>
      </c>
      <c r="C185" s="289">
        <v>201678.00999999998</v>
      </c>
      <c r="D185" s="290"/>
      <c r="E185" s="290">
        <v>502</v>
      </c>
      <c r="F185" s="179">
        <v>0.11635478667576882</v>
      </c>
      <c r="G185" s="27"/>
      <c r="H185" s="5"/>
    </row>
    <row r="186" spans="1:9" ht="10.5" customHeight="1" x14ac:dyDescent="0.2">
      <c r="B186" s="16" t="s">
        <v>94</v>
      </c>
      <c r="C186" s="289"/>
      <c r="D186" s="290"/>
      <c r="E186" s="290"/>
      <c r="F186" s="179"/>
      <c r="G186" s="34"/>
      <c r="H186" s="5"/>
      <c r="I186" s="5"/>
    </row>
    <row r="187" spans="1:9" ht="10.5" customHeight="1" x14ac:dyDescent="0.2">
      <c r="B187" s="16" t="s">
        <v>92</v>
      </c>
      <c r="C187" s="289">
        <v>620.94000000000005</v>
      </c>
      <c r="D187" s="290"/>
      <c r="E187" s="290"/>
      <c r="F187" s="179">
        <v>-0.21805817907064606</v>
      </c>
      <c r="G187" s="34"/>
      <c r="H187" s="5"/>
      <c r="I187" s="5"/>
    </row>
    <row r="188" spans="1:9" ht="10.5" customHeight="1" x14ac:dyDescent="0.2">
      <c r="B188" s="16" t="s">
        <v>93</v>
      </c>
      <c r="C188" s="289">
        <v>360</v>
      </c>
      <c r="D188" s="290"/>
      <c r="E188" s="290"/>
      <c r="F188" s="179"/>
      <c r="G188" s="20"/>
      <c r="H188" s="5"/>
      <c r="I188" s="5"/>
    </row>
    <row r="189" spans="1:9" ht="10.5" customHeight="1" x14ac:dyDescent="0.2">
      <c r="B189" s="16" t="s">
        <v>303</v>
      </c>
      <c r="C189" s="289"/>
      <c r="D189" s="290"/>
      <c r="E189" s="290"/>
      <c r="F189" s="179"/>
      <c r="G189" s="34"/>
      <c r="H189" s="5"/>
      <c r="I189" s="5"/>
    </row>
    <row r="190" spans="1:9" ht="10.5" customHeight="1" x14ac:dyDescent="0.2">
      <c r="B190" s="16" t="s">
        <v>123</v>
      </c>
      <c r="C190" s="289">
        <v>3939210.3699999973</v>
      </c>
      <c r="D190" s="290"/>
      <c r="E190" s="290">
        <v>13938.760000000002</v>
      </c>
      <c r="F190" s="179">
        <v>0.73093078294852498</v>
      </c>
      <c r="G190" s="34"/>
      <c r="H190" s="5"/>
      <c r="I190" s="5"/>
    </row>
    <row r="191" spans="1:9" ht="10.5" customHeight="1" x14ac:dyDescent="0.2">
      <c r="B191" s="16" t="s">
        <v>107</v>
      </c>
      <c r="C191" s="289"/>
      <c r="D191" s="290"/>
      <c r="E191" s="290"/>
      <c r="F191" s="179"/>
      <c r="G191" s="34"/>
      <c r="H191" s="5"/>
      <c r="I191" s="5"/>
    </row>
    <row r="192" spans="1:9" ht="10.5" customHeight="1" x14ac:dyDescent="0.2">
      <c r="B192" s="33" t="s">
        <v>110</v>
      </c>
      <c r="C192" s="289"/>
      <c r="D192" s="290"/>
      <c r="E192" s="290"/>
      <c r="F192" s="179"/>
      <c r="G192" s="34"/>
      <c r="H192" s="5"/>
      <c r="I192" s="5"/>
    </row>
    <row r="193" spans="1:9" s="28" customFormat="1" ht="10.5" customHeight="1" x14ac:dyDescent="0.2">
      <c r="A193" s="24"/>
      <c r="B193" s="33" t="s">
        <v>109</v>
      </c>
      <c r="C193" s="289"/>
      <c r="D193" s="290"/>
      <c r="E193" s="290"/>
      <c r="F193" s="179"/>
      <c r="G193" s="47"/>
      <c r="H193" s="5"/>
    </row>
    <row r="194" spans="1:9" s="28" customFormat="1" ht="10.5" customHeight="1" x14ac:dyDescent="0.2">
      <c r="A194" s="24"/>
      <c r="B194" s="33" t="s">
        <v>111</v>
      </c>
      <c r="C194" s="289"/>
      <c r="D194" s="290"/>
      <c r="E194" s="290"/>
      <c r="F194" s="179"/>
      <c r="G194" s="47"/>
      <c r="H194" s="5"/>
    </row>
    <row r="195" spans="1:9" s="28" customFormat="1" ht="10.5" customHeight="1" x14ac:dyDescent="0.2">
      <c r="A195" s="24"/>
      <c r="B195" s="33" t="s">
        <v>112</v>
      </c>
      <c r="C195" s="289"/>
      <c r="D195" s="290"/>
      <c r="E195" s="290"/>
      <c r="F195" s="179"/>
      <c r="G195" s="47"/>
      <c r="H195" s="5"/>
    </row>
    <row r="196" spans="1:9" s="28" customFormat="1" ht="10.5" customHeight="1" x14ac:dyDescent="0.2">
      <c r="A196" s="24"/>
      <c r="B196" s="16" t="s">
        <v>256</v>
      </c>
      <c r="C196" s="289">
        <v>63317.189999999995</v>
      </c>
      <c r="D196" s="290"/>
      <c r="E196" s="290">
        <v>116.6</v>
      </c>
      <c r="F196" s="179">
        <v>0.5675520642497105</v>
      </c>
      <c r="G196" s="47"/>
      <c r="H196" s="5"/>
    </row>
    <row r="197" spans="1:9" s="28" customFormat="1" ht="10.5" customHeight="1" x14ac:dyDescent="0.2">
      <c r="A197" s="24"/>
      <c r="B197" s="16" t="s">
        <v>96</v>
      </c>
      <c r="C197" s="289"/>
      <c r="D197" s="290"/>
      <c r="E197" s="290"/>
      <c r="F197" s="179"/>
      <c r="G197" s="47"/>
      <c r="H197" s="5"/>
    </row>
    <row r="198" spans="1:9" s="28" customFormat="1" ht="10.5" customHeight="1" x14ac:dyDescent="0.2">
      <c r="A198" s="24"/>
      <c r="B198" s="16" t="s">
        <v>103</v>
      </c>
      <c r="C198" s="295"/>
      <c r="D198" s="296"/>
      <c r="E198" s="296"/>
      <c r="F198" s="190"/>
      <c r="G198" s="47"/>
      <c r="H198" s="5"/>
    </row>
    <row r="199" spans="1:9" s="28" customFormat="1" ht="10.5" customHeight="1" x14ac:dyDescent="0.2">
      <c r="A199" s="24"/>
      <c r="B199" s="16" t="s">
        <v>91</v>
      </c>
      <c r="C199" s="295"/>
      <c r="D199" s="296"/>
      <c r="E199" s="296"/>
      <c r="F199" s="190"/>
      <c r="G199" s="47"/>
      <c r="H199" s="5"/>
    </row>
    <row r="200" spans="1:9" s="28" customFormat="1" ht="10.5" customHeight="1" x14ac:dyDescent="0.2">
      <c r="A200" s="24"/>
      <c r="B200" s="16" t="s">
        <v>382</v>
      </c>
      <c r="C200" s="295">
        <v>2510</v>
      </c>
      <c r="D200" s="296"/>
      <c r="E200" s="296"/>
      <c r="F200" s="190">
        <v>-0.14205633032540332</v>
      </c>
      <c r="G200" s="47"/>
      <c r="H200" s="5"/>
    </row>
    <row r="201" spans="1:9" s="28" customFormat="1" ht="10.5" customHeight="1" x14ac:dyDescent="0.2">
      <c r="A201" s="24"/>
      <c r="B201" s="268" t="s">
        <v>255</v>
      </c>
      <c r="C201" s="295">
        <v>103133.68</v>
      </c>
      <c r="D201" s="296"/>
      <c r="E201" s="296">
        <v>750</v>
      </c>
      <c r="F201" s="190">
        <v>-6.9795750201493534E-2</v>
      </c>
      <c r="G201" s="47"/>
      <c r="H201" s="5"/>
    </row>
    <row r="202" spans="1:9" s="28" customFormat="1" ht="10.5" customHeight="1" x14ac:dyDescent="0.2">
      <c r="A202" s="24"/>
      <c r="B202" s="16" t="s">
        <v>254</v>
      </c>
      <c r="C202" s="295"/>
      <c r="D202" s="296"/>
      <c r="E202" s="296"/>
      <c r="F202" s="190"/>
      <c r="G202" s="47"/>
      <c r="H202" s="5"/>
    </row>
    <row r="203" spans="1:9" s="28" customFormat="1" ht="10.5" customHeight="1" x14ac:dyDescent="0.2">
      <c r="A203" s="24"/>
      <c r="B203" s="16" t="s">
        <v>489</v>
      </c>
      <c r="C203" s="295"/>
      <c r="D203" s="296"/>
      <c r="E203" s="296"/>
      <c r="F203" s="190"/>
      <c r="G203" s="47"/>
      <c r="H203" s="5"/>
    </row>
    <row r="204" spans="1:9" s="28" customFormat="1" ht="10.5" customHeight="1" x14ac:dyDescent="0.2">
      <c r="A204" s="24"/>
      <c r="B204" s="16" t="s">
        <v>97</v>
      </c>
      <c r="C204" s="295"/>
      <c r="D204" s="296"/>
      <c r="E204" s="296"/>
      <c r="F204" s="190"/>
      <c r="G204" s="47"/>
      <c r="H204" s="5"/>
    </row>
    <row r="205" spans="1:9" ht="11.25" customHeight="1" x14ac:dyDescent="0.2">
      <c r="B205" s="16" t="s">
        <v>374</v>
      </c>
      <c r="C205" s="295">
        <v>810</v>
      </c>
      <c r="D205" s="296"/>
      <c r="E205" s="296"/>
      <c r="F205" s="190">
        <v>-3.5714285714285698E-2</v>
      </c>
      <c r="G205" s="47"/>
      <c r="H205" s="5"/>
      <c r="I205" s="5"/>
    </row>
    <row r="206" spans="1:9" ht="11.25" customHeight="1" x14ac:dyDescent="0.2">
      <c r="B206" s="574" t="s">
        <v>460</v>
      </c>
      <c r="C206" s="295"/>
      <c r="D206" s="296"/>
      <c r="E206" s="296"/>
      <c r="F206" s="190"/>
      <c r="G206" s="47"/>
      <c r="H206" s="5"/>
      <c r="I206" s="5"/>
    </row>
    <row r="207" spans="1:9" ht="11.25" customHeight="1" x14ac:dyDescent="0.2">
      <c r="B207" s="16" t="s">
        <v>487</v>
      </c>
      <c r="C207" s="295"/>
      <c r="D207" s="296"/>
      <c r="E207" s="296"/>
      <c r="F207" s="190"/>
      <c r="G207" s="47"/>
      <c r="H207" s="5"/>
      <c r="I207" s="5"/>
    </row>
    <row r="208" spans="1:9" ht="10.5" customHeight="1" x14ac:dyDescent="0.2">
      <c r="B208" s="16" t="s">
        <v>99</v>
      </c>
      <c r="C208" s="295">
        <v>176845.21</v>
      </c>
      <c r="D208" s="296"/>
      <c r="E208" s="296">
        <v>720</v>
      </c>
      <c r="F208" s="190">
        <v>0.7588267447566448</v>
      </c>
      <c r="G208" s="47"/>
      <c r="H208" s="5"/>
      <c r="I208" s="5"/>
    </row>
    <row r="209" spans="2:9" ht="10.5" customHeight="1" x14ac:dyDescent="0.2">
      <c r="B209" s="16" t="s">
        <v>98</v>
      </c>
      <c r="C209" s="295"/>
      <c r="D209" s="296"/>
      <c r="E209" s="296"/>
      <c r="F209" s="190"/>
      <c r="G209" s="47"/>
      <c r="H209" s="5"/>
      <c r="I209" s="5"/>
    </row>
    <row r="210" spans="2:9" ht="10.5" customHeight="1" x14ac:dyDescent="0.2">
      <c r="B210" s="16" t="s">
        <v>250</v>
      </c>
      <c r="C210" s="295"/>
      <c r="D210" s="296"/>
      <c r="E210" s="296"/>
      <c r="F210" s="190"/>
      <c r="G210" s="47"/>
      <c r="H210" s="5"/>
      <c r="I210" s="5"/>
    </row>
    <row r="211" spans="2:9" ht="10.5" customHeight="1" x14ac:dyDescent="0.2">
      <c r="B211" s="35" t="s">
        <v>245</v>
      </c>
      <c r="C211" s="297">
        <v>10129984.639999995</v>
      </c>
      <c r="D211" s="298"/>
      <c r="E211" s="298">
        <v>39706.339999999989</v>
      </c>
      <c r="F211" s="180">
        <v>0.2564122971650431</v>
      </c>
      <c r="G211" s="47"/>
      <c r="H211" s="5"/>
      <c r="I211" s="5"/>
    </row>
    <row r="212" spans="2:9" ht="10.5" customHeight="1" x14ac:dyDescent="0.2">
      <c r="B212" s="31" t="s">
        <v>278</v>
      </c>
      <c r="C212" s="297"/>
      <c r="D212" s="298"/>
      <c r="E212" s="298"/>
      <c r="F212" s="180"/>
      <c r="G212" s="47"/>
      <c r="H212" s="5"/>
      <c r="I212" s="5"/>
    </row>
    <row r="213" spans="2:9" ht="10.5" customHeight="1" x14ac:dyDescent="0.2">
      <c r="B213" s="16" t="s">
        <v>22</v>
      </c>
      <c r="C213" s="295">
        <v>53478714.219999954</v>
      </c>
      <c r="D213" s="296">
        <v>3781815.5599999987</v>
      </c>
      <c r="E213" s="296">
        <v>263609.63</v>
      </c>
      <c r="F213" s="190">
        <v>-1.7308109389323145E-2</v>
      </c>
      <c r="G213" s="47"/>
      <c r="H213" s="5"/>
      <c r="I213" s="5"/>
    </row>
    <row r="214" spans="2:9" ht="10.5" customHeight="1" x14ac:dyDescent="0.2">
      <c r="B214" s="16" t="s">
        <v>104</v>
      </c>
      <c r="C214" s="295">
        <v>66559255.349999979</v>
      </c>
      <c r="D214" s="296">
        <v>26329794.020000033</v>
      </c>
      <c r="E214" s="296">
        <v>317594.67</v>
      </c>
      <c r="F214" s="190">
        <v>-5.2739760020031223E-2</v>
      </c>
      <c r="G214" s="47"/>
      <c r="H214" s="5"/>
      <c r="I214" s="5"/>
    </row>
    <row r="215" spans="2:9" ht="10.5" customHeight="1" x14ac:dyDescent="0.2">
      <c r="B215" s="33" t="s">
        <v>106</v>
      </c>
      <c r="C215" s="295">
        <v>53957686.529999971</v>
      </c>
      <c r="D215" s="296">
        <v>26312592.980000034</v>
      </c>
      <c r="E215" s="296">
        <v>247539.31999999998</v>
      </c>
      <c r="F215" s="190">
        <v>-8.3442191965467982E-2</v>
      </c>
      <c r="G215" s="47"/>
      <c r="H215" s="5"/>
      <c r="I215" s="5"/>
    </row>
    <row r="216" spans="2:9" ht="10.5" customHeight="1" x14ac:dyDescent="0.2">
      <c r="B216" s="33" t="s">
        <v>326</v>
      </c>
      <c r="C216" s="295">
        <v>367432.50999999995</v>
      </c>
      <c r="D216" s="296">
        <v>277232.62999999989</v>
      </c>
      <c r="E216" s="296">
        <v>2650.63</v>
      </c>
      <c r="F216" s="190">
        <v>-0.11342330156561764</v>
      </c>
      <c r="G216" s="47"/>
      <c r="H216" s="5"/>
      <c r="I216" s="5"/>
    </row>
    <row r="217" spans="2:9" ht="10.5" customHeight="1" x14ac:dyDescent="0.2">
      <c r="B217" s="33" t="s">
        <v>327</v>
      </c>
      <c r="C217" s="295">
        <v>15486477.669999983</v>
      </c>
      <c r="D217" s="296">
        <v>14805367.219999984</v>
      </c>
      <c r="E217" s="296">
        <v>84707.599999999991</v>
      </c>
      <c r="F217" s="190">
        <v>-0.13140419668765213</v>
      </c>
      <c r="G217" s="47"/>
      <c r="H217" s="5"/>
      <c r="I217" s="5"/>
    </row>
    <row r="218" spans="2:9" ht="10.5" customHeight="1" x14ac:dyDescent="0.2">
      <c r="B218" s="33" t="s">
        <v>328</v>
      </c>
      <c r="C218" s="295">
        <v>9980359.3400000408</v>
      </c>
      <c r="D218" s="296">
        <v>9139988.0700000413</v>
      </c>
      <c r="E218" s="296">
        <v>52853.610000000008</v>
      </c>
      <c r="F218" s="190">
        <v>-0.10532257711376647</v>
      </c>
      <c r="G218" s="47"/>
      <c r="H218" s="5"/>
      <c r="I218" s="5"/>
    </row>
    <row r="219" spans="2:9" ht="10.5" customHeight="1" x14ac:dyDescent="0.2">
      <c r="B219" s="33" t="s">
        <v>329</v>
      </c>
      <c r="C219" s="295">
        <v>23348046.459999934</v>
      </c>
      <c r="D219" s="296">
        <v>396911.73999999993</v>
      </c>
      <c r="E219" s="296">
        <v>85578.179999999964</v>
      </c>
      <c r="F219" s="190">
        <v>-4.6177627093877183E-2</v>
      </c>
      <c r="G219" s="47"/>
      <c r="H219" s="5"/>
      <c r="I219" s="5"/>
    </row>
    <row r="220" spans="2:9" ht="10.5" customHeight="1" x14ac:dyDescent="0.2">
      <c r="B220" s="33" t="s">
        <v>330</v>
      </c>
      <c r="C220" s="295">
        <v>388532.16000000079</v>
      </c>
      <c r="D220" s="296">
        <v>74717.020000000106</v>
      </c>
      <c r="E220" s="296">
        <v>1708.6699999999998</v>
      </c>
      <c r="F220" s="190">
        <v>3.7699590402995975E-2</v>
      </c>
      <c r="G220" s="47"/>
      <c r="H220" s="5"/>
      <c r="I220" s="5"/>
    </row>
    <row r="221" spans="2:9" ht="10.5" customHeight="1" x14ac:dyDescent="0.2">
      <c r="B221" s="33" t="s">
        <v>331</v>
      </c>
      <c r="C221" s="295">
        <v>4386838.3900000099</v>
      </c>
      <c r="D221" s="296">
        <v>1618376.300000004</v>
      </c>
      <c r="E221" s="296">
        <v>20040.63</v>
      </c>
      <c r="F221" s="190">
        <v>-5.0072797593198048E-2</v>
      </c>
      <c r="G221" s="47"/>
      <c r="H221" s="5"/>
      <c r="I221" s="5"/>
    </row>
    <row r="222" spans="2:9" ht="10.5" customHeight="1" x14ac:dyDescent="0.2">
      <c r="B222" s="33" t="s">
        <v>105</v>
      </c>
      <c r="C222" s="295">
        <v>12601568.820000008</v>
      </c>
      <c r="D222" s="296">
        <v>17201.04</v>
      </c>
      <c r="E222" s="296">
        <v>70055.349999999977</v>
      </c>
      <c r="F222" s="190">
        <v>0.1058767323590768</v>
      </c>
      <c r="G222" s="47"/>
      <c r="H222" s="5"/>
      <c r="I222" s="5"/>
    </row>
    <row r="223" spans="2:9" ht="10.5" customHeight="1" x14ac:dyDescent="0.2">
      <c r="B223" s="16" t="s">
        <v>116</v>
      </c>
      <c r="C223" s="295">
        <v>3173987.8200000059</v>
      </c>
      <c r="D223" s="296"/>
      <c r="E223" s="296">
        <v>24076.759999999995</v>
      </c>
      <c r="F223" s="190">
        <v>6.5330499010785914E-2</v>
      </c>
      <c r="G223" s="20"/>
      <c r="H223" s="5"/>
      <c r="I223" s="5"/>
    </row>
    <row r="224" spans="2:9" ht="10.5" customHeight="1" x14ac:dyDescent="0.2">
      <c r="B224" s="16" t="s">
        <v>117</v>
      </c>
      <c r="C224" s="295">
        <v>550703.13</v>
      </c>
      <c r="D224" s="296"/>
      <c r="E224" s="296">
        <v>2569.5</v>
      </c>
      <c r="F224" s="190">
        <v>-3.7261811936745715E-2</v>
      </c>
      <c r="G224" s="47"/>
      <c r="H224" s="5"/>
      <c r="I224" s="5"/>
    </row>
    <row r="225" spans="2:9" ht="10.5" customHeight="1" x14ac:dyDescent="0.2">
      <c r="B225" s="16" t="s">
        <v>118</v>
      </c>
      <c r="C225" s="295">
        <v>8847.27</v>
      </c>
      <c r="D225" s="296"/>
      <c r="E225" s="296"/>
      <c r="F225" s="190">
        <v>-0.18691774306943654</v>
      </c>
      <c r="G225" s="47"/>
      <c r="H225" s="5"/>
      <c r="I225" s="5"/>
    </row>
    <row r="226" spans="2:9" ht="10.5" customHeight="1" x14ac:dyDescent="0.2">
      <c r="B226" s="16" t="s">
        <v>100</v>
      </c>
      <c r="C226" s="295">
        <v>7510255.8900000015</v>
      </c>
      <c r="D226" s="296"/>
      <c r="E226" s="296">
        <v>52934.37999999999</v>
      </c>
      <c r="F226" s="190">
        <v>0.2827198016304342</v>
      </c>
      <c r="G226" s="47"/>
      <c r="H226" s="5"/>
      <c r="I226" s="5"/>
    </row>
    <row r="227" spans="2:9" ht="10.5" customHeight="1" x14ac:dyDescent="0.2">
      <c r="B227" s="16" t="s">
        <v>107</v>
      </c>
      <c r="C227" s="295">
        <v>465791.21000000066</v>
      </c>
      <c r="D227" s="296">
        <v>465791.21000000066</v>
      </c>
      <c r="E227" s="296">
        <v>2727.61</v>
      </c>
      <c r="F227" s="190">
        <v>4.9200243397428123E-2</v>
      </c>
      <c r="G227" s="47"/>
      <c r="H227" s="5"/>
      <c r="I227" s="5"/>
    </row>
    <row r="228" spans="2:9" ht="10.5" customHeight="1" x14ac:dyDescent="0.2">
      <c r="B228" s="33" t="s">
        <v>110</v>
      </c>
      <c r="C228" s="289">
        <v>276681.83000000048</v>
      </c>
      <c r="D228" s="290">
        <v>276681.83000000048</v>
      </c>
      <c r="E228" s="290">
        <v>2033.5500000000002</v>
      </c>
      <c r="F228" s="179">
        <v>-3.1982162951362803E-2</v>
      </c>
      <c r="G228" s="47"/>
      <c r="H228" s="5"/>
      <c r="I228" s="5"/>
    </row>
    <row r="229" spans="2:9" ht="10.5" customHeight="1" x14ac:dyDescent="0.2">
      <c r="B229" s="33" t="s">
        <v>109</v>
      </c>
      <c r="C229" s="295">
        <v>177809.38000000015</v>
      </c>
      <c r="D229" s="296">
        <v>177809.38000000015</v>
      </c>
      <c r="E229" s="296">
        <v>694.06</v>
      </c>
      <c r="F229" s="190">
        <v>0.18322071259002026</v>
      </c>
      <c r="G229" s="47"/>
      <c r="H229" s="5"/>
      <c r="I229" s="5"/>
    </row>
    <row r="230" spans="2:9" ht="10.5" customHeight="1" x14ac:dyDescent="0.2">
      <c r="B230" s="33" t="s">
        <v>112</v>
      </c>
      <c r="C230" s="295">
        <v>11300</v>
      </c>
      <c r="D230" s="296">
        <v>11300</v>
      </c>
      <c r="E230" s="296"/>
      <c r="F230" s="190">
        <v>0.43949044585987251</v>
      </c>
      <c r="G230" s="47"/>
      <c r="H230" s="5"/>
      <c r="I230" s="5"/>
    </row>
    <row r="231" spans="2:9" ht="10.5" customHeight="1" x14ac:dyDescent="0.2">
      <c r="B231" s="33" t="s">
        <v>111</v>
      </c>
      <c r="C231" s="295"/>
      <c r="D231" s="296"/>
      <c r="E231" s="296"/>
      <c r="F231" s="190"/>
      <c r="G231" s="47"/>
      <c r="H231" s="5"/>
      <c r="I231" s="5"/>
    </row>
    <row r="232" spans="2:9" ht="10.5" customHeight="1" x14ac:dyDescent="0.2">
      <c r="B232" s="269" t="s">
        <v>254</v>
      </c>
      <c r="C232" s="295"/>
      <c r="D232" s="296"/>
      <c r="E232" s="296"/>
      <c r="F232" s="190"/>
      <c r="G232" s="47"/>
      <c r="H232" s="5"/>
      <c r="I232" s="5"/>
    </row>
    <row r="233" spans="2:9" ht="10.5" customHeight="1" x14ac:dyDescent="0.2">
      <c r="B233" s="16" t="s">
        <v>97</v>
      </c>
      <c r="C233" s="295"/>
      <c r="D233" s="296"/>
      <c r="E233" s="296"/>
      <c r="F233" s="190"/>
      <c r="G233" s="47"/>
      <c r="H233" s="5"/>
      <c r="I233" s="5"/>
    </row>
    <row r="234" spans="2:9" ht="10.5" customHeight="1" x14ac:dyDescent="0.2">
      <c r="B234" s="16" t="s">
        <v>103</v>
      </c>
      <c r="C234" s="295"/>
      <c r="D234" s="296"/>
      <c r="E234" s="296"/>
      <c r="F234" s="190"/>
      <c r="G234" s="47"/>
      <c r="H234" s="5"/>
      <c r="I234" s="5"/>
    </row>
    <row r="235" spans="2:9" ht="10.5" customHeight="1" x14ac:dyDescent="0.2">
      <c r="B235" s="16" t="s">
        <v>96</v>
      </c>
      <c r="C235" s="295"/>
      <c r="D235" s="296"/>
      <c r="E235" s="296"/>
      <c r="F235" s="190"/>
      <c r="G235" s="47"/>
      <c r="H235" s="5"/>
      <c r="I235" s="5"/>
    </row>
    <row r="236" spans="2:9" ht="10.5" customHeight="1" x14ac:dyDescent="0.2">
      <c r="B236" s="16" t="s">
        <v>115</v>
      </c>
      <c r="C236" s="295">
        <v>132686.52999999997</v>
      </c>
      <c r="D236" s="296">
        <v>503.61</v>
      </c>
      <c r="E236" s="296">
        <v>606.41999999999996</v>
      </c>
      <c r="F236" s="190">
        <v>1.5151080449976373E-2</v>
      </c>
      <c r="G236" s="47"/>
      <c r="H236" s="5"/>
      <c r="I236" s="5"/>
    </row>
    <row r="237" spans="2:9" ht="10.5" customHeight="1" x14ac:dyDescent="0.2">
      <c r="B237" s="16" t="s">
        <v>114</v>
      </c>
      <c r="C237" s="295">
        <v>137247.05000000031</v>
      </c>
      <c r="D237" s="296"/>
      <c r="E237" s="296">
        <v>518.40000000000009</v>
      </c>
      <c r="F237" s="190">
        <v>4.8013488777119528E-2</v>
      </c>
      <c r="G237" s="47"/>
      <c r="H237" s="5"/>
      <c r="I237" s="5"/>
    </row>
    <row r="238" spans="2:9" ht="10.5" customHeight="1" x14ac:dyDescent="0.2">
      <c r="B238" s="16" t="s">
        <v>123</v>
      </c>
      <c r="C238" s="295">
        <v>84288620.189999685</v>
      </c>
      <c r="D238" s="296">
        <v>40453.040000000008</v>
      </c>
      <c r="E238" s="296">
        <v>559734.14</v>
      </c>
      <c r="F238" s="190">
        <v>8.0573449572039824E-2</v>
      </c>
      <c r="G238" s="47"/>
      <c r="H238" s="5"/>
      <c r="I238" s="5"/>
    </row>
    <row r="239" spans="2:9" ht="10.5" customHeight="1" x14ac:dyDescent="0.2">
      <c r="B239" s="16" t="s">
        <v>486</v>
      </c>
      <c r="C239" s="295"/>
      <c r="D239" s="296"/>
      <c r="E239" s="296"/>
      <c r="F239" s="190"/>
      <c r="G239" s="47"/>
      <c r="H239" s="5"/>
      <c r="I239" s="5"/>
    </row>
    <row r="240" spans="2:9" ht="10.5" customHeight="1" x14ac:dyDescent="0.2">
      <c r="B240" s="16" t="s">
        <v>95</v>
      </c>
      <c r="C240" s="295">
        <v>136971.59999999986</v>
      </c>
      <c r="D240" s="296">
        <v>133473.15999999986</v>
      </c>
      <c r="E240" s="296">
        <v>662.40000000000009</v>
      </c>
      <c r="F240" s="190">
        <v>-0.19076653961233359</v>
      </c>
      <c r="G240" s="47"/>
      <c r="H240" s="5"/>
      <c r="I240" s="5"/>
    </row>
    <row r="241" spans="1:9" s="486" customFormat="1" ht="10.5" customHeight="1" x14ac:dyDescent="0.2">
      <c r="A241" s="452"/>
      <c r="B241" s="563" t="s">
        <v>310</v>
      </c>
      <c r="C241" s="564"/>
      <c r="D241" s="565"/>
      <c r="E241" s="565"/>
      <c r="F241" s="566"/>
      <c r="G241" s="567"/>
    </row>
    <row r="242" spans="1:9" s="486" customFormat="1" ht="10.5" customHeight="1" x14ac:dyDescent="0.2">
      <c r="A242" s="452"/>
      <c r="B242" s="563" t="s">
        <v>311</v>
      </c>
      <c r="C242" s="564"/>
      <c r="D242" s="565"/>
      <c r="E242" s="565"/>
      <c r="F242" s="566"/>
      <c r="G242" s="567"/>
    </row>
    <row r="243" spans="1:9" s="486" customFormat="1" ht="10.5" customHeight="1" x14ac:dyDescent="0.2">
      <c r="A243" s="452"/>
      <c r="B243" s="563" t="s">
        <v>312</v>
      </c>
      <c r="C243" s="564"/>
      <c r="D243" s="565"/>
      <c r="E243" s="565"/>
      <c r="F243" s="566"/>
      <c r="G243" s="567"/>
    </row>
    <row r="244" spans="1:9" s="486" customFormat="1" ht="10.5" customHeight="1" x14ac:dyDescent="0.2">
      <c r="A244" s="452"/>
      <c r="B244" s="563" t="s">
        <v>313</v>
      </c>
      <c r="C244" s="564"/>
      <c r="D244" s="565"/>
      <c r="E244" s="565"/>
      <c r="F244" s="566"/>
      <c r="G244" s="567"/>
    </row>
    <row r="245" spans="1:9" ht="10.5" customHeight="1" x14ac:dyDescent="0.2">
      <c r="B245" s="16" t="s">
        <v>351</v>
      </c>
      <c r="C245" s="295"/>
      <c r="D245" s="296"/>
      <c r="E245" s="296"/>
      <c r="F245" s="190"/>
      <c r="G245" s="47"/>
      <c r="H245" s="5"/>
      <c r="I245" s="5"/>
    </row>
    <row r="246" spans="1:9" ht="10.5" customHeight="1" x14ac:dyDescent="0.2">
      <c r="B246" s="269" t="s">
        <v>412</v>
      </c>
      <c r="C246" s="295"/>
      <c r="D246" s="296"/>
      <c r="E246" s="296"/>
      <c r="F246" s="190"/>
      <c r="G246" s="47"/>
      <c r="H246" s="5"/>
      <c r="I246" s="5"/>
    </row>
    <row r="247" spans="1:9" ht="10.5" customHeight="1" x14ac:dyDescent="0.2">
      <c r="B247" s="16" t="s">
        <v>426</v>
      </c>
      <c r="C247" s="295">
        <v>1295160.3899999999</v>
      </c>
      <c r="D247" s="296"/>
      <c r="E247" s="296">
        <v>8085.2799999999988</v>
      </c>
      <c r="F247" s="190">
        <v>0.14070568103334824</v>
      </c>
      <c r="G247" s="47"/>
      <c r="H247" s="5"/>
      <c r="I247" s="5"/>
    </row>
    <row r="248" spans="1:9" ht="10.5" customHeight="1" x14ac:dyDescent="0.2">
      <c r="B248" s="16" t="s">
        <v>444</v>
      </c>
      <c r="C248" s="295">
        <v>4296085.3832249967</v>
      </c>
      <c r="D248" s="296"/>
      <c r="E248" s="296"/>
      <c r="F248" s="190">
        <v>-3.0149026810706414E-2</v>
      </c>
      <c r="G248" s="47"/>
      <c r="H248" s="5"/>
      <c r="I248" s="5"/>
    </row>
    <row r="249" spans="1:9" ht="10.5" customHeight="1" x14ac:dyDescent="0.2">
      <c r="B249" s="16" t="s">
        <v>94</v>
      </c>
      <c r="C249" s="295">
        <v>290.25</v>
      </c>
      <c r="D249" s="296"/>
      <c r="E249" s="296"/>
      <c r="F249" s="190">
        <v>-0.52631578947368429</v>
      </c>
      <c r="G249" s="47"/>
      <c r="H249" s="5"/>
      <c r="I249" s="5"/>
    </row>
    <row r="250" spans="1:9" ht="10.5" customHeight="1" x14ac:dyDescent="0.2">
      <c r="B250" s="16" t="s">
        <v>92</v>
      </c>
      <c r="C250" s="295">
        <v>1905.6000000000001</v>
      </c>
      <c r="D250" s="296"/>
      <c r="E250" s="296"/>
      <c r="F250" s="190">
        <v>-0.18910638297872351</v>
      </c>
      <c r="G250" s="47"/>
      <c r="H250" s="5"/>
      <c r="I250" s="5"/>
    </row>
    <row r="251" spans="1:9" ht="10.5" customHeight="1" x14ac:dyDescent="0.2">
      <c r="B251" s="16" t="s">
        <v>93</v>
      </c>
      <c r="C251" s="295">
        <v>1583.5</v>
      </c>
      <c r="D251" s="296"/>
      <c r="E251" s="296"/>
      <c r="F251" s="190"/>
      <c r="G251" s="47"/>
      <c r="H251" s="5"/>
      <c r="I251" s="5"/>
    </row>
    <row r="252" spans="1:9" ht="10.5" customHeight="1" x14ac:dyDescent="0.2">
      <c r="B252" s="16" t="s">
        <v>91</v>
      </c>
      <c r="C252" s="295">
        <v>254.8</v>
      </c>
      <c r="D252" s="296"/>
      <c r="E252" s="296"/>
      <c r="F252" s="190">
        <v>-0.59886649874055409</v>
      </c>
      <c r="G252" s="47"/>
      <c r="H252" s="5"/>
      <c r="I252" s="5"/>
    </row>
    <row r="253" spans="1:9" ht="10.5" customHeight="1" x14ac:dyDescent="0.2">
      <c r="B253" s="16" t="s">
        <v>252</v>
      </c>
      <c r="C253" s="295"/>
      <c r="D253" s="296"/>
      <c r="E253" s="296"/>
      <c r="F253" s="190"/>
      <c r="G253" s="47"/>
      <c r="H253" s="5"/>
      <c r="I253" s="5"/>
    </row>
    <row r="254" spans="1:9" ht="10.5" customHeight="1" x14ac:dyDescent="0.2">
      <c r="B254" s="16" t="s">
        <v>177</v>
      </c>
      <c r="C254" s="295">
        <v>1225055.6499999939</v>
      </c>
      <c r="D254" s="296">
        <v>72</v>
      </c>
      <c r="E254" s="296">
        <v>8130.449999999998</v>
      </c>
      <c r="F254" s="190">
        <v>0.2284275731297527</v>
      </c>
      <c r="G254" s="47"/>
      <c r="H254" s="5"/>
      <c r="I254" s="5"/>
    </row>
    <row r="255" spans="1:9" ht="10.5" customHeight="1" x14ac:dyDescent="0.2">
      <c r="B255" s="16" t="s">
        <v>303</v>
      </c>
      <c r="C255" s="295"/>
      <c r="D255" s="296"/>
      <c r="E255" s="296"/>
      <c r="F255" s="190"/>
      <c r="G255" s="47"/>
      <c r="H255" s="5"/>
      <c r="I255" s="5"/>
    </row>
    <row r="256" spans="1:9" ht="13.5" customHeight="1" x14ac:dyDescent="0.2">
      <c r="B256" s="16" t="s">
        <v>382</v>
      </c>
      <c r="C256" s="295">
        <v>825428.9</v>
      </c>
      <c r="D256" s="296"/>
      <c r="E256" s="296">
        <v>5125</v>
      </c>
      <c r="F256" s="190">
        <v>-0.10630040485751013</v>
      </c>
      <c r="G256" s="117"/>
      <c r="H256" s="5"/>
      <c r="I256" s="5"/>
    </row>
    <row r="257" spans="1:9" s="28" customFormat="1" ht="18.75" customHeight="1" x14ac:dyDescent="0.2">
      <c r="A257" s="24"/>
      <c r="B257" s="268" t="s">
        <v>255</v>
      </c>
      <c r="C257" s="295">
        <v>1737261.439999999</v>
      </c>
      <c r="D257" s="296">
        <v>1633977.7599999991</v>
      </c>
      <c r="E257" s="296">
        <v>13930.2</v>
      </c>
      <c r="F257" s="190">
        <v>-0.1311537018565051</v>
      </c>
      <c r="G257" s="47"/>
      <c r="H257" s="5"/>
    </row>
    <row r="258" spans="1:9" s="28" customFormat="1" ht="15" customHeight="1" x14ac:dyDescent="0.2">
      <c r="A258" s="24"/>
      <c r="B258" s="16" t="s">
        <v>374</v>
      </c>
      <c r="C258" s="295">
        <v>11370</v>
      </c>
      <c r="D258" s="296"/>
      <c r="E258" s="296"/>
      <c r="F258" s="190">
        <v>6.1624649859943981E-2</v>
      </c>
      <c r="G258" s="270"/>
      <c r="H258" s="271"/>
      <c r="I258" s="47"/>
    </row>
    <row r="259" spans="1:9" s="28" customFormat="1" ht="15" customHeight="1" x14ac:dyDescent="0.2">
      <c r="A259" s="24"/>
      <c r="B259" s="574" t="s">
        <v>460</v>
      </c>
      <c r="C259" s="295"/>
      <c r="D259" s="296"/>
      <c r="E259" s="296"/>
      <c r="F259" s="190"/>
      <c r="G259" s="270"/>
      <c r="H259" s="271"/>
      <c r="I259" s="47"/>
    </row>
    <row r="260" spans="1:9" s="28" customFormat="1" ht="15" customHeight="1" x14ac:dyDescent="0.2">
      <c r="A260" s="24"/>
      <c r="B260" s="16" t="s">
        <v>487</v>
      </c>
      <c r="C260" s="295"/>
      <c r="D260" s="296"/>
      <c r="E260" s="296"/>
      <c r="F260" s="190"/>
      <c r="G260" s="270"/>
      <c r="H260" s="271"/>
      <c r="I260" s="47"/>
    </row>
    <row r="261" spans="1:9" s="28" customFormat="1" ht="11.25" customHeight="1" x14ac:dyDescent="0.2">
      <c r="A261" s="24"/>
      <c r="B261" s="16" t="s">
        <v>99</v>
      </c>
      <c r="C261" s="295">
        <v>1083454.73</v>
      </c>
      <c r="D261" s="296">
        <v>17663.2</v>
      </c>
      <c r="E261" s="296">
        <v>7702</v>
      </c>
      <c r="F261" s="190">
        <v>0.49303667382012928</v>
      </c>
      <c r="G261" s="266"/>
      <c r="H261" s="267"/>
      <c r="I261" s="47"/>
    </row>
    <row r="262" spans="1:9" s="28" customFormat="1" ht="11.25" customHeight="1" x14ac:dyDescent="0.2">
      <c r="A262" s="24"/>
      <c r="B262" s="16" t="s">
        <v>98</v>
      </c>
      <c r="C262" s="295"/>
      <c r="D262" s="296"/>
      <c r="E262" s="296"/>
      <c r="F262" s="180"/>
      <c r="G262" s="266"/>
      <c r="H262" s="267"/>
      <c r="I262" s="47"/>
    </row>
    <row r="263" spans="1:9" s="28" customFormat="1" ht="11.25" customHeight="1" x14ac:dyDescent="0.2">
      <c r="A263" s="24"/>
      <c r="B263" s="16" t="s">
        <v>250</v>
      </c>
      <c r="C263" s="295"/>
      <c r="D263" s="296"/>
      <c r="E263" s="296"/>
      <c r="F263" s="190"/>
      <c r="G263" s="266"/>
      <c r="H263" s="267"/>
      <c r="I263" s="47"/>
    </row>
    <row r="264" spans="1:9" s="28" customFormat="1" ht="11.25" customHeight="1" x14ac:dyDescent="0.2">
      <c r="A264" s="24"/>
      <c r="B264" s="263" t="s">
        <v>253</v>
      </c>
      <c r="C264" s="299">
        <v>226922078.90322462</v>
      </c>
      <c r="D264" s="300">
        <v>32403543.560000032</v>
      </c>
      <c r="E264" s="300">
        <v>1268034.8400000001</v>
      </c>
      <c r="F264" s="234">
        <v>1.6637513571702067E-2</v>
      </c>
      <c r="G264" s="266"/>
      <c r="H264" s="267"/>
      <c r="I264" s="47"/>
    </row>
    <row r="265" spans="1:9" ht="12" customHeight="1" x14ac:dyDescent="0.2">
      <c r="B265" s="265" t="s">
        <v>238</v>
      </c>
      <c r="C265" s="266"/>
      <c r="D265" s="266"/>
      <c r="E265" s="266"/>
      <c r="F265" s="266"/>
      <c r="G265" s="48"/>
      <c r="H265" s="48"/>
      <c r="I265" s="47"/>
    </row>
    <row r="266" spans="1:9" ht="15" customHeight="1" x14ac:dyDescent="0.2">
      <c r="B266" s="265" t="s">
        <v>249</v>
      </c>
      <c r="C266" s="266"/>
      <c r="D266" s="266"/>
      <c r="E266" s="266"/>
      <c r="F266" s="266"/>
      <c r="G266" s="8"/>
      <c r="H266" s="8"/>
      <c r="I266" s="8"/>
    </row>
    <row r="267" spans="1:9" ht="9.75" customHeight="1" x14ac:dyDescent="0.2">
      <c r="B267" s="265" t="s">
        <v>251</v>
      </c>
      <c r="C267" s="266"/>
      <c r="D267" s="266"/>
      <c r="E267" s="266"/>
      <c r="F267" s="266"/>
    </row>
    <row r="268" spans="1:9" ht="12" customHeight="1" x14ac:dyDescent="0.2">
      <c r="B268" s="265"/>
      <c r="C268" s="266"/>
      <c r="D268" s="266"/>
      <c r="E268" s="266"/>
      <c r="F268" s="266"/>
      <c r="G268" s="20"/>
      <c r="H268" s="5"/>
      <c r="I268" s="5"/>
    </row>
    <row r="269" spans="1:9" ht="9.75" customHeight="1" x14ac:dyDescent="0.2">
      <c r="B269" s="43"/>
      <c r="D269" s="48"/>
      <c r="E269" s="48"/>
      <c r="F269" s="48"/>
      <c r="G269" s="23"/>
      <c r="H269" s="5"/>
      <c r="I269" s="5"/>
    </row>
    <row r="270" spans="1:9" s="28" customFormat="1" ht="18" customHeight="1" x14ac:dyDescent="0.25">
      <c r="A270" s="24"/>
      <c r="B270" s="7" t="s">
        <v>288</v>
      </c>
      <c r="C270" s="8"/>
      <c r="D270" s="8"/>
      <c r="E270" s="8"/>
      <c r="F270" s="8"/>
      <c r="G270" s="27"/>
    </row>
    <row r="271" spans="1:9" x14ac:dyDescent="0.2">
      <c r="B271" s="9"/>
      <c r="C271" s="10" t="str">
        <f>$C$3</f>
        <v>PERIODE DU 1.1 AU 31.5.2024</v>
      </c>
      <c r="D271" s="11"/>
      <c r="G271" s="20"/>
      <c r="H271" s="5"/>
      <c r="I271" s="5"/>
    </row>
    <row r="272" spans="1:9" ht="12.75" x14ac:dyDescent="0.2">
      <c r="B272" s="12" t="str">
        <f>$B$4</f>
        <v xml:space="preserve">             II- ASSURANCE MATERNITE : DEPENSES en milliers d'euros</v>
      </c>
      <c r="C272" s="13"/>
      <c r="D272" s="13"/>
      <c r="E272" s="13"/>
      <c r="F272" s="14"/>
      <c r="G272" s="20"/>
      <c r="H272" s="5"/>
      <c r="I272" s="5"/>
    </row>
    <row r="273" spans="1:9" s="28" customFormat="1" ht="12" customHeight="1" x14ac:dyDescent="0.2">
      <c r="A273" s="54"/>
      <c r="B273" s="16" t="s">
        <v>4</v>
      </c>
      <c r="C273" s="18" t="s">
        <v>6</v>
      </c>
      <c r="D273" s="219" t="s">
        <v>3</v>
      </c>
      <c r="E273" s="219" t="s">
        <v>237</v>
      </c>
      <c r="F273" s="19" t="str">
        <f>CUMUL_Maladie_mnt!$H$5</f>
        <v>PCAP</v>
      </c>
      <c r="G273" s="27"/>
    </row>
    <row r="274" spans="1:9" ht="10.5" customHeight="1" x14ac:dyDescent="0.2">
      <c r="A274" s="2"/>
      <c r="B274" s="21"/>
      <c r="C274" s="44"/>
      <c r="D274" s="220" t="s">
        <v>241</v>
      </c>
      <c r="E274" s="220" t="s">
        <v>239</v>
      </c>
      <c r="F274" s="22" t="str">
        <f>CUMUL_Maladie_mnt!$H$6</f>
        <v>en %</v>
      </c>
      <c r="G274" s="20"/>
      <c r="H274" s="5"/>
      <c r="I274" s="5"/>
    </row>
    <row r="275" spans="1:9" ht="12.75" x14ac:dyDescent="0.2">
      <c r="A275" s="2"/>
      <c r="B275" s="52" t="s">
        <v>163</v>
      </c>
      <c r="C275" s="303"/>
      <c r="D275" s="304"/>
      <c r="E275" s="304"/>
      <c r="F275" s="237"/>
      <c r="G275" s="20"/>
      <c r="H275" s="5"/>
      <c r="I275" s="5"/>
    </row>
    <row r="276" spans="1:9" ht="10.5" customHeight="1" x14ac:dyDescent="0.2">
      <c r="A276" s="2"/>
      <c r="B276" s="16"/>
      <c r="C276" s="301"/>
      <c r="D276" s="302"/>
      <c r="E276" s="302"/>
      <c r="F276" s="239"/>
      <c r="G276" s="20"/>
      <c r="H276" s="5"/>
      <c r="I276" s="5"/>
    </row>
    <row r="277" spans="1:9" ht="10.5" customHeight="1" x14ac:dyDescent="0.2">
      <c r="A277" s="2"/>
      <c r="B277" s="31" t="s">
        <v>124</v>
      </c>
      <c r="C277" s="301"/>
      <c r="D277" s="302"/>
      <c r="E277" s="302"/>
      <c r="F277" s="239"/>
      <c r="G277" s="20"/>
      <c r="H277" s="5"/>
      <c r="I277" s="5"/>
    </row>
    <row r="278" spans="1:9" ht="10.5" customHeight="1" x14ac:dyDescent="0.2">
      <c r="A278" s="2"/>
      <c r="B278" s="37" t="s">
        <v>125</v>
      </c>
      <c r="C278" s="301">
        <v>8047246.1299994634</v>
      </c>
      <c r="D278" s="302">
        <v>160782.80000000008</v>
      </c>
      <c r="E278" s="302">
        <v>42450.77999999981</v>
      </c>
      <c r="F278" s="239">
        <v>8.7142081741173882E-3</v>
      </c>
      <c r="G278" s="20"/>
      <c r="H278" s="5"/>
      <c r="I278" s="5"/>
    </row>
    <row r="279" spans="1:9" ht="10.5" customHeight="1" x14ac:dyDescent="0.2">
      <c r="A279" s="2"/>
      <c r="B279" s="37" t="s">
        <v>126</v>
      </c>
      <c r="C279" s="301">
        <v>10233.099999999999</v>
      </c>
      <c r="D279" s="302"/>
      <c r="E279" s="302"/>
      <c r="F279" s="239"/>
      <c r="G279" s="20"/>
      <c r="H279" s="5"/>
      <c r="I279" s="5"/>
    </row>
    <row r="280" spans="1:9" ht="10.5" customHeight="1" x14ac:dyDescent="0.2">
      <c r="A280" s="2"/>
      <c r="B280" s="37" t="s">
        <v>127</v>
      </c>
      <c r="C280" s="301">
        <v>36392.199999999997</v>
      </c>
      <c r="D280" s="302"/>
      <c r="E280" s="302"/>
      <c r="F280" s="239"/>
      <c r="G280" s="20"/>
      <c r="H280" s="5"/>
      <c r="I280" s="5"/>
    </row>
    <row r="281" spans="1:9" ht="10.5" customHeight="1" x14ac:dyDescent="0.2">
      <c r="A281" s="2"/>
      <c r="B281" s="37" t="s">
        <v>219</v>
      </c>
      <c r="C281" s="301">
        <v>1622824.070000004</v>
      </c>
      <c r="D281" s="302"/>
      <c r="E281" s="302">
        <v>5369.5199999999995</v>
      </c>
      <c r="F281" s="239">
        <v>-3.8222029269396884E-5</v>
      </c>
      <c r="G281" s="20"/>
      <c r="H281" s="5"/>
      <c r="I281" s="5"/>
    </row>
    <row r="282" spans="1:9" ht="10.5" customHeight="1" x14ac:dyDescent="0.2">
      <c r="A282" s="2"/>
      <c r="B282" s="37" t="s">
        <v>130</v>
      </c>
      <c r="C282" s="301"/>
      <c r="D282" s="302"/>
      <c r="E282" s="302"/>
      <c r="F282" s="239"/>
      <c r="G282" s="20"/>
      <c r="H282" s="5"/>
      <c r="I282" s="5"/>
    </row>
    <row r="283" spans="1:9" s="28" customFormat="1" ht="10.5" customHeight="1" x14ac:dyDescent="0.2">
      <c r="A283" s="54"/>
      <c r="B283" s="16" t="s">
        <v>128</v>
      </c>
      <c r="C283" s="301"/>
      <c r="D283" s="302"/>
      <c r="E283" s="302"/>
      <c r="F283" s="239"/>
      <c r="G283" s="27"/>
      <c r="H283" s="5"/>
    </row>
    <row r="284" spans="1:9" s="28" customFormat="1" x14ac:dyDescent="0.2">
      <c r="A284" s="54"/>
      <c r="B284" s="16" t="s">
        <v>192</v>
      </c>
      <c r="C284" s="301"/>
      <c r="D284" s="302"/>
      <c r="E284" s="302"/>
      <c r="F284" s="239"/>
      <c r="G284" s="27"/>
      <c r="H284" s="5"/>
    </row>
    <row r="285" spans="1:9" s="28" customFormat="1" x14ac:dyDescent="0.2">
      <c r="A285" s="54"/>
      <c r="B285" s="37" t="s">
        <v>416</v>
      </c>
      <c r="C285" s="301">
        <v>405</v>
      </c>
      <c r="D285" s="302"/>
      <c r="E285" s="302"/>
      <c r="F285" s="239">
        <v>0.11416781292984868</v>
      </c>
      <c r="G285" s="27"/>
      <c r="H285" s="5"/>
    </row>
    <row r="286" spans="1:9" s="28" customFormat="1" x14ac:dyDescent="0.2">
      <c r="A286" s="54"/>
      <c r="B286" s="574" t="s">
        <v>452</v>
      </c>
      <c r="C286" s="301"/>
      <c r="D286" s="302"/>
      <c r="E286" s="302"/>
      <c r="F286" s="239"/>
      <c r="G286" s="27"/>
      <c r="H286" s="5"/>
    </row>
    <row r="287" spans="1:9" s="28" customFormat="1" x14ac:dyDescent="0.2">
      <c r="A287" s="54"/>
      <c r="B287" s="574" t="s">
        <v>488</v>
      </c>
      <c r="C287" s="301"/>
      <c r="D287" s="302"/>
      <c r="E287" s="302"/>
      <c r="F287" s="239"/>
      <c r="G287" s="27"/>
      <c r="H287" s="5"/>
    </row>
    <row r="288" spans="1:9" ht="10.5" customHeight="1" x14ac:dyDescent="0.2">
      <c r="A288" s="2"/>
      <c r="B288" s="16" t="s">
        <v>424</v>
      </c>
      <c r="C288" s="301"/>
      <c r="D288" s="302"/>
      <c r="E288" s="302"/>
      <c r="F288" s="239"/>
      <c r="G288" s="20"/>
      <c r="H288" s="5"/>
      <c r="I288" s="5"/>
    </row>
    <row r="289" spans="1:9" ht="10.5" customHeight="1" x14ac:dyDescent="0.2">
      <c r="A289" s="2"/>
      <c r="B289" s="37" t="s">
        <v>178</v>
      </c>
      <c r="C289" s="301"/>
      <c r="D289" s="302"/>
      <c r="E289" s="302"/>
      <c r="F289" s="239"/>
      <c r="G289" s="20"/>
      <c r="H289" s="5"/>
      <c r="I289" s="5"/>
    </row>
    <row r="290" spans="1:9" ht="10.5" customHeight="1" x14ac:dyDescent="0.2">
      <c r="A290" s="2"/>
      <c r="B290" s="35" t="s">
        <v>131</v>
      </c>
      <c r="C290" s="303">
        <v>9717100.4999994654</v>
      </c>
      <c r="D290" s="304">
        <v>160782.80000000008</v>
      </c>
      <c r="E290" s="304">
        <v>47820.299999999806</v>
      </c>
      <c r="F290" s="237">
        <v>7.8632423818376651E-3</v>
      </c>
      <c r="G290" s="20"/>
      <c r="H290" s="5"/>
      <c r="I290" s="5"/>
    </row>
    <row r="291" spans="1:9" ht="10.5" customHeight="1" x14ac:dyDescent="0.2">
      <c r="A291" s="2"/>
      <c r="B291" s="31" t="s">
        <v>132</v>
      </c>
      <c r="C291" s="303"/>
      <c r="D291" s="304"/>
      <c r="E291" s="304"/>
      <c r="F291" s="237"/>
      <c r="G291" s="20"/>
      <c r="H291" s="5"/>
      <c r="I291" s="5"/>
    </row>
    <row r="292" spans="1:9" ht="10.5" customHeight="1" x14ac:dyDescent="0.2">
      <c r="A292" s="2"/>
      <c r="B292" s="37" t="s">
        <v>24</v>
      </c>
      <c r="C292" s="301">
        <v>3895498.6999999876</v>
      </c>
      <c r="D292" s="302">
        <v>77902.880000000063</v>
      </c>
      <c r="E292" s="302">
        <v>20775.680000000004</v>
      </c>
      <c r="F292" s="239">
        <v>-8.7960215931635055E-3</v>
      </c>
      <c r="G292" s="20"/>
      <c r="H292" s="5"/>
      <c r="I292" s="5"/>
    </row>
    <row r="293" spans="1:9" ht="10.5" customHeight="1" x14ac:dyDescent="0.2">
      <c r="A293" s="2"/>
      <c r="B293" s="37" t="s">
        <v>133</v>
      </c>
      <c r="C293" s="301">
        <v>5112021.4399999306</v>
      </c>
      <c r="D293" s="302">
        <v>12437.880000000001</v>
      </c>
      <c r="E293" s="302">
        <v>35122.340000000018</v>
      </c>
      <c r="F293" s="239">
        <v>5.3097180220105455E-2</v>
      </c>
      <c r="G293" s="20"/>
      <c r="H293" s="5"/>
      <c r="I293" s="5"/>
    </row>
    <row r="294" spans="1:9" ht="10.5" customHeight="1" x14ac:dyDescent="0.2">
      <c r="A294" s="2"/>
      <c r="B294" s="37" t="s">
        <v>134</v>
      </c>
      <c r="C294" s="301">
        <v>184819.19999999987</v>
      </c>
      <c r="D294" s="302">
        <v>153351.1299999998</v>
      </c>
      <c r="E294" s="302">
        <v>1395.91</v>
      </c>
      <c r="F294" s="239">
        <v>-0.14866339759120684</v>
      </c>
      <c r="G294" s="20"/>
      <c r="H294" s="5"/>
      <c r="I294" s="5"/>
    </row>
    <row r="295" spans="1:9" ht="10.5" customHeight="1" x14ac:dyDescent="0.2">
      <c r="A295" s="2"/>
      <c r="B295" s="37" t="s">
        <v>220</v>
      </c>
      <c r="C295" s="301">
        <v>32846.050000000003</v>
      </c>
      <c r="D295" s="302">
        <v>1120</v>
      </c>
      <c r="E295" s="302">
        <v>194.4</v>
      </c>
      <c r="F295" s="239">
        <v>-0.20747380548802929</v>
      </c>
      <c r="G295" s="20"/>
      <c r="H295" s="5"/>
      <c r="I295" s="5"/>
    </row>
    <row r="296" spans="1:9" s="562" customFormat="1" ht="16.5" customHeight="1" x14ac:dyDescent="0.2">
      <c r="A296" s="559"/>
      <c r="B296" s="553" t="s">
        <v>312</v>
      </c>
      <c r="C296" s="548"/>
      <c r="D296" s="560"/>
      <c r="E296" s="560"/>
      <c r="F296" s="549"/>
      <c r="G296" s="561"/>
      <c r="H296" s="486"/>
    </row>
    <row r="297" spans="1:9" s="28" customFormat="1" ht="16.5" customHeight="1" x14ac:dyDescent="0.2">
      <c r="A297" s="54"/>
      <c r="B297" s="16" t="s">
        <v>416</v>
      </c>
      <c r="C297" s="301">
        <v>40</v>
      </c>
      <c r="D297" s="302"/>
      <c r="E297" s="302"/>
      <c r="F297" s="239"/>
      <c r="G297" s="27"/>
      <c r="H297" s="5"/>
    </row>
    <row r="298" spans="1:9" s="28" customFormat="1" ht="16.5" customHeight="1" x14ac:dyDescent="0.2">
      <c r="A298" s="54"/>
      <c r="B298" s="574" t="s">
        <v>453</v>
      </c>
      <c r="C298" s="301"/>
      <c r="D298" s="302"/>
      <c r="E298" s="302"/>
      <c r="F298" s="239"/>
      <c r="G298" s="27"/>
      <c r="H298" s="5"/>
    </row>
    <row r="299" spans="1:9" s="28" customFormat="1" ht="16.5" hidden="1" customHeight="1" x14ac:dyDescent="0.2">
      <c r="A299" s="54"/>
      <c r="B299" s="574"/>
      <c r="C299" s="301"/>
      <c r="D299" s="302"/>
      <c r="E299" s="302"/>
      <c r="F299" s="239"/>
      <c r="G299" s="27"/>
      <c r="H299" s="5"/>
    </row>
    <row r="300" spans="1:9" ht="10.5" customHeight="1" x14ac:dyDescent="0.2">
      <c r="A300" s="2"/>
      <c r="B300" s="16" t="s">
        <v>424</v>
      </c>
      <c r="C300" s="301"/>
      <c r="D300" s="302"/>
      <c r="E300" s="302"/>
      <c r="F300" s="239"/>
      <c r="G300" s="20"/>
      <c r="H300" s="5"/>
      <c r="I300" s="5"/>
    </row>
    <row r="301" spans="1:9" ht="10.5" customHeight="1" x14ac:dyDescent="0.2">
      <c r="A301" s="2"/>
      <c r="B301" s="16" t="s">
        <v>178</v>
      </c>
      <c r="C301" s="301"/>
      <c r="D301" s="302"/>
      <c r="E301" s="302"/>
      <c r="F301" s="239"/>
      <c r="G301" s="20"/>
      <c r="H301" s="5"/>
      <c r="I301" s="5"/>
    </row>
    <row r="302" spans="1:9" s="28" customFormat="1" ht="10.5" customHeight="1" x14ac:dyDescent="0.2">
      <c r="A302" s="54"/>
      <c r="B302" s="35" t="s">
        <v>135</v>
      </c>
      <c r="C302" s="303">
        <v>9225225.3899999186</v>
      </c>
      <c r="D302" s="304">
        <v>244811.88999999984</v>
      </c>
      <c r="E302" s="304">
        <v>57488.330000000024</v>
      </c>
      <c r="F302" s="237">
        <v>2.016017038994633E-2</v>
      </c>
      <c r="G302" s="27"/>
      <c r="H302" s="5"/>
    </row>
    <row r="303" spans="1:9" ht="9.75" customHeight="1" x14ac:dyDescent="0.2">
      <c r="A303" s="2"/>
      <c r="B303" s="31" t="s">
        <v>136</v>
      </c>
      <c r="C303" s="303"/>
      <c r="D303" s="304"/>
      <c r="E303" s="304"/>
      <c r="F303" s="237"/>
      <c r="G303" s="20"/>
      <c r="H303" s="5"/>
      <c r="I303" s="5"/>
    </row>
    <row r="304" spans="1:9" s="28" customFormat="1" x14ac:dyDescent="0.2">
      <c r="A304" s="54"/>
      <c r="B304" s="37" t="s">
        <v>138</v>
      </c>
      <c r="C304" s="301">
        <v>49667.419999999969</v>
      </c>
      <c r="D304" s="302">
        <v>3950.4</v>
      </c>
      <c r="E304" s="302">
        <v>88.4</v>
      </c>
      <c r="F304" s="239">
        <v>0.11967582494998097</v>
      </c>
      <c r="G304" s="27"/>
      <c r="H304" s="5"/>
    </row>
    <row r="305" spans="1:9" x14ac:dyDescent="0.2">
      <c r="A305" s="2"/>
      <c r="B305" s="37" t="s">
        <v>221</v>
      </c>
      <c r="C305" s="301">
        <v>91.740000000000009</v>
      </c>
      <c r="D305" s="302"/>
      <c r="E305" s="302"/>
      <c r="F305" s="239">
        <v>0.27416666666666689</v>
      </c>
      <c r="G305" s="20"/>
      <c r="H305" s="5"/>
      <c r="I305" s="5"/>
    </row>
    <row r="306" spans="1:9" s="28" customFormat="1" x14ac:dyDescent="0.2">
      <c r="A306" s="54"/>
      <c r="B306" s="16" t="s">
        <v>128</v>
      </c>
      <c r="C306" s="301"/>
      <c r="D306" s="302"/>
      <c r="E306" s="302"/>
      <c r="F306" s="239"/>
      <c r="G306" s="27"/>
      <c r="H306" s="5"/>
    </row>
    <row r="307" spans="1:9" s="28" customFormat="1" x14ac:dyDescent="0.2">
      <c r="A307" s="54"/>
      <c r="B307" s="16" t="s">
        <v>416</v>
      </c>
      <c r="C307" s="301"/>
      <c r="D307" s="302"/>
      <c r="E307" s="302"/>
      <c r="F307" s="239"/>
      <c r="G307" s="27"/>
      <c r="H307" s="5"/>
    </row>
    <row r="308" spans="1:9" ht="10.5" customHeight="1" x14ac:dyDescent="0.2">
      <c r="A308" s="2"/>
      <c r="B308" s="16" t="s">
        <v>436</v>
      </c>
      <c r="C308" s="303">
        <v>150</v>
      </c>
      <c r="D308" s="304"/>
      <c r="E308" s="304"/>
      <c r="F308" s="237">
        <v>-0.25</v>
      </c>
      <c r="G308" s="20"/>
      <c r="H308" s="5"/>
      <c r="I308" s="5"/>
    </row>
    <row r="309" spans="1:9" ht="10.5" customHeight="1" x14ac:dyDescent="0.2">
      <c r="A309" s="2"/>
      <c r="B309" s="574" t="s">
        <v>454</v>
      </c>
      <c r="C309" s="303"/>
      <c r="D309" s="304"/>
      <c r="E309" s="304"/>
      <c r="F309" s="237"/>
      <c r="G309" s="20"/>
      <c r="H309" s="5"/>
      <c r="I309" s="5"/>
    </row>
    <row r="310" spans="1:9" ht="10.5" hidden="1" customHeight="1" x14ac:dyDescent="0.2">
      <c r="A310" s="2"/>
      <c r="B310" s="574"/>
      <c r="C310" s="303"/>
      <c r="D310" s="304"/>
      <c r="E310" s="304"/>
      <c r="F310" s="237"/>
      <c r="G310" s="20"/>
      <c r="H310" s="5"/>
      <c r="I310" s="5"/>
    </row>
    <row r="311" spans="1:9" s="57" customFormat="1" ht="10.5" customHeight="1" x14ac:dyDescent="0.2">
      <c r="A311" s="6"/>
      <c r="B311" s="16" t="s">
        <v>178</v>
      </c>
      <c r="C311" s="301"/>
      <c r="D311" s="302"/>
      <c r="E311" s="302"/>
      <c r="F311" s="239"/>
      <c r="G311" s="56"/>
      <c r="H311" s="5"/>
    </row>
    <row r="312" spans="1:9" s="57" customFormat="1" ht="10.5" customHeight="1" x14ac:dyDescent="0.2">
      <c r="A312" s="6"/>
      <c r="B312" s="16" t="s">
        <v>356</v>
      </c>
      <c r="C312" s="303"/>
      <c r="D312" s="304"/>
      <c r="E312" s="304"/>
      <c r="F312" s="237"/>
      <c r="G312" s="56"/>
      <c r="H312" s="5"/>
    </row>
    <row r="313" spans="1:9" s="57" customFormat="1" ht="10.5" customHeight="1" x14ac:dyDescent="0.2">
      <c r="A313" s="6"/>
      <c r="B313" s="35" t="s">
        <v>137</v>
      </c>
      <c r="C313" s="303">
        <v>49909.159999999967</v>
      </c>
      <c r="D313" s="304">
        <v>3950.4</v>
      </c>
      <c r="E313" s="304">
        <v>88.4</v>
      </c>
      <c r="F313" s="237">
        <v>0.11826845840591904</v>
      </c>
      <c r="G313" s="56"/>
      <c r="H313" s="5"/>
    </row>
    <row r="314" spans="1:9" s="57" customFormat="1" ht="10.5" customHeight="1" x14ac:dyDescent="0.2">
      <c r="A314" s="6"/>
      <c r="B314" s="31" t="s">
        <v>141</v>
      </c>
      <c r="C314" s="303"/>
      <c r="D314" s="304"/>
      <c r="E314" s="304"/>
      <c r="F314" s="237"/>
      <c r="G314" s="56"/>
      <c r="H314" s="5"/>
    </row>
    <row r="315" spans="1:9" s="57" customFormat="1" x14ac:dyDescent="0.2">
      <c r="A315" s="6"/>
      <c r="B315" s="37" t="s">
        <v>151</v>
      </c>
      <c r="C315" s="301">
        <v>115365.2500000001</v>
      </c>
      <c r="D315" s="302"/>
      <c r="E315" s="302">
        <v>496.75</v>
      </c>
      <c r="F315" s="239">
        <v>6.1979459512406354E-2</v>
      </c>
      <c r="G315" s="56"/>
    </row>
    <row r="316" spans="1:9" s="60" customFormat="1" ht="14.25" customHeight="1" x14ac:dyDescent="0.2">
      <c r="A316" s="24"/>
      <c r="B316" s="16" t="s">
        <v>222</v>
      </c>
      <c r="C316" s="301">
        <v>12.5</v>
      </c>
      <c r="D316" s="302"/>
      <c r="E316" s="302"/>
      <c r="F316" s="239"/>
      <c r="G316" s="59"/>
    </row>
    <row r="317" spans="1:9" s="60" customFormat="1" ht="14.25" customHeight="1" x14ac:dyDescent="0.2">
      <c r="A317" s="24"/>
      <c r="B317" s="16" t="s">
        <v>128</v>
      </c>
      <c r="C317" s="306"/>
      <c r="D317" s="307"/>
      <c r="E317" s="307"/>
      <c r="F317" s="182"/>
      <c r="G317" s="59"/>
    </row>
    <row r="318" spans="1:9" s="57" customFormat="1" ht="10.5" customHeight="1" x14ac:dyDescent="0.2">
      <c r="A318" s="6"/>
      <c r="B318" s="16" t="s">
        <v>427</v>
      </c>
      <c r="C318" s="306"/>
      <c r="D318" s="307"/>
      <c r="E318" s="307"/>
      <c r="F318" s="182"/>
      <c r="G318" s="56"/>
      <c r="H318" s="5"/>
    </row>
    <row r="319" spans="1:9" s="57" customFormat="1" ht="10.5" hidden="1" customHeight="1" x14ac:dyDescent="0.2">
      <c r="A319" s="6"/>
      <c r="B319" s="16"/>
      <c r="C319" s="306"/>
      <c r="D319" s="307"/>
      <c r="E319" s="307"/>
      <c r="F319" s="182"/>
      <c r="G319" s="56"/>
      <c r="H319" s="5"/>
    </row>
    <row r="320" spans="1:9" s="57" customFormat="1" ht="10.5" customHeight="1" x14ac:dyDescent="0.2">
      <c r="A320" s="6"/>
      <c r="B320" s="574" t="s">
        <v>455</v>
      </c>
      <c r="C320" s="306"/>
      <c r="D320" s="307"/>
      <c r="E320" s="307"/>
      <c r="F320" s="182"/>
      <c r="G320" s="56"/>
      <c r="H320" s="5"/>
    </row>
    <row r="321" spans="1:9" s="57" customFormat="1" ht="10.5" hidden="1" customHeight="1" x14ac:dyDescent="0.2">
      <c r="A321" s="6"/>
      <c r="B321" s="574"/>
      <c r="C321" s="306"/>
      <c r="D321" s="307"/>
      <c r="E321" s="307"/>
      <c r="F321" s="182"/>
      <c r="G321" s="56"/>
      <c r="H321" s="5"/>
    </row>
    <row r="322" spans="1:9" s="57" customFormat="1" ht="10.5" customHeight="1" x14ac:dyDescent="0.2">
      <c r="A322" s="6"/>
      <c r="B322" s="16" t="s">
        <v>424</v>
      </c>
      <c r="C322" s="306"/>
      <c r="D322" s="307"/>
      <c r="E322" s="307"/>
      <c r="F322" s="182"/>
      <c r="G322" s="56"/>
      <c r="H322" s="5"/>
    </row>
    <row r="323" spans="1:9" s="57" customFormat="1" ht="10.5" customHeight="1" x14ac:dyDescent="0.2">
      <c r="A323" s="6"/>
      <c r="B323" s="16" t="s">
        <v>178</v>
      </c>
      <c r="C323" s="306"/>
      <c r="D323" s="307"/>
      <c r="E323" s="307"/>
      <c r="F323" s="182"/>
      <c r="G323" s="56"/>
      <c r="H323" s="5"/>
    </row>
    <row r="324" spans="1:9" s="60" customFormat="1" ht="10.5" customHeight="1" x14ac:dyDescent="0.2">
      <c r="A324" s="24"/>
      <c r="B324" s="35" t="s">
        <v>142</v>
      </c>
      <c r="C324" s="308">
        <v>115377.7500000001</v>
      </c>
      <c r="D324" s="309"/>
      <c r="E324" s="309">
        <v>496.75</v>
      </c>
      <c r="F324" s="183">
        <v>6.2094526599279609E-2</v>
      </c>
      <c r="G324" s="59"/>
      <c r="H324" s="5"/>
    </row>
    <row r="325" spans="1:9" s="57" customFormat="1" ht="12" x14ac:dyDescent="0.2">
      <c r="A325" s="6"/>
      <c r="B325" s="31" t="s">
        <v>139</v>
      </c>
      <c r="C325" s="308"/>
      <c r="D325" s="309"/>
      <c r="E325" s="309"/>
      <c r="F325" s="183"/>
      <c r="G325" s="56"/>
    </row>
    <row r="326" spans="1:9" s="60" customFormat="1" ht="17.25" customHeight="1" x14ac:dyDescent="0.2">
      <c r="A326" s="24"/>
      <c r="B326" s="37" t="s">
        <v>140</v>
      </c>
      <c r="C326" s="306">
        <v>4604.9199999999992</v>
      </c>
      <c r="D326" s="307"/>
      <c r="E326" s="307"/>
      <c r="F326" s="182"/>
      <c r="G326" s="59"/>
    </row>
    <row r="327" spans="1:9" s="60" customFormat="1" ht="11.25" customHeight="1" x14ac:dyDescent="0.2">
      <c r="A327" s="24"/>
      <c r="B327" s="37" t="s">
        <v>179</v>
      </c>
      <c r="C327" s="306">
        <v>2884.8699999999994</v>
      </c>
      <c r="D327" s="307"/>
      <c r="E327" s="307"/>
      <c r="F327" s="182">
        <v>0.26370868121566726</v>
      </c>
      <c r="G327" s="59"/>
    </row>
    <row r="328" spans="1:9" s="57" customFormat="1" ht="10.5" customHeight="1" x14ac:dyDescent="0.2">
      <c r="A328" s="6"/>
      <c r="B328" s="37" t="s">
        <v>223</v>
      </c>
      <c r="C328" s="306">
        <v>7.5</v>
      </c>
      <c r="D328" s="307"/>
      <c r="E328" s="307"/>
      <c r="F328" s="182"/>
      <c r="G328" s="56"/>
      <c r="H328" s="5"/>
    </row>
    <row r="329" spans="1:9" s="57" customFormat="1" ht="10.5" customHeight="1" x14ac:dyDescent="0.2">
      <c r="A329" s="6"/>
      <c r="B329" s="37" t="s">
        <v>498</v>
      </c>
      <c r="C329" s="306"/>
      <c r="D329" s="307"/>
      <c r="E329" s="307"/>
      <c r="F329" s="182"/>
      <c r="G329" s="56"/>
      <c r="H329" s="5"/>
    </row>
    <row r="330" spans="1:9" s="57" customFormat="1" ht="10.5" customHeight="1" x14ac:dyDescent="0.2">
      <c r="A330" s="6"/>
      <c r="B330" s="574" t="s">
        <v>456</v>
      </c>
      <c r="C330" s="306"/>
      <c r="D330" s="307"/>
      <c r="E330" s="307"/>
      <c r="F330" s="182"/>
      <c r="G330" s="56"/>
      <c r="H330" s="5"/>
    </row>
    <row r="331" spans="1:9" s="57" customFormat="1" ht="10.5" customHeight="1" x14ac:dyDescent="0.2">
      <c r="A331" s="6"/>
      <c r="B331" s="37" t="s">
        <v>424</v>
      </c>
      <c r="C331" s="306"/>
      <c r="D331" s="307"/>
      <c r="E331" s="307"/>
      <c r="F331" s="182"/>
      <c r="G331" s="56"/>
      <c r="H331" s="5"/>
    </row>
    <row r="332" spans="1:9" ht="9.75" customHeight="1" x14ac:dyDescent="0.2">
      <c r="A332" s="2"/>
      <c r="B332" s="37" t="s">
        <v>178</v>
      </c>
      <c r="C332" s="306"/>
      <c r="D332" s="307"/>
      <c r="E332" s="307"/>
      <c r="F332" s="182"/>
      <c r="G332" s="20"/>
      <c r="H332" s="5"/>
      <c r="I332" s="5"/>
    </row>
    <row r="333" spans="1:9" s="63" customFormat="1" ht="14.25" customHeight="1" x14ac:dyDescent="0.2">
      <c r="A333" s="61"/>
      <c r="B333" s="35" t="s">
        <v>143</v>
      </c>
      <c r="C333" s="308">
        <v>7497.2899999999991</v>
      </c>
      <c r="D333" s="309"/>
      <c r="E333" s="309"/>
      <c r="F333" s="183"/>
      <c r="G333" s="62"/>
    </row>
    <row r="334" spans="1:9" s="63" customFormat="1" ht="14.25" customHeight="1" x14ac:dyDescent="0.2">
      <c r="A334" s="61"/>
      <c r="B334" s="31" t="s">
        <v>466</v>
      </c>
      <c r="C334" s="308"/>
      <c r="D334" s="309"/>
      <c r="E334" s="309"/>
      <c r="F334" s="183"/>
      <c r="G334" s="62"/>
    </row>
    <row r="335" spans="1:9" s="63" customFormat="1" ht="14.25" customHeight="1" x14ac:dyDescent="0.2">
      <c r="A335" s="61"/>
      <c r="B335" s="37" t="s">
        <v>468</v>
      </c>
      <c r="C335" s="308">
        <v>33390</v>
      </c>
      <c r="D335" s="309"/>
      <c r="E335" s="309">
        <v>100</v>
      </c>
      <c r="F335" s="183">
        <v>-0.10121130551816959</v>
      </c>
      <c r="G335" s="62"/>
    </row>
    <row r="336" spans="1:9" s="63" customFormat="1" ht="14.25" customHeight="1" x14ac:dyDescent="0.2">
      <c r="A336" s="61"/>
      <c r="B336" s="35" t="s">
        <v>467</v>
      </c>
      <c r="C336" s="306">
        <v>33390</v>
      </c>
      <c r="D336" s="307"/>
      <c r="E336" s="307">
        <v>100</v>
      </c>
      <c r="F336" s="182">
        <v>-0.10121130551816959</v>
      </c>
      <c r="G336" s="62"/>
    </row>
    <row r="337" spans="1:8" s="60" customFormat="1" ht="16.5" customHeight="1" x14ac:dyDescent="0.2">
      <c r="A337" s="24"/>
      <c r="B337" s="31" t="s">
        <v>122</v>
      </c>
      <c r="C337" s="308"/>
      <c r="D337" s="309"/>
      <c r="E337" s="309"/>
      <c r="F337" s="183"/>
      <c r="G337" s="59"/>
      <c r="H337" s="5"/>
    </row>
    <row r="338" spans="1:8" s="60" customFormat="1" ht="14.25" customHeight="1" x14ac:dyDescent="0.2">
      <c r="A338" s="24"/>
      <c r="B338" s="37" t="s">
        <v>144</v>
      </c>
      <c r="C338" s="306">
        <v>3427.4499999999962</v>
      </c>
      <c r="D338" s="307"/>
      <c r="E338" s="307">
        <v>6.5400000000000009</v>
      </c>
      <c r="F338" s="182">
        <v>4.7723708705633028E-2</v>
      </c>
      <c r="G338" s="59"/>
      <c r="H338" s="5"/>
    </row>
    <row r="339" spans="1:8" s="57" customFormat="1" ht="10.5" customHeight="1" x14ac:dyDescent="0.2">
      <c r="A339" s="6"/>
      <c r="B339" s="37" t="s">
        <v>224</v>
      </c>
      <c r="C339" s="306">
        <v>878.4899999999999</v>
      </c>
      <c r="D339" s="307"/>
      <c r="E339" s="307"/>
      <c r="F339" s="182">
        <v>0.55829711751662914</v>
      </c>
      <c r="G339" s="56"/>
      <c r="H339" s="5"/>
    </row>
    <row r="340" spans="1:8" s="57" customFormat="1" ht="10.5" hidden="1" customHeight="1" x14ac:dyDescent="0.2">
      <c r="A340" s="6"/>
      <c r="B340" s="37"/>
      <c r="C340" s="306"/>
      <c r="D340" s="307"/>
      <c r="E340" s="307"/>
      <c r="F340" s="182"/>
      <c r="G340" s="56"/>
      <c r="H340" s="5"/>
    </row>
    <row r="341" spans="1:8" s="57" customFormat="1" ht="10.5" customHeight="1" x14ac:dyDescent="0.2">
      <c r="A341" s="6"/>
      <c r="B341" s="37" t="s">
        <v>424</v>
      </c>
      <c r="C341" s="306"/>
      <c r="D341" s="307"/>
      <c r="E341" s="307"/>
      <c r="F341" s="182"/>
      <c r="G341" s="56"/>
      <c r="H341" s="5"/>
    </row>
    <row r="342" spans="1:8" s="57" customFormat="1" ht="10.5" customHeight="1" x14ac:dyDescent="0.2">
      <c r="A342" s="6"/>
      <c r="B342" s="35" t="s">
        <v>120</v>
      </c>
      <c r="C342" s="301">
        <v>4305.939999999996</v>
      </c>
      <c r="D342" s="302"/>
      <c r="E342" s="302">
        <v>6.5400000000000009</v>
      </c>
      <c r="F342" s="239">
        <v>0.12277709982581819</v>
      </c>
      <c r="G342" s="56"/>
      <c r="H342" s="5"/>
    </row>
    <row r="343" spans="1:8" s="57" customFormat="1" ht="14.25" customHeight="1" x14ac:dyDescent="0.2">
      <c r="A343" s="6"/>
      <c r="B343" s="31" t="s">
        <v>244</v>
      </c>
      <c r="C343" s="308"/>
      <c r="D343" s="309"/>
      <c r="E343" s="309"/>
      <c r="F343" s="183"/>
      <c r="G343" s="56"/>
      <c r="H343" s="5"/>
    </row>
    <row r="344" spans="1:8" s="57" customFormat="1" ht="10.5" customHeight="1" x14ac:dyDescent="0.2">
      <c r="A344" s="6"/>
      <c r="B344" s="37" t="s">
        <v>144</v>
      </c>
      <c r="C344" s="306">
        <v>71.070000000000007</v>
      </c>
      <c r="D344" s="307"/>
      <c r="E344" s="307"/>
      <c r="F344" s="182">
        <v>-0.24183912950714748</v>
      </c>
      <c r="G344" s="56"/>
      <c r="H344" s="5"/>
    </row>
    <row r="345" spans="1:8" s="57" customFormat="1" ht="10.5" customHeight="1" x14ac:dyDescent="0.2">
      <c r="A345" s="6"/>
      <c r="B345" s="37" t="s">
        <v>125</v>
      </c>
      <c r="C345" s="306">
        <v>104225.75000000045</v>
      </c>
      <c r="D345" s="307"/>
      <c r="E345" s="307">
        <v>433.07</v>
      </c>
      <c r="F345" s="182">
        <v>0.14108867342019815</v>
      </c>
      <c r="G345" s="56"/>
      <c r="H345" s="5"/>
    </row>
    <row r="346" spans="1:8" s="57" customFormat="1" ht="10.5" customHeight="1" x14ac:dyDescent="0.2">
      <c r="A346" s="6"/>
      <c r="B346" s="37" t="s">
        <v>126</v>
      </c>
      <c r="C346" s="306">
        <v>105.04</v>
      </c>
      <c r="D346" s="307"/>
      <c r="E346" s="307"/>
      <c r="F346" s="182"/>
      <c r="G346" s="56"/>
      <c r="H346" s="5"/>
    </row>
    <row r="347" spans="1:8" s="57" customFormat="1" ht="10.5" customHeight="1" x14ac:dyDescent="0.2">
      <c r="A347" s="6"/>
      <c r="B347" s="37" t="s">
        <v>127</v>
      </c>
      <c r="C347" s="306">
        <v>1448</v>
      </c>
      <c r="D347" s="307"/>
      <c r="E347" s="307"/>
      <c r="F347" s="182"/>
      <c r="G347" s="56"/>
      <c r="H347" s="5"/>
    </row>
    <row r="348" spans="1:8" s="57" customFormat="1" ht="10.5" customHeight="1" x14ac:dyDescent="0.2">
      <c r="A348" s="6"/>
      <c r="B348" s="37" t="s">
        <v>133</v>
      </c>
      <c r="C348" s="306">
        <v>19247.429999999993</v>
      </c>
      <c r="D348" s="307"/>
      <c r="E348" s="307">
        <v>182.8</v>
      </c>
      <c r="F348" s="182">
        <v>-6.8377177081826335E-2</v>
      </c>
      <c r="G348" s="56"/>
      <c r="H348" s="5"/>
    </row>
    <row r="349" spans="1:8" s="57" customFormat="1" ht="10.5" customHeight="1" x14ac:dyDescent="0.2">
      <c r="A349" s="6"/>
      <c r="B349" s="37" t="s">
        <v>134</v>
      </c>
      <c r="C349" s="306">
        <v>172.1</v>
      </c>
      <c r="D349" s="307"/>
      <c r="E349" s="307"/>
      <c r="F349" s="182">
        <v>-0.44770706973460417</v>
      </c>
      <c r="G349" s="56"/>
      <c r="H349" s="5"/>
    </row>
    <row r="350" spans="1:8" s="57" customFormat="1" ht="11.25" customHeight="1" x14ac:dyDescent="0.2">
      <c r="A350" s="6"/>
      <c r="B350" s="37" t="s">
        <v>24</v>
      </c>
      <c r="C350" s="306">
        <v>6134.0199999999995</v>
      </c>
      <c r="D350" s="307"/>
      <c r="E350" s="307"/>
      <c r="F350" s="182">
        <v>1.563853055763853E-2</v>
      </c>
      <c r="G350" s="56"/>
      <c r="H350" s="5"/>
    </row>
    <row r="351" spans="1:8" s="57" customFormat="1" ht="11.25" customHeight="1" x14ac:dyDescent="0.2">
      <c r="A351" s="6"/>
      <c r="B351" s="37" t="s">
        <v>138</v>
      </c>
      <c r="C351" s="306">
        <v>278.81</v>
      </c>
      <c r="D351" s="307"/>
      <c r="E351" s="307"/>
      <c r="F351" s="182"/>
      <c r="G351" s="56"/>
      <c r="H351" s="5"/>
    </row>
    <row r="352" spans="1:8" s="57" customFormat="1" ht="10.5" customHeight="1" x14ac:dyDescent="0.2">
      <c r="A352" s="6"/>
      <c r="B352" s="37" t="s">
        <v>151</v>
      </c>
      <c r="C352" s="306">
        <v>85667.540000000343</v>
      </c>
      <c r="D352" s="307"/>
      <c r="E352" s="307">
        <v>118.4</v>
      </c>
      <c r="F352" s="182">
        <v>-5.5703310148694674E-2</v>
      </c>
      <c r="G352" s="56"/>
      <c r="H352" s="5"/>
    </row>
    <row r="353" spans="1:8" s="57" customFormat="1" ht="11.25" customHeight="1" x14ac:dyDescent="0.2">
      <c r="A353" s="6"/>
      <c r="B353" s="37" t="s">
        <v>140</v>
      </c>
      <c r="C353" s="306"/>
      <c r="D353" s="307"/>
      <c r="E353" s="307"/>
      <c r="F353" s="182"/>
      <c r="G353" s="56"/>
    </row>
    <row r="354" spans="1:8" s="60" customFormat="1" ht="12.75" customHeight="1" x14ac:dyDescent="0.2">
      <c r="A354" s="24"/>
      <c r="B354" s="37" t="s">
        <v>129</v>
      </c>
      <c r="C354" s="306">
        <v>30670.860000000004</v>
      </c>
      <c r="D354" s="307"/>
      <c r="E354" s="307">
        <v>113.8</v>
      </c>
      <c r="F354" s="182">
        <v>0.11159491094442608</v>
      </c>
      <c r="G354" s="59"/>
      <c r="H354" s="5"/>
    </row>
    <row r="355" spans="1:8" s="60" customFormat="1" ht="13.5" customHeight="1" x14ac:dyDescent="0.2">
      <c r="A355" s="24"/>
      <c r="B355" s="16" t="s">
        <v>416</v>
      </c>
      <c r="C355" s="306">
        <v>84</v>
      </c>
      <c r="D355" s="307"/>
      <c r="E355" s="307"/>
      <c r="F355" s="182">
        <v>0.12000000000000011</v>
      </c>
      <c r="G355" s="59"/>
    </row>
    <row r="356" spans="1:8" s="60" customFormat="1" ht="13.5" customHeight="1" x14ac:dyDescent="0.2">
      <c r="A356" s="24"/>
      <c r="B356" s="16" t="s">
        <v>427</v>
      </c>
      <c r="C356" s="306"/>
      <c r="D356" s="307"/>
      <c r="E356" s="307"/>
      <c r="F356" s="182"/>
      <c r="G356" s="59"/>
    </row>
    <row r="357" spans="1:8" s="558" customFormat="1" ht="10.5" customHeight="1" x14ac:dyDescent="0.2">
      <c r="A357" s="489"/>
      <c r="B357" s="553" t="s">
        <v>312</v>
      </c>
      <c r="C357" s="554"/>
      <c r="D357" s="555"/>
      <c r="E357" s="555"/>
      <c r="F357" s="556"/>
      <c r="G357" s="557"/>
      <c r="H357" s="486"/>
    </row>
    <row r="358" spans="1:8" s="60" customFormat="1" ht="10.5" customHeight="1" x14ac:dyDescent="0.2">
      <c r="A358" s="24"/>
      <c r="B358" s="37" t="s">
        <v>179</v>
      </c>
      <c r="C358" s="306">
        <v>87</v>
      </c>
      <c r="D358" s="307"/>
      <c r="E358" s="307"/>
      <c r="F358" s="182"/>
      <c r="G358" s="59"/>
      <c r="H358" s="5"/>
    </row>
    <row r="359" spans="1:8" s="60" customFormat="1" ht="10.5" customHeight="1" x14ac:dyDescent="0.2">
      <c r="A359" s="24"/>
      <c r="B359" s="37" t="s">
        <v>468</v>
      </c>
      <c r="C359" s="306">
        <v>330</v>
      </c>
      <c r="D359" s="307"/>
      <c r="E359" s="307"/>
      <c r="F359" s="182"/>
      <c r="G359" s="59"/>
      <c r="H359" s="5"/>
    </row>
    <row r="360" spans="1:8" s="60" customFormat="1" ht="10.5" customHeight="1" x14ac:dyDescent="0.2">
      <c r="A360" s="24"/>
      <c r="B360" s="575" t="s">
        <v>460</v>
      </c>
      <c r="C360" s="306"/>
      <c r="D360" s="307"/>
      <c r="E360" s="307"/>
      <c r="F360" s="182"/>
      <c r="G360" s="59"/>
      <c r="H360" s="5"/>
    </row>
    <row r="361" spans="1:8" s="60" customFormat="1" ht="10.5" customHeight="1" x14ac:dyDescent="0.2">
      <c r="A361" s="24"/>
      <c r="B361" s="575" t="s">
        <v>488</v>
      </c>
      <c r="C361" s="306"/>
      <c r="D361" s="307"/>
      <c r="E361" s="307"/>
      <c r="F361" s="182"/>
      <c r="G361" s="59"/>
      <c r="H361" s="5"/>
    </row>
    <row r="362" spans="1:8" s="60" customFormat="1" ht="10.5" customHeight="1" x14ac:dyDescent="0.2">
      <c r="A362" s="24"/>
      <c r="B362" s="37" t="s">
        <v>424</v>
      </c>
      <c r="C362" s="306"/>
      <c r="D362" s="307"/>
      <c r="E362" s="307"/>
      <c r="F362" s="182"/>
      <c r="G362" s="59"/>
      <c r="H362" s="5"/>
    </row>
    <row r="363" spans="1:8" s="60" customFormat="1" ht="10.5" customHeight="1" x14ac:dyDescent="0.2">
      <c r="A363" s="24"/>
      <c r="B363" s="37" t="s">
        <v>178</v>
      </c>
      <c r="C363" s="308"/>
      <c r="D363" s="309"/>
      <c r="E363" s="309"/>
      <c r="F363" s="183"/>
      <c r="G363" s="59"/>
      <c r="H363" s="5"/>
    </row>
    <row r="364" spans="1:8" s="60" customFormat="1" ht="10.5" customHeight="1" x14ac:dyDescent="0.2">
      <c r="A364" s="24"/>
      <c r="B364" s="35" t="s">
        <v>246</v>
      </c>
      <c r="C364" s="308">
        <v>248521.62000000081</v>
      </c>
      <c r="D364" s="309"/>
      <c r="E364" s="309">
        <v>848.06999999999994</v>
      </c>
      <c r="F364" s="183">
        <v>4.5479271842653768E-2</v>
      </c>
      <c r="G364" s="56"/>
      <c r="H364" s="5"/>
    </row>
    <row r="365" spans="1:8" s="57" customFormat="1" ht="10.5" customHeight="1" x14ac:dyDescent="0.2">
      <c r="A365" s="6"/>
      <c r="B365" s="35" t="s">
        <v>8</v>
      </c>
      <c r="C365" s="308">
        <v>19401327.649999391</v>
      </c>
      <c r="D365" s="309">
        <v>409545.08999999997</v>
      </c>
      <c r="E365" s="309">
        <v>106848.38999999984</v>
      </c>
      <c r="F365" s="183">
        <v>1.4792440416818042E-2</v>
      </c>
      <c r="G365" s="56"/>
      <c r="H365" s="5"/>
    </row>
    <row r="366" spans="1:8" s="57" customFormat="1" ht="10.5" customHeight="1" x14ac:dyDescent="0.2">
      <c r="A366" s="6"/>
      <c r="B366" s="31" t="s">
        <v>145</v>
      </c>
      <c r="C366" s="306"/>
      <c r="D366" s="307"/>
      <c r="E366" s="307"/>
      <c r="F366" s="182"/>
      <c r="G366" s="56"/>
      <c r="H366" s="5"/>
    </row>
    <row r="367" spans="1:8" s="57" customFormat="1" ht="10.5" customHeight="1" x14ac:dyDescent="0.2">
      <c r="A367" s="6"/>
      <c r="B367" s="37" t="s">
        <v>146</v>
      </c>
      <c r="C367" s="306">
        <v>42080183.640000142</v>
      </c>
      <c r="D367" s="307">
        <v>4715950.7699999996</v>
      </c>
      <c r="E367" s="307">
        <v>250518.24</v>
      </c>
      <c r="F367" s="182">
        <v>-4.4090953562858637E-2</v>
      </c>
      <c r="G367" s="59"/>
      <c r="H367" s="5"/>
    </row>
    <row r="368" spans="1:8" s="60" customFormat="1" ht="10.5" customHeight="1" x14ac:dyDescent="0.2">
      <c r="A368" s="24"/>
      <c r="B368" s="37" t="s">
        <v>442</v>
      </c>
      <c r="C368" s="306">
        <v>104549.83000000003</v>
      </c>
      <c r="D368" s="307">
        <v>10086.710000000001</v>
      </c>
      <c r="E368" s="307">
        <v>336.85</v>
      </c>
      <c r="F368" s="182">
        <v>-0.25569758904714335</v>
      </c>
      <c r="G368" s="266"/>
      <c r="H368" s="5"/>
    </row>
    <row r="369" spans="1:9" s="60" customFormat="1" ht="10.5" customHeight="1" x14ac:dyDescent="0.2">
      <c r="A369" s="24"/>
      <c r="B369" s="37" t="s">
        <v>147</v>
      </c>
      <c r="C369" s="306">
        <v>231143.52999999269</v>
      </c>
      <c r="D369" s="307">
        <v>41656.780000000021</v>
      </c>
      <c r="E369" s="307">
        <v>772.17999999999938</v>
      </c>
      <c r="F369" s="182">
        <v>-2.1794387824626837E-2</v>
      </c>
      <c r="G369" s="265"/>
      <c r="H369" s="267"/>
      <c r="I369" s="59"/>
    </row>
    <row r="370" spans="1:9" s="60" customFormat="1" x14ac:dyDescent="0.2">
      <c r="A370" s="24"/>
      <c r="B370" s="37" t="s">
        <v>148</v>
      </c>
      <c r="C370" s="306">
        <v>1163158.4200001371</v>
      </c>
      <c r="D370" s="307">
        <v>71063.309999999605</v>
      </c>
      <c r="E370" s="307">
        <v>3909.4300000000139</v>
      </c>
      <c r="F370" s="182">
        <v>-3.0921596263488116E-2</v>
      </c>
      <c r="G370" s="265"/>
      <c r="H370" s="265"/>
      <c r="I370" s="59"/>
    </row>
    <row r="371" spans="1:9" s="60" customFormat="1" ht="10.5" customHeight="1" x14ac:dyDescent="0.2">
      <c r="A371" s="24"/>
      <c r="B371" s="37" t="s">
        <v>125</v>
      </c>
      <c r="C371" s="306">
        <v>458330.20000000548</v>
      </c>
      <c r="D371" s="307">
        <v>26726.999999999942</v>
      </c>
      <c r="E371" s="307">
        <v>4610.6800000000067</v>
      </c>
      <c r="F371" s="182">
        <v>6.4553518904947538E-2</v>
      </c>
      <c r="G371" s="265"/>
      <c r="H371" s="265"/>
      <c r="I371" s="59"/>
    </row>
    <row r="372" spans="1:9" s="60" customFormat="1" ht="10.5" customHeight="1" x14ac:dyDescent="0.2">
      <c r="A372" s="24"/>
      <c r="B372" s="37" t="s">
        <v>149</v>
      </c>
      <c r="C372" s="306">
        <v>2689.6100000000079</v>
      </c>
      <c r="D372" s="307">
        <v>3.35</v>
      </c>
      <c r="E372" s="307">
        <v>13.75</v>
      </c>
      <c r="F372" s="182">
        <v>-1.2921959533452876E-3</v>
      </c>
      <c r="G372" s="210"/>
      <c r="H372" s="265"/>
      <c r="I372" s="59"/>
    </row>
    <row r="373" spans="1:9" s="60" customFormat="1" ht="10.5" customHeight="1" x14ac:dyDescent="0.2">
      <c r="A373" s="24"/>
      <c r="B373" s="16" t="s">
        <v>35</v>
      </c>
      <c r="C373" s="306"/>
      <c r="D373" s="307"/>
      <c r="E373" s="307"/>
      <c r="F373" s="182"/>
      <c r="G373" s="210"/>
      <c r="H373" s="211"/>
      <c r="I373" s="59"/>
    </row>
    <row r="374" spans="1:9" s="60" customFormat="1" ht="10.5" customHeight="1" x14ac:dyDescent="0.2">
      <c r="A374" s="24"/>
      <c r="B374" s="37" t="s">
        <v>435</v>
      </c>
      <c r="C374" s="306"/>
      <c r="D374" s="307"/>
      <c r="E374" s="307"/>
      <c r="F374" s="182"/>
      <c r="G374" s="4"/>
      <c r="H374" s="211"/>
      <c r="I374" s="59"/>
    </row>
    <row r="375" spans="1:9" ht="13.5" customHeight="1" x14ac:dyDescent="0.2">
      <c r="B375" s="37" t="s">
        <v>47</v>
      </c>
      <c r="C375" s="306"/>
      <c r="D375" s="307"/>
      <c r="E375" s="307"/>
      <c r="F375" s="182"/>
      <c r="G375" s="8"/>
      <c r="H375" s="4"/>
      <c r="I375" s="51"/>
    </row>
    <row r="376" spans="1:9" ht="13.5" customHeight="1" x14ac:dyDescent="0.2">
      <c r="B376" s="575" t="s">
        <v>461</v>
      </c>
      <c r="C376" s="306"/>
      <c r="D376" s="307"/>
      <c r="E376" s="307"/>
      <c r="F376" s="182"/>
      <c r="G376" s="8"/>
      <c r="H376" s="4"/>
      <c r="I376" s="51"/>
    </row>
    <row r="377" spans="1:9" ht="13.5" hidden="1" customHeight="1" x14ac:dyDescent="0.2">
      <c r="B377" s="575"/>
      <c r="C377" s="306"/>
      <c r="D377" s="307"/>
      <c r="E377" s="307"/>
      <c r="F377" s="182"/>
      <c r="G377" s="8"/>
      <c r="H377" s="4"/>
      <c r="I377" s="51"/>
    </row>
    <row r="378" spans="1:9" ht="15" customHeight="1" x14ac:dyDescent="0.2">
      <c r="B378" s="41" t="s">
        <v>150</v>
      </c>
      <c r="C378" s="311">
        <v>44040055.230000272</v>
      </c>
      <c r="D378" s="312">
        <v>4865487.919999999</v>
      </c>
      <c r="E378" s="312">
        <v>260161.13</v>
      </c>
      <c r="F378" s="184">
        <v>-4.3260163573633381E-2</v>
      </c>
      <c r="H378" s="8"/>
      <c r="I378" s="8"/>
    </row>
    <row r="379" spans="1:9" ht="9.75" customHeight="1" x14ac:dyDescent="0.2">
      <c r="B379" s="265"/>
      <c r="C379" s="266"/>
      <c r="D379" s="266"/>
      <c r="E379" s="266"/>
      <c r="F379" s="266"/>
      <c r="G379" s="15"/>
    </row>
    <row r="380" spans="1:9" ht="19.5" customHeight="1" x14ac:dyDescent="0.2">
      <c r="B380" s="265" t="s">
        <v>238</v>
      </c>
      <c r="C380" s="265"/>
      <c r="D380" s="265"/>
      <c r="E380" s="265"/>
      <c r="F380" s="265"/>
      <c r="G380" s="23"/>
      <c r="H380" s="5"/>
      <c r="I380" s="5"/>
    </row>
    <row r="381" spans="1:9" ht="13.5" customHeight="1" x14ac:dyDescent="0.2">
      <c r="B381" s="265" t="s">
        <v>249</v>
      </c>
      <c r="C381" s="265"/>
      <c r="D381" s="265"/>
      <c r="E381" s="265"/>
      <c r="F381" s="265"/>
      <c r="G381" s="23"/>
      <c r="H381" s="5"/>
      <c r="I381" s="5"/>
    </row>
    <row r="382" spans="1:9" ht="10.5" customHeight="1" x14ac:dyDescent="0.2">
      <c r="B382" s="265" t="s">
        <v>251</v>
      </c>
      <c r="C382" s="265"/>
      <c r="D382" s="265"/>
      <c r="E382" s="265"/>
      <c r="F382" s="265"/>
      <c r="G382" s="56"/>
      <c r="H382" s="5"/>
      <c r="I382" s="5"/>
    </row>
    <row r="383" spans="1:9" s="57" customFormat="1" ht="12.75" customHeight="1" x14ac:dyDescent="0.15">
      <c r="A383" s="6"/>
      <c r="B383" s="265"/>
      <c r="C383" s="210"/>
      <c r="D383" s="210"/>
      <c r="E383" s="210"/>
      <c r="F383" s="210"/>
      <c r="G383" s="59"/>
    </row>
    <row r="384" spans="1:9" s="60" customFormat="1" ht="14.25" customHeight="1" x14ac:dyDescent="0.2">
      <c r="A384" s="24"/>
      <c r="B384" s="50"/>
      <c r="C384" s="210"/>
      <c r="D384" s="210"/>
      <c r="E384" s="210"/>
      <c r="F384" s="210"/>
      <c r="G384" s="56"/>
    </row>
    <row r="385" spans="1:9" s="57" customFormat="1" x14ac:dyDescent="0.2">
      <c r="A385" s="6"/>
      <c r="B385" s="5"/>
      <c r="C385" s="3"/>
      <c r="D385" s="3"/>
      <c r="E385" s="3"/>
      <c r="F385" s="4"/>
      <c r="G385" s="56"/>
      <c r="H385" s="5"/>
    </row>
    <row r="386" spans="1:9" s="57" customFormat="1" ht="15.75" x14ac:dyDescent="0.25">
      <c r="A386" s="6"/>
      <c r="B386" s="7" t="s">
        <v>288</v>
      </c>
      <c r="C386" s="8"/>
      <c r="D386" s="8"/>
      <c r="E386" s="8"/>
      <c r="F386" s="8"/>
      <c r="G386" s="56"/>
      <c r="H386" s="5"/>
    </row>
    <row r="387" spans="1:9" s="57" customFormat="1" x14ac:dyDescent="0.2">
      <c r="A387" s="6"/>
      <c r="B387" s="9"/>
      <c r="C387" s="10" t="str">
        <f>$C$3</f>
        <v>PERIODE DU 1.1 AU 31.5.2024</v>
      </c>
      <c r="D387" s="11"/>
      <c r="E387" s="3"/>
      <c r="F387" s="3"/>
      <c r="G387" s="56"/>
      <c r="H387" s="5"/>
    </row>
    <row r="388" spans="1:9" s="57" customFormat="1" ht="12.75" x14ac:dyDescent="0.2">
      <c r="A388" s="6"/>
      <c r="B388" s="12" t="str">
        <f>B272</f>
        <v xml:space="preserve">             II- ASSURANCE MATERNITE : DEPENSES en milliers d'euros</v>
      </c>
      <c r="C388" s="13"/>
      <c r="D388" s="13"/>
      <c r="E388" s="13"/>
      <c r="F388" s="14"/>
      <c r="G388" s="56"/>
      <c r="H388" s="5"/>
    </row>
    <row r="389" spans="1:9" s="57" customFormat="1" x14ac:dyDescent="0.2">
      <c r="A389" s="6"/>
      <c r="B389" s="16" t="s">
        <v>7</v>
      </c>
      <c r="C389" s="17" t="s">
        <v>6</v>
      </c>
      <c r="D389" s="219" t="s">
        <v>242</v>
      </c>
      <c r="E389" s="219" t="s">
        <v>237</v>
      </c>
      <c r="F389" s="19" t="str">
        <f>CUMUL_Maladie_mnt!$H$5</f>
        <v>PCAP</v>
      </c>
      <c r="G389" s="59"/>
      <c r="H389" s="5"/>
    </row>
    <row r="390" spans="1:9" s="60" customFormat="1" x14ac:dyDescent="0.2">
      <c r="A390" s="24"/>
      <c r="B390" s="21"/>
      <c r="C390" s="44"/>
      <c r="D390" s="220"/>
      <c r="E390" s="220" t="s">
        <v>239</v>
      </c>
      <c r="F390" s="22" t="str">
        <f>CUMUL_Maladie_mnt!$H$6</f>
        <v>en %</v>
      </c>
      <c r="G390" s="59"/>
      <c r="H390" s="5"/>
    </row>
    <row r="391" spans="1:9" s="60" customFormat="1" ht="12" x14ac:dyDescent="0.2">
      <c r="A391" s="24"/>
      <c r="B391" s="31" t="s">
        <v>152</v>
      </c>
      <c r="C391" s="55"/>
      <c r="D391" s="225"/>
      <c r="E391" s="225"/>
      <c r="F391" s="182"/>
      <c r="G391" s="56"/>
      <c r="H391" s="5"/>
    </row>
    <row r="392" spans="1:9" s="57" customFormat="1" x14ac:dyDescent="0.2">
      <c r="A392" s="6"/>
      <c r="B392" s="16" t="s">
        <v>12</v>
      </c>
      <c r="C392" s="306">
        <v>27370178.270000763</v>
      </c>
      <c r="D392" s="307">
        <v>80174.209999999977</v>
      </c>
      <c r="E392" s="307">
        <v>138639.87000000014</v>
      </c>
      <c r="F392" s="182">
        <v>1.6545351887088833E-2</v>
      </c>
      <c r="G392" s="66"/>
      <c r="H392" s="5"/>
    </row>
    <row r="393" spans="1:9" s="57" customFormat="1" ht="10.5" customHeight="1" x14ac:dyDescent="0.2">
      <c r="A393" s="6"/>
      <c r="B393" s="16" t="s">
        <v>10</v>
      </c>
      <c r="C393" s="306">
        <v>4364.8199999999979</v>
      </c>
      <c r="D393" s="307"/>
      <c r="E393" s="307"/>
      <c r="F393" s="182"/>
      <c r="G393" s="66"/>
      <c r="H393" s="5"/>
    </row>
    <row r="394" spans="1:9" s="57" customFormat="1" ht="10.5" customHeight="1" x14ac:dyDescent="0.2">
      <c r="A394" s="6"/>
      <c r="B394" s="16" t="s">
        <v>9</v>
      </c>
      <c r="C394" s="306"/>
      <c r="D394" s="307"/>
      <c r="E394" s="307"/>
      <c r="F394" s="182"/>
      <c r="G394" s="56"/>
      <c r="H394" s="5"/>
    </row>
    <row r="395" spans="1:9" s="57" customFormat="1" ht="10.5" customHeight="1" x14ac:dyDescent="0.2">
      <c r="A395" s="6"/>
      <c r="B395" s="16" t="s">
        <v>299</v>
      </c>
      <c r="C395" s="306">
        <v>1609.42</v>
      </c>
      <c r="D395" s="307"/>
      <c r="E395" s="307"/>
      <c r="F395" s="182"/>
      <c r="G395" s="59"/>
      <c r="H395" s="5"/>
    </row>
    <row r="396" spans="1:9" s="60" customFormat="1" ht="10.5" customHeight="1" x14ac:dyDescent="0.2">
      <c r="A396" s="24"/>
      <c r="B396" s="16" t="s">
        <v>11</v>
      </c>
      <c r="C396" s="306"/>
      <c r="D396" s="307"/>
      <c r="E396" s="307"/>
      <c r="F396" s="182"/>
      <c r="G396" s="56"/>
      <c r="H396" s="5"/>
    </row>
    <row r="397" spans="1:9" s="57" customFormat="1" ht="9" customHeight="1" x14ac:dyDescent="0.2">
      <c r="A397" s="6"/>
      <c r="B397" s="16" t="s">
        <v>75</v>
      </c>
      <c r="C397" s="306">
        <v>210.69000000000011</v>
      </c>
      <c r="D397" s="307"/>
      <c r="E397" s="307"/>
      <c r="F397" s="182"/>
      <c r="G397" s="59"/>
    </row>
    <row r="398" spans="1:9" s="57" customFormat="1" ht="10.5" customHeight="1" x14ac:dyDescent="0.2">
      <c r="A398" s="6"/>
      <c r="B398" s="16" t="s">
        <v>85</v>
      </c>
      <c r="C398" s="306">
        <v>905627.33999999973</v>
      </c>
      <c r="D398" s="313">
        <v>905627.33999999973</v>
      </c>
      <c r="E398" s="313"/>
      <c r="F398" s="185">
        <v>-6.0759019249201685E-2</v>
      </c>
      <c r="G398" s="59"/>
      <c r="H398" s="28"/>
    </row>
    <row r="399" spans="1:9" s="60" customFormat="1" ht="15" customHeight="1" x14ac:dyDescent="0.2">
      <c r="A399" s="24"/>
      <c r="B399" s="37" t="s">
        <v>25</v>
      </c>
      <c r="C399" s="306"/>
      <c r="D399" s="313"/>
      <c r="E399" s="313"/>
      <c r="F399" s="185"/>
      <c r="G399" s="69"/>
    </row>
    <row r="400" spans="1:9" ht="17.25" customHeight="1" x14ac:dyDescent="0.2">
      <c r="A400" s="2"/>
      <c r="B400" s="37" t="s">
        <v>48</v>
      </c>
      <c r="C400" s="306"/>
      <c r="D400" s="313"/>
      <c r="E400" s="313"/>
      <c r="F400" s="185"/>
      <c r="G400" s="69"/>
      <c r="H400" s="5"/>
      <c r="I400" s="5"/>
    </row>
    <row r="401" spans="1:11" ht="10.5" customHeight="1" x14ac:dyDescent="0.2">
      <c r="A401" s="2"/>
      <c r="B401" s="37" t="s">
        <v>355</v>
      </c>
      <c r="C401" s="306">
        <v>1107.04</v>
      </c>
      <c r="D401" s="307"/>
      <c r="E401" s="307">
        <v>13</v>
      </c>
      <c r="F401" s="182"/>
      <c r="G401" s="69"/>
      <c r="H401" s="5"/>
      <c r="I401" s="5"/>
    </row>
    <row r="402" spans="1:11" ht="13.5" customHeight="1" x14ac:dyDescent="0.2">
      <c r="A402" s="2"/>
      <c r="B402" s="37" t="s">
        <v>79</v>
      </c>
      <c r="C402" s="306">
        <v>120956.51000000002</v>
      </c>
      <c r="D402" s="307"/>
      <c r="E402" s="307">
        <v>535</v>
      </c>
      <c r="F402" s="182">
        <v>0.19734428581242636</v>
      </c>
      <c r="G402" s="69"/>
      <c r="H402" s="5"/>
      <c r="I402" s="5"/>
    </row>
    <row r="403" spans="1:11" ht="11.25" customHeight="1" x14ac:dyDescent="0.2">
      <c r="A403" s="2"/>
      <c r="B403" s="37" t="s">
        <v>432</v>
      </c>
      <c r="C403" s="306">
        <v>1488664.3000001295</v>
      </c>
      <c r="D403" s="313"/>
      <c r="E403" s="313">
        <v>7374.9300000000549</v>
      </c>
      <c r="F403" s="185">
        <v>2.3601522194382829E-2</v>
      </c>
      <c r="G403" s="70"/>
      <c r="H403" s="5"/>
      <c r="I403" s="5"/>
    </row>
    <row r="404" spans="1:11" ht="11.25" customHeight="1" x14ac:dyDescent="0.2">
      <c r="A404" s="2"/>
      <c r="B404" s="563" t="s">
        <v>440</v>
      </c>
      <c r="C404" s="306">
        <v>405196.69999999972</v>
      </c>
      <c r="D404" s="313"/>
      <c r="E404" s="313">
        <v>1675.9999999999998</v>
      </c>
      <c r="F404" s="185"/>
      <c r="G404" s="70"/>
      <c r="H404" s="5"/>
      <c r="I404" s="5"/>
    </row>
    <row r="405" spans="1:11" ht="11.25" customHeight="1" x14ac:dyDescent="0.2">
      <c r="A405" s="2"/>
      <c r="B405" s="574" t="s">
        <v>457</v>
      </c>
      <c r="C405" s="306"/>
      <c r="D405" s="313"/>
      <c r="E405" s="313"/>
      <c r="F405" s="185"/>
      <c r="G405" s="70"/>
      <c r="H405" s="5"/>
      <c r="I405" s="5"/>
    </row>
    <row r="406" spans="1:11" ht="11.25" customHeight="1" x14ac:dyDescent="0.2">
      <c r="A406" s="2"/>
      <c r="B406" s="574" t="s">
        <v>476</v>
      </c>
      <c r="C406" s="306">
        <v>137337.2000000001</v>
      </c>
      <c r="D406" s="313"/>
      <c r="E406" s="313">
        <v>350.96000000000004</v>
      </c>
      <c r="F406" s="185">
        <v>-0.46705629446163166</v>
      </c>
      <c r="G406" s="70"/>
      <c r="H406" s="5"/>
      <c r="I406" s="5"/>
    </row>
    <row r="407" spans="1:11" ht="11.25" customHeight="1" x14ac:dyDescent="0.2">
      <c r="A407" s="2"/>
      <c r="B407" s="574" t="s">
        <v>493</v>
      </c>
      <c r="C407" s="306"/>
      <c r="D407" s="313"/>
      <c r="E407" s="313"/>
      <c r="F407" s="185"/>
      <c r="G407" s="70"/>
      <c r="H407" s="5"/>
      <c r="I407" s="5"/>
    </row>
    <row r="408" spans="1:11" s="28" customFormat="1" ht="10.5" customHeight="1" x14ac:dyDescent="0.2">
      <c r="A408" s="54"/>
      <c r="B408" s="563" t="s">
        <v>445</v>
      </c>
      <c r="C408" s="306">
        <v>338.10000000000014</v>
      </c>
      <c r="D408" s="313"/>
      <c r="E408" s="313">
        <v>0.5</v>
      </c>
      <c r="F408" s="185">
        <v>7.7403524425608383E-2</v>
      </c>
      <c r="G408" s="70"/>
      <c r="H408" s="5"/>
      <c r="I408" s="5"/>
      <c r="J408" s="5"/>
      <c r="K408" s="5"/>
    </row>
    <row r="409" spans="1:11" ht="10.5" customHeight="1" x14ac:dyDescent="0.2">
      <c r="A409" s="2"/>
      <c r="B409" s="16" t="s">
        <v>280</v>
      </c>
      <c r="C409" s="308"/>
      <c r="D409" s="315"/>
      <c r="E409" s="315"/>
      <c r="F409" s="186"/>
      <c r="G409" s="69"/>
      <c r="H409" s="5"/>
      <c r="I409" s="28"/>
      <c r="J409" s="28"/>
      <c r="K409" s="28"/>
    </row>
    <row r="410" spans="1:11" ht="10.5" customHeight="1" x14ac:dyDescent="0.2">
      <c r="A410" s="2"/>
      <c r="B410" s="29" t="s">
        <v>156</v>
      </c>
      <c r="C410" s="308">
        <v>30435590.390000895</v>
      </c>
      <c r="D410" s="315">
        <v>985801.5499999997</v>
      </c>
      <c r="E410" s="315">
        <v>148590.26000000018</v>
      </c>
      <c r="F410" s="186">
        <v>1.8021066072001268E-2</v>
      </c>
      <c r="G410" s="69"/>
      <c r="H410" s="5"/>
      <c r="I410" s="5"/>
    </row>
    <row r="411" spans="1:11" ht="10.5" customHeight="1" x14ac:dyDescent="0.2">
      <c r="A411" s="2"/>
      <c r="B411" s="29" t="s">
        <v>153</v>
      </c>
      <c r="C411" s="308">
        <v>78.400000000000006</v>
      </c>
      <c r="D411" s="315"/>
      <c r="E411" s="315"/>
      <c r="F411" s="186"/>
      <c r="G411" s="69"/>
      <c r="H411" s="5"/>
      <c r="I411" s="5"/>
    </row>
    <row r="412" spans="1:11" ht="10.5" customHeight="1" x14ac:dyDescent="0.2">
      <c r="A412" s="2"/>
      <c r="B412" s="31" t="s">
        <v>154</v>
      </c>
      <c r="C412" s="308"/>
      <c r="D412" s="315"/>
      <c r="E412" s="315"/>
      <c r="F412" s="186"/>
      <c r="G412" s="69"/>
      <c r="H412" s="5"/>
      <c r="I412" s="5"/>
    </row>
    <row r="413" spans="1:11" ht="10.5" customHeight="1" x14ac:dyDescent="0.2">
      <c r="A413" s="2"/>
      <c r="B413" s="272" t="s">
        <v>268</v>
      </c>
      <c r="C413" s="317"/>
      <c r="D413" s="318"/>
      <c r="E413" s="318"/>
      <c r="F413" s="281"/>
      <c r="G413" s="71"/>
      <c r="H413" s="5"/>
      <c r="I413" s="5"/>
    </row>
    <row r="414" spans="1:11" ht="10.5" customHeight="1" x14ac:dyDescent="0.2">
      <c r="A414" s="2"/>
      <c r="B414" s="67" t="s">
        <v>267</v>
      </c>
      <c r="C414" s="317">
        <v>22431893.859998964</v>
      </c>
      <c r="D414" s="318"/>
      <c r="E414" s="318">
        <v>118894.12999999992</v>
      </c>
      <c r="F414" s="281">
        <v>-1.3411828909109857E-2</v>
      </c>
      <c r="G414" s="69"/>
      <c r="H414" s="5"/>
      <c r="I414" s="5"/>
    </row>
    <row r="415" spans="1:11" ht="18.75" customHeight="1" x14ac:dyDescent="0.2">
      <c r="A415" s="2"/>
      <c r="B415" s="272" t="s">
        <v>266</v>
      </c>
      <c r="C415" s="317"/>
      <c r="D415" s="318"/>
      <c r="E415" s="318"/>
      <c r="F415" s="281"/>
      <c r="G415" s="69"/>
      <c r="H415" s="5"/>
      <c r="I415" s="5"/>
    </row>
    <row r="416" spans="1:11" ht="10.5" customHeight="1" x14ac:dyDescent="0.2">
      <c r="A416" s="2"/>
      <c r="B416" s="67" t="s">
        <v>257</v>
      </c>
      <c r="C416" s="317">
        <v>10065241.219999801</v>
      </c>
      <c r="D416" s="318"/>
      <c r="E416" s="318">
        <v>56021.300000000032</v>
      </c>
      <c r="F416" s="281">
        <v>1.3309012164227862E-2</v>
      </c>
      <c r="G416" s="69"/>
      <c r="H416" s="5"/>
      <c r="I416" s="5"/>
    </row>
    <row r="417" spans="1:11" ht="10.5" customHeight="1" x14ac:dyDescent="0.2">
      <c r="A417" s="2"/>
      <c r="B417" s="16" t="s">
        <v>258</v>
      </c>
      <c r="C417" s="317">
        <v>103253.33</v>
      </c>
      <c r="D417" s="318"/>
      <c r="E417" s="318">
        <v>105.75</v>
      </c>
      <c r="F417" s="281">
        <v>7.402380625708127E-2</v>
      </c>
      <c r="G417" s="69"/>
      <c r="H417" s="5"/>
      <c r="I417" s="5"/>
    </row>
    <row r="418" spans="1:11" ht="10.5" customHeight="1" x14ac:dyDescent="0.2">
      <c r="A418" s="2"/>
      <c r="B418" s="67" t="s">
        <v>259</v>
      </c>
      <c r="C418" s="317">
        <v>60595.24</v>
      </c>
      <c r="D418" s="318"/>
      <c r="E418" s="318"/>
      <c r="F418" s="281">
        <v>-0.25153287239288191</v>
      </c>
      <c r="G418" s="69"/>
      <c r="H418" s="5"/>
      <c r="I418" s="5"/>
    </row>
    <row r="419" spans="1:11" ht="10.5" customHeight="1" x14ac:dyDescent="0.2">
      <c r="A419" s="2"/>
      <c r="B419" s="67" t="s">
        <v>260</v>
      </c>
      <c r="C419" s="317">
        <v>5342.9699999999993</v>
      </c>
      <c r="D419" s="318"/>
      <c r="E419" s="318"/>
      <c r="F419" s="281">
        <v>0.12117250583357131</v>
      </c>
      <c r="G419" s="69"/>
      <c r="H419" s="5"/>
      <c r="I419" s="5"/>
    </row>
    <row r="420" spans="1:11" ht="10.5" customHeight="1" x14ac:dyDescent="0.2">
      <c r="A420" s="2"/>
      <c r="B420" s="67" t="s">
        <v>261</v>
      </c>
      <c r="C420" s="317">
        <v>6540.02</v>
      </c>
      <c r="D420" s="318"/>
      <c r="E420" s="318">
        <v>31.5</v>
      </c>
      <c r="F420" s="281">
        <v>6.6922248686743568E-2</v>
      </c>
      <c r="G420" s="69"/>
      <c r="H420" s="5"/>
      <c r="I420" s="5"/>
    </row>
    <row r="421" spans="1:11" ht="10.5" customHeight="1" x14ac:dyDescent="0.2">
      <c r="A421" s="2"/>
      <c r="B421" s="67" t="s">
        <v>262</v>
      </c>
      <c r="C421" s="317">
        <v>7571.8899999999994</v>
      </c>
      <c r="D421" s="318"/>
      <c r="E421" s="318"/>
      <c r="F421" s="281">
        <v>-0.53300641662945647</v>
      </c>
      <c r="G421" s="69"/>
      <c r="H421" s="5"/>
      <c r="I421" s="5"/>
    </row>
    <row r="422" spans="1:11" ht="10.5" customHeight="1" x14ac:dyDescent="0.2">
      <c r="A422" s="2"/>
      <c r="B422" s="67" t="s">
        <v>264</v>
      </c>
      <c r="C422" s="317">
        <v>33590.67</v>
      </c>
      <c r="D422" s="318"/>
      <c r="E422" s="318"/>
      <c r="F422" s="281">
        <v>-6.2890797291337175E-2</v>
      </c>
      <c r="G422" s="71"/>
      <c r="H422" s="5"/>
      <c r="I422" s="5"/>
    </row>
    <row r="423" spans="1:11" s="28" customFormat="1" ht="10.5" customHeight="1" x14ac:dyDescent="0.2">
      <c r="A423" s="54"/>
      <c r="B423" s="67" t="s">
        <v>263</v>
      </c>
      <c r="C423" s="317"/>
      <c r="D423" s="318"/>
      <c r="E423" s="318"/>
      <c r="F423" s="281"/>
      <c r="G423" s="70"/>
      <c r="H423" s="5"/>
      <c r="I423" s="5"/>
      <c r="J423" s="5"/>
      <c r="K423" s="5"/>
    </row>
    <row r="424" spans="1:11" x14ac:dyDescent="0.2">
      <c r="A424" s="2"/>
      <c r="B424" s="29" t="s">
        <v>265</v>
      </c>
      <c r="C424" s="317"/>
      <c r="D424" s="318"/>
      <c r="E424" s="318"/>
      <c r="F424" s="281"/>
      <c r="G424" s="69"/>
      <c r="H424" s="5"/>
      <c r="I424" s="28"/>
      <c r="J424" s="28"/>
      <c r="K424" s="28"/>
    </row>
    <row r="425" spans="1:11" x14ac:dyDescent="0.2">
      <c r="A425" s="2"/>
      <c r="B425" s="16" t="s">
        <v>269</v>
      </c>
      <c r="C425" s="317">
        <v>75</v>
      </c>
      <c r="D425" s="318"/>
      <c r="E425" s="318"/>
      <c r="F425" s="281"/>
      <c r="G425" s="69"/>
      <c r="H425" s="5"/>
      <c r="I425" s="5"/>
    </row>
    <row r="426" spans="1:11" s="28" customFormat="1" ht="15" customHeight="1" x14ac:dyDescent="0.2">
      <c r="A426" s="54"/>
      <c r="B426" s="16" t="s">
        <v>270</v>
      </c>
      <c r="C426" s="317"/>
      <c r="D426" s="318"/>
      <c r="E426" s="318"/>
      <c r="F426" s="281"/>
      <c r="G426" s="70"/>
      <c r="H426" s="5"/>
      <c r="I426" s="5"/>
      <c r="J426" s="5"/>
      <c r="K426" s="5"/>
    </row>
    <row r="427" spans="1:11" x14ac:dyDescent="0.2">
      <c r="A427" s="2"/>
      <c r="B427" s="29" t="s">
        <v>271</v>
      </c>
      <c r="C427" s="317"/>
      <c r="D427" s="318"/>
      <c r="E427" s="318"/>
      <c r="F427" s="281"/>
      <c r="G427" s="69"/>
      <c r="H427" s="5"/>
      <c r="I427" s="5"/>
    </row>
    <row r="428" spans="1:11" ht="9.75" customHeight="1" x14ac:dyDescent="0.2">
      <c r="A428" s="2"/>
      <c r="B428" s="16" t="s">
        <v>272</v>
      </c>
      <c r="C428" s="317">
        <v>22423.560000000005</v>
      </c>
      <c r="D428" s="318"/>
      <c r="E428" s="318"/>
      <c r="F428" s="281">
        <v>0.17435514989766676</v>
      </c>
      <c r="G428" s="70"/>
      <c r="H428" s="5"/>
      <c r="I428" s="5"/>
    </row>
    <row r="429" spans="1:11" ht="9.75" customHeight="1" x14ac:dyDescent="0.2">
      <c r="A429" s="2"/>
      <c r="B429" s="574" t="s">
        <v>458</v>
      </c>
      <c r="C429" s="317"/>
      <c r="D429" s="318"/>
      <c r="E429" s="318"/>
      <c r="F429" s="281"/>
      <c r="G429" s="70"/>
      <c r="H429" s="5"/>
      <c r="I429" s="5"/>
    </row>
    <row r="430" spans="1:11" s="28" customFormat="1" ht="15.75" customHeight="1" x14ac:dyDescent="0.2">
      <c r="A430" s="2"/>
      <c r="B430" s="16" t="s">
        <v>86</v>
      </c>
      <c r="C430" s="317">
        <v>78</v>
      </c>
      <c r="D430" s="318"/>
      <c r="E430" s="318"/>
      <c r="F430" s="281">
        <v>0.90243902439024382</v>
      </c>
      <c r="G430" s="69"/>
      <c r="H430" s="5"/>
    </row>
    <row r="431" spans="1:11" ht="20.25" customHeight="1" x14ac:dyDescent="0.2">
      <c r="A431" s="2"/>
      <c r="B431" s="29" t="s">
        <v>155</v>
      </c>
      <c r="C431" s="308">
        <v>32736605.759998761</v>
      </c>
      <c r="D431" s="315"/>
      <c r="E431" s="315">
        <v>175052.67999999993</v>
      </c>
      <c r="F431" s="186">
        <v>-5.8660316571090831E-3</v>
      </c>
      <c r="G431" s="69"/>
      <c r="H431" s="5"/>
      <c r="I431" s="5"/>
    </row>
    <row r="432" spans="1:11" ht="18" customHeight="1" x14ac:dyDescent="0.2">
      <c r="A432" s="2"/>
      <c r="B432" s="273" t="s">
        <v>43</v>
      </c>
      <c r="C432" s="308"/>
      <c r="D432" s="315"/>
      <c r="E432" s="315"/>
      <c r="F432" s="186"/>
      <c r="G432" s="69"/>
      <c r="H432" s="5"/>
      <c r="I432" s="5"/>
    </row>
    <row r="433" spans="1:10" ht="18" customHeight="1" x14ac:dyDescent="0.2">
      <c r="A433" s="2"/>
      <c r="B433" s="74" t="s">
        <v>162</v>
      </c>
      <c r="C433" s="308"/>
      <c r="D433" s="315"/>
      <c r="E433" s="315"/>
      <c r="F433" s="186"/>
      <c r="G433" s="69"/>
      <c r="H433" s="5"/>
      <c r="I433" s="5"/>
    </row>
    <row r="434" spans="1:10" ht="15.75" customHeight="1" x14ac:dyDescent="0.2">
      <c r="A434" s="2"/>
      <c r="B434" s="37" t="s">
        <v>20</v>
      </c>
      <c r="C434" s="306"/>
      <c r="D434" s="313"/>
      <c r="E434" s="313"/>
      <c r="F434" s="185"/>
      <c r="G434" s="69"/>
      <c r="H434" s="5"/>
      <c r="I434" s="5"/>
    </row>
    <row r="435" spans="1:10" ht="10.5" customHeight="1" x14ac:dyDescent="0.2">
      <c r="A435" s="2"/>
      <c r="B435" s="75" t="s">
        <v>159</v>
      </c>
      <c r="C435" s="306">
        <v>606184.46</v>
      </c>
      <c r="D435" s="313"/>
      <c r="E435" s="313">
        <v>5711.8099999999995</v>
      </c>
      <c r="F435" s="185">
        <v>-3.0797231443368323E-2</v>
      </c>
      <c r="G435" s="70"/>
      <c r="H435" s="5"/>
      <c r="I435" s="5"/>
    </row>
    <row r="436" spans="1:10" ht="10.5" customHeight="1" x14ac:dyDescent="0.2">
      <c r="A436" s="54"/>
      <c r="B436" s="75" t="s">
        <v>26</v>
      </c>
      <c r="C436" s="306">
        <v>210555.05000000005</v>
      </c>
      <c r="D436" s="313"/>
      <c r="E436" s="313">
        <v>428.88000000000005</v>
      </c>
      <c r="F436" s="185">
        <v>0.20275480510584321</v>
      </c>
      <c r="G436" s="69"/>
      <c r="H436" s="5"/>
      <c r="I436" s="5"/>
    </row>
    <row r="437" spans="1:10" x14ac:dyDescent="0.2">
      <c r="A437" s="2"/>
      <c r="B437" s="75" t="s">
        <v>27</v>
      </c>
      <c r="C437" s="306">
        <v>1127094.4599999983</v>
      </c>
      <c r="D437" s="313"/>
      <c r="E437" s="313">
        <v>1061.78</v>
      </c>
      <c r="F437" s="185">
        <v>5.9515638883972377E-2</v>
      </c>
      <c r="G437" s="69"/>
      <c r="H437" s="5"/>
      <c r="I437" s="5"/>
    </row>
    <row r="438" spans="1:10" ht="10.5" customHeight="1" x14ac:dyDescent="0.2">
      <c r="A438" s="2"/>
      <c r="B438" s="75" t="s">
        <v>274</v>
      </c>
      <c r="C438" s="306">
        <v>37711.810000000027</v>
      </c>
      <c r="D438" s="313"/>
      <c r="E438" s="313"/>
      <c r="F438" s="185">
        <v>0.30330101905576012</v>
      </c>
      <c r="G438" s="69"/>
      <c r="H438" s="5"/>
      <c r="I438" s="5"/>
    </row>
    <row r="439" spans="1:10" ht="10.5" customHeight="1" x14ac:dyDescent="0.2">
      <c r="A439" s="2"/>
      <c r="B439" s="75" t="s">
        <v>273</v>
      </c>
      <c r="C439" s="306"/>
      <c r="D439" s="313"/>
      <c r="E439" s="313"/>
      <c r="F439" s="185"/>
      <c r="G439" s="69"/>
      <c r="H439" s="5"/>
      <c r="I439" s="5"/>
    </row>
    <row r="440" spans="1:10" ht="10.5" customHeight="1" x14ac:dyDescent="0.2">
      <c r="A440" s="2"/>
      <c r="B440" s="75" t="s">
        <v>49</v>
      </c>
      <c r="C440" s="306">
        <v>1584302.3999999997</v>
      </c>
      <c r="D440" s="313"/>
      <c r="E440" s="313">
        <v>3897.7000000000007</v>
      </c>
      <c r="F440" s="185">
        <v>-2.5372962374796693E-3</v>
      </c>
      <c r="G440" s="79"/>
      <c r="H440" s="5"/>
      <c r="I440" s="5"/>
    </row>
    <row r="441" spans="1:10" s="28" customFormat="1" ht="10.5" customHeight="1" x14ac:dyDescent="0.2">
      <c r="A441" s="77"/>
      <c r="B441" s="37" t="s">
        <v>50</v>
      </c>
      <c r="C441" s="306"/>
      <c r="D441" s="313"/>
      <c r="E441" s="313"/>
      <c r="F441" s="185"/>
      <c r="G441" s="69"/>
      <c r="H441" s="5"/>
    </row>
    <row r="442" spans="1:10" s="28" customFormat="1" ht="10.5" customHeight="1" x14ac:dyDescent="0.2">
      <c r="A442" s="77"/>
      <c r="B442" s="574" t="s">
        <v>459</v>
      </c>
      <c r="C442" s="306"/>
      <c r="D442" s="313"/>
      <c r="E442" s="313"/>
      <c r="F442" s="185"/>
      <c r="G442" s="69"/>
      <c r="H442" s="5"/>
    </row>
    <row r="443" spans="1:10" x14ac:dyDescent="0.2">
      <c r="A443" s="2"/>
      <c r="B443" s="75" t="s">
        <v>28</v>
      </c>
      <c r="C443" s="306">
        <v>19576.670000000006</v>
      </c>
      <c r="D443" s="313"/>
      <c r="E443" s="313"/>
      <c r="F443" s="185">
        <v>-4.2553462041644674E-2</v>
      </c>
      <c r="G443" s="69"/>
      <c r="H443" s="5"/>
      <c r="I443" s="5"/>
    </row>
    <row r="444" spans="1:10" x14ac:dyDescent="0.2">
      <c r="A444" s="2"/>
      <c r="B444" s="37" t="s">
        <v>178</v>
      </c>
      <c r="C444" s="306"/>
      <c r="D444" s="313"/>
      <c r="E444" s="313"/>
      <c r="F444" s="185"/>
      <c r="G444" s="69"/>
      <c r="H444" s="5"/>
      <c r="I444" s="5"/>
    </row>
    <row r="445" spans="1:10" x14ac:dyDescent="0.2">
      <c r="A445" s="2"/>
      <c r="B445" s="35" t="s">
        <v>160</v>
      </c>
      <c r="C445" s="308">
        <v>3585424.8499999978</v>
      </c>
      <c r="D445" s="315"/>
      <c r="E445" s="315">
        <v>11100.17</v>
      </c>
      <c r="F445" s="186">
        <v>2.3820678916732341E-2</v>
      </c>
      <c r="G445" s="69"/>
      <c r="H445" s="5"/>
      <c r="I445" s="5"/>
    </row>
    <row r="446" spans="1:10" s="80" customFormat="1" ht="19.5" customHeight="1" x14ac:dyDescent="0.2">
      <c r="A446" s="2"/>
      <c r="B446" s="76" t="s">
        <v>33</v>
      </c>
      <c r="C446" s="306"/>
      <c r="D446" s="313"/>
      <c r="E446" s="313"/>
      <c r="F446" s="185"/>
      <c r="G446" s="69"/>
      <c r="H446" s="5"/>
    </row>
    <row r="447" spans="1:10" ht="12" x14ac:dyDescent="0.2">
      <c r="A447" s="2"/>
      <c r="B447" s="76" t="s">
        <v>490</v>
      </c>
      <c r="C447" s="306"/>
      <c r="D447" s="313"/>
      <c r="E447" s="313"/>
      <c r="F447" s="185"/>
      <c r="G447" s="69"/>
      <c r="H447" s="5"/>
      <c r="I447" s="5"/>
      <c r="J447" s="83"/>
    </row>
    <row r="448" spans="1:10" ht="12" x14ac:dyDescent="0.2">
      <c r="A448" s="2"/>
      <c r="B448" s="76" t="s">
        <v>446</v>
      </c>
      <c r="C448" s="306">
        <v>54692.551320000006</v>
      </c>
      <c r="D448" s="313"/>
      <c r="E448" s="313"/>
      <c r="F448" s="185"/>
      <c r="G448" s="69"/>
      <c r="H448" s="5"/>
      <c r="I448" s="5"/>
      <c r="J448" s="164"/>
    </row>
    <row r="449" spans="1:10" ht="12" x14ac:dyDescent="0.2">
      <c r="A449" s="2"/>
      <c r="B449" s="76" t="s">
        <v>477</v>
      </c>
      <c r="C449" s="306">
        <v>16012.759999999949</v>
      </c>
      <c r="D449" s="313"/>
      <c r="E449" s="313">
        <v>75.3</v>
      </c>
      <c r="F449" s="185">
        <v>-0.41902659282090471</v>
      </c>
      <c r="G449" s="69"/>
      <c r="H449" s="5"/>
      <c r="I449" s="5"/>
      <c r="J449" s="164"/>
    </row>
    <row r="450" spans="1:10" ht="12" x14ac:dyDescent="0.2">
      <c r="A450" s="2"/>
      <c r="B450" s="76" t="s">
        <v>492</v>
      </c>
      <c r="C450" s="306">
        <v>2912.8113499999999</v>
      </c>
      <c r="D450" s="313"/>
      <c r="E450" s="313"/>
      <c r="F450" s="185"/>
      <c r="G450" s="69"/>
      <c r="H450" s="5"/>
      <c r="I450" s="5"/>
      <c r="J450" s="164"/>
    </row>
    <row r="451" spans="1:10" x14ac:dyDescent="0.2">
      <c r="A451" s="2"/>
      <c r="B451" s="76" t="s">
        <v>480</v>
      </c>
      <c r="C451" s="306">
        <v>121903</v>
      </c>
      <c r="D451" s="313"/>
      <c r="E451" s="313">
        <v>344</v>
      </c>
      <c r="F451" s="185"/>
      <c r="G451" s="70"/>
      <c r="H451" s="5"/>
      <c r="I451" s="5"/>
    </row>
    <row r="452" spans="1:10" x14ac:dyDescent="0.2">
      <c r="A452" s="2"/>
      <c r="B452" s="76" t="s">
        <v>494</v>
      </c>
      <c r="C452" s="306"/>
      <c r="D452" s="313"/>
      <c r="E452" s="313"/>
      <c r="F452" s="185"/>
      <c r="G452" s="70"/>
      <c r="H452" s="5"/>
      <c r="I452" s="5"/>
    </row>
    <row r="453" spans="1:10" ht="11.25" customHeight="1" x14ac:dyDescent="0.2">
      <c r="A453" s="54"/>
      <c r="B453" s="73" t="s">
        <v>158</v>
      </c>
      <c r="C453" s="308"/>
      <c r="D453" s="315"/>
      <c r="E453" s="315"/>
      <c r="F453" s="186"/>
      <c r="G453" s="69"/>
      <c r="H453" s="5"/>
      <c r="I453" s="5"/>
    </row>
    <row r="454" spans="1:10" ht="14.25" customHeight="1" x14ac:dyDescent="0.2">
      <c r="A454" s="2"/>
      <c r="B454" s="78" t="s">
        <v>161</v>
      </c>
      <c r="C454" s="306">
        <v>3780945.9726699982</v>
      </c>
      <c r="D454" s="313"/>
      <c r="E454" s="313">
        <v>11519.47</v>
      </c>
      <c r="F454" s="185">
        <v>5.4902829908221706E-2</v>
      </c>
      <c r="G454" s="69"/>
      <c r="H454" s="5"/>
      <c r="I454" s="5"/>
    </row>
    <row r="455" spans="1:10" ht="13.5" customHeight="1" x14ac:dyDescent="0.2">
      <c r="A455" s="2"/>
      <c r="B455" s="76" t="s">
        <v>80</v>
      </c>
      <c r="C455" s="306"/>
      <c r="D455" s="313"/>
      <c r="E455" s="313"/>
      <c r="F455" s="185"/>
      <c r="G455" s="70"/>
      <c r="H455" s="5"/>
      <c r="I455" s="5"/>
    </row>
    <row r="456" spans="1:10" s="28" customFormat="1" x14ac:dyDescent="0.2">
      <c r="A456" s="54"/>
      <c r="B456" s="76" t="s">
        <v>81</v>
      </c>
      <c r="C456" s="306"/>
      <c r="D456" s="313"/>
      <c r="E456" s="313"/>
      <c r="F456" s="185"/>
      <c r="G456" s="69"/>
      <c r="H456" s="5"/>
    </row>
    <row r="457" spans="1:10" s="28" customFormat="1" x14ac:dyDescent="0.2">
      <c r="A457" s="54"/>
      <c r="B457" s="76" t="s">
        <v>78</v>
      </c>
      <c r="C457" s="306"/>
      <c r="D457" s="313"/>
      <c r="E457" s="313"/>
      <c r="F457" s="185"/>
      <c r="G457" s="69"/>
      <c r="H457" s="5"/>
      <c r="I457" s="70"/>
      <c r="J457" s="5"/>
    </row>
    <row r="458" spans="1:10" s="28" customFormat="1" x14ac:dyDescent="0.2">
      <c r="A458" s="54"/>
      <c r="B458" s="76" t="s">
        <v>76</v>
      </c>
      <c r="C458" s="306"/>
      <c r="D458" s="313"/>
      <c r="E458" s="313"/>
      <c r="F458" s="185"/>
      <c r="G458" s="69"/>
      <c r="H458" s="5"/>
      <c r="I458" s="70"/>
      <c r="J458" s="5"/>
    </row>
    <row r="459" spans="1:10" s="28" customFormat="1" x14ac:dyDescent="0.2">
      <c r="A459" s="54"/>
      <c r="B459" s="76" t="s">
        <v>77</v>
      </c>
      <c r="C459" s="306"/>
      <c r="D459" s="313"/>
      <c r="E459" s="313"/>
      <c r="F459" s="185"/>
      <c r="G459" s="210"/>
      <c r="H459" s="5"/>
      <c r="I459" s="70"/>
      <c r="J459" s="5"/>
    </row>
    <row r="460" spans="1:10" ht="10.5" customHeight="1" x14ac:dyDescent="0.2">
      <c r="A460" s="54"/>
      <c r="B460" s="83" t="s">
        <v>247</v>
      </c>
      <c r="C460" s="306"/>
      <c r="D460" s="313"/>
      <c r="E460" s="313"/>
      <c r="F460" s="185"/>
      <c r="G460" s="213"/>
      <c r="H460" s="211"/>
      <c r="I460" s="5"/>
    </row>
    <row r="461" spans="1:10" s="28" customFormat="1" ht="12.75" x14ac:dyDescent="0.2">
      <c r="A461" s="54"/>
      <c r="B461" s="52" t="s">
        <v>157</v>
      </c>
      <c r="C461" s="308">
        <v>130394603.40266934</v>
      </c>
      <c r="D461" s="315">
        <v>985801.5499999997</v>
      </c>
      <c r="E461" s="315">
        <v>702171.92999999993</v>
      </c>
      <c r="F461" s="186">
        <v>-8.8632186906810739E-3</v>
      </c>
      <c r="G461" s="213"/>
      <c r="H461" s="214"/>
    </row>
    <row r="462" spans="1:10" s="28" customFormat="1" x14ac:dyDescent="0.2">
      <c r="A462" s="54"/>
      <c r="B462" s="167" t="s">
        <v>181</v>
      </c>
      <c r="C462" s="319"/>
      <c r="D462" s="320"/>
      <c r="E462" s="320"/>
      <c r="F462" s="240"/>
      <c r="G462" s="213"/>
      <c r="H462" s="214"/>
      <c r="I462" s="70"/>
      <c r="J462" s="5"/>
    </row>
    <row r="463" spans="1:10" s="28" customFormat="1" x14ac:dyDescent="0.2">
      <c r="A463" s="54"/>
      <c r="B463" s="168" t="s">
        <v>182</v>
      </c>
      <c r="C463" s="321"/>
      <c r="D463" s="322"/>
      <c r="E463" s="322"/>
      <c r="F463" s="194"/>
      <c r="G463" s="213"/>
      <c r="H463" s="214"/>
      <c r="I463" s="70"/>
      <c r="J463" s="5"/>
    </row>
    <row r="464" spans="1:10" s="28" customFormat="1" ht="12.75" x14ac:dyDescent="0.2">
      <c r="A464" s="54"/>
      <c r="B464" s="435" t="s">
        <v>31</v>
      </c>
      <c r="C464" s="436">
        <v>357316682.30589372</v>
      </c>
      <c r="D464" s="437"/>
      <c r="E464" s="437">
        <v>1970206.7700000005</v>
      </c>
      <c r="F464" s="438">
        <v>7.1809599316563499E-3</v>
      </c>
      <c r="G464" s="5"/>
      <c r="H464" s="214"/>
      <c r="I464" s="70"/>
      <c r="J464" s="5"/>
    </row>
    <row r="465" spans="1:10" s="28" customFormat="1" x14ac:dyDescent="0.2">
      <c r="A465" s="6"/>
      <c r="B465" s="76" t="s">
        <v>13</v>
      </c>
      <c r="C465" s="319">
        <v>427195784.85999954</v>
      </c>
      <c r="D465" s="320"/>
      <c r="E465" s="320"/>
      <c r="F465" s="240">
        <v>-6.2133898275036348E-3</v>
      </c>
      <c r="G465" s="8"/>
      <c r="H465" s="5"/>
      <c r="I465" s="70"/>
    </row>
    <row r="466" spans="1:10" s="28" customFormat="1" x14ac:dyDescent="0.2">
      <c r="A466" s="6"/>
      <c r="B466" s="76" t="s">
        <v>14</v>
      </c>
      <c r="C466" s="321">
        <v>56028886.759999976</v>
      </c>
      <c r="D466" s="322"/>
      <c r="E466" s="322"/>
      <c r="F466" s="194">
        <v>7.5108400116510099E-2</v>
      </c>
      <c r="G466" s="3"/>
      <c r="H466" s="8"/>
      <c r="I466" s="70"/>
    </row>
    <row r="467" spans="1:10" s="28" customFormat="1" ht="12" x14ac:dyDescent="0.2">
      <c r="A467" s="6"/>
      <c r="B467" s="229" t="s">
        <v>248</v>
      </c>
      <c r="C467" s="431">
        <v>483224671.61999953</v>
      </c>
      <c r="D467" s="439"/>
      <c r="E467" s="439"/>
      <c r="F467" s="445">
        <v>2.5795971565394371E-3</v>
      </c>
      <c r="G467" s="15"/>
      <c r="H467" s="3"/>
      <c r="I467" s="70"/>
    </row>
    <row r="468" spans="1:10" s="28" customFormat="1" ht="12" x14ac:dyDescent="0.2">
      <c r="A468" s="6"/>
      <c r="B468" s="164"/>
      <c r="C468" s="210"/>
      <c r="D468" s="210"/>
      <c r="E468" s="210"/>
      <c r="F468" s="210"/>
      <c r="G468" s="197"/>
      <c r="H468" s="15"/>
      <c r="I468" s="70"/>
    </row>
    <row r="469" spans="1:10" s="28" customFormat="1" ht="12.75" x14ac:dyDescent="0.2">
      <c r="A469" s="6"/>
      <c r="B469" s="265" t="s">
        <v>238</v>
      </c>
      <c r="C469" s="213"/>
      <c r="D469" s="213"/>
      <c r="E469" s="213"/>
      <c r="F469" s="213"/>
      <c r="G469" s="199"/>
      <c r="H469" s="89"/>
      <c r="I469" s="70"/>
    </row>
    <row r="470" spans="1:10" ht="16.5" customHeight="1" x14ac:dyDescent="0.2">
      <c r="B470" s="265" t="s">
        <v>251</v>
      </c>
      <c r="C470" s="213"/>
      <c r="D470" s="213"/>
      <c r="E470" s="213"/>
      <c r="F470" s="213"/>
      <c r="G470" s="199"/>
      <c r="H470" s="90"/>
      <c r="I470" s="85"/>
    </row>
    <row r="471" spans="1:10" ht="12" x14ac:dyDescent="0.2">
      <c r="B471" s="265"/>
      <c r="C471" s="213"/>
      <c r="D471" s="213"/>
      <c r="E471" s="213"/>
      <c r="F471" s="213"/>
      <c r="G471" s="200"/>
      <c r="H471" s="90"/>
      <c r="I471" s="8"/>
    </row>
    <row r="472" spans="1:10" ht="12" x14ac:dyDescent="0.2">
      <c r="A472" s="91"/>
      <c r="B472" s="265"/>
      <c r="C472" s="213"/>
      <c r="D472" s="213"/>
      <c r="E472" s="213"/>
      <c r="F472" s="213"/>
      <c r="G472" s="199"/>
      <c r="H472" s="93"/>
    </row>
    <row r="473" spans="1:10" ht="19.5" customHeight="1" x14ac:dyDescent="0.2">
      <c r="B473" s="43"/>
      <c r="C473" s="85"/>
      <c r="D473" s="85"/>
      <c r="E473" s="86"/>
      <c r="F473" s="5"/>
      <c r="G473" s="200"/>
      <c r="H473" s="90"/>
      <c r="I473" s="15"/>
    </row>
    <row r="474" spans="1:10" ht="15.75" x14ac:dyDescent="0.25">
      <c r="A474" s="91"/>
      <c r="B474" s="7" t="s">
        <v>288</v>
      </c>
      <c r="C474" s="8"/>
      <c r="D474" s="8"/>
      <c r="E474" s="8"/>
      <c r="F474" s="8"/>
      <c r="G474" s="198"/>
      <c r="H474" s="93"/>
      <c r="I474" s="20"/>
    </row>
    <row r="475" spans="1:10" ht="12.75" hidden="1" customHeight="1" x14ac:dyDescent="0.2">
      <c r="B475" s="9"/>
      <c r="C475" s="10" t="str">
        <f>$C$3</f>
        <v>PERIODE DU 1.1 AU 31.5.2024</v>
      </c>
      <c r="D475" s="11"/>
      <c r="G475" s="201"/>
      <c r="H475" s="90"/>
      <c r="I475" s="20"/>
    </row>
    <row r="476" spans="1:10" ht="12.75" customHeight="1" x14ac:dyDescent="0.2">
      <c r="B476" s="12" t="str">
        <f>B388</f>
        <v xml:space="preserve">             II- ASSURANCE MATERNITE : DEPENSES en milliers d'euros</v>
      </c>
      <c r="C476" s="13"/>
      <c r="D476" s="13"/>
      <c r="E476" s="13"/>
      <c r="F476" s="14"/>
      <c r="G476" s="201"/>
      <c r="H476" s="90"/>
      <c r="I476" s="20"/>
    </row>
    <row r="477" spans="1:10" s="95" customFormat="1" ht="12.75" customHeight="1" x14ac:dyDescent="0.2">
      <c r="A477" s="6"/>
      <c r="B477" s="830"/>
      <c r="C477" s="831"/>
      <c r="D477" s="87"/>
      <c r="E477" s="88" t="s">
        <v>6</v>
      </c>
      <c r="F477" s="339" t="str">
        <f>CUMUL_Maladie_mnt!$H$5</f>
        <v>PCAP</v>
      </c>
      <c r="G477" s="201"/>
      <c r="H477" s="90"/>
      <c r="I477" s="94"/>
      <c r="J477" s="104"/>
    </row>
    <row r="478" spans="1:10" ht="12.75" customHeight="1" x14ac:dyDescent="0.2">
      <c r="B478" s="847" t="s">
        <v>29</v>
      </c>
      <c r="C478" s="896"/>
      <c r="D478" s="90"/>
      <c r="E478" s="301"/>
      <c r="F478" s="239"/>
      <c r="G478" s="201"/>
      <c r="H478" s="90"/>
      <c r="I478" s="20"/>
    </row>
    <row r="479" spans="1:10" s="95" customFormat="1" ht="12" customHeight="1" x14ac:dyDescent="0.2">
      <c r="A479" s="6"/>
      <c r="B479" s="851"/>
      <c r="C479" s="852"/>
      <c r="D479" s="90"/>
      <c r="E479" s="301"/>
      <c r="F479" s="239"/>
      <c r="G479" s="199"/>
      <c r="H479" s="90"/>
      <c r="I479" s="94"/>
      <c r="J479" s="104"/>
    </row>
    <row r="480" spans="1:10" ht="12.75" customHeight="1" x14ac:dyDescent="0.2">
      <c r="B480" s="853" t="s">
        <v>74</v>
      </c>
      <c r="C480" s="854"/>
      <c r="D480" s="93"/>
      <c r="E480" s="303"/>
      <c r="F480" s="237"/>
      <c r="G480" s="201"/>
      <c r="H480" s="90"/>
      <c r="I480" s="20"/>
      <c r="J480" s="104"/>
    </row>
    <row r="481" spans="2:10" ht="18" customHeight="1" x14ac:dyDescent="0.2">
      <c r="B481" s="851"/>
      <c r="C481" s="852"/>
      <c r="D481" s="90"/>
      <c r="E481" s="301"/>
      <c r="F481" s="239"/>
      <c r="G481" s="199"/>
      <c r="H481" s="90"/>
      <c r="I481" s="20"/>
      <c r="J481" s="104"/>
    </row>
    <row r="482" spans="2:10" ht="18" customHeight="1" x14ac:dyDescent="0.2">
      <c r="B482" s="92" t="s">
        <v>73</v>
      </c>
      <c r="C482" s="172"/>
      <c r="D482" s="93"/>
      <c r="E482" s="303">
        <v>1093529023.6260333</v>
      </c>
      <c r="F482" s="237">
        <v>4.1420662806743946E-2</v>
      </c>
      <c r="G482" s="199"/>
      <c r="H482" s="90"/>
      <c r="I482" s="20"/>
      <c r="J482" s="104"/>
    </row>
    <row r="483" spans="2:10" ht="18" customHeight="1" x14ac:dyDescent="0.2">
      <c r="B483" s="76"/>
      <c r="C483" s="96"/>
      <c r="D483" s="96"/>
      <c r="E483" s="325"/>
      <c r="F483" s="242"/>
      <c r="G483" s="199"/>
      <c r="H483" s="90"/>
      <c r="I483" s="20"/>
      <c r="J483" s="104"/>
    </row>
    <row r="484" spans="2:10" ht="18" customHeight="1" x14ac:dyDescent="0.2">
      <c r="B484" s="849" t="s">
        <v>410</v>
      </c>
      <c r="C484" s="850"/>
      <c r="D484" s="90"/>
      <c r="E484" s="303">
        <v>234083638.27175629</v>
      </c>
      <c r="F484" s="237">
        <v>-8.5405773530437101E-2</v>
      </c>
      <c r="G484" s="199"/>
      <c r="H484" s="90"/>
      <c r="I484" s="20"/>
      <c r="J484" s="104"/>
    </row>
    <row r="485" spans="2:10" ht="15" customHeight="1" x14ac:dyDescent="0.2">
      <c r="B485" s="843" t="s">
        <v>72</v>
      </c>
      <c r="C485" s="844"/>
      <c r="D485" s="90"/>
      <c r="E485" s="301"/>
      <c r="F485" s="239"/>
      <c r="G485" s="199"/>
      <c r="H485" s="90"/>
      <c r="I485" s="20"/>
      <c r="J485" s="104"/>
    </row>
    <row r="486" spans="2:10" ht="15" customHeight="1" x14ac:dyDescent="0.2">
      <c r="B486" s="421" t="s">
        <v>404</v>
      </c>
      <c r="C486" s="404"/>
      <c r="D486" s="90"/>
      <c r="E486" s="301">
        <v>232983251.90450269</v>
      </c>
      <c r="F486" s="239">
        <v>-5.6125069140982697E-2</v>
      </c>
      <c r="G486" s="199"/>
      <c r="H486" s="90"/>
      <c r="I486" s="20"/>
      <c r="J486" s="104"/>
    </row>
    <row r="487" spans="2:10" ht="15" customHeight="1" x14ac:dyDescent="0.2">
      <c r="B487" s="421" t="s">
        <v>407</v>
      </c>
      <c r="C487" s="404"/>
      <c r="D487" s="90"/>
      <c r="E487" s="301">
        <v>889337.69550159993</v>
      </c>
      <c r="F487" s="239">
        <v>-0.34133509313709742</v>
      </c>
      <c r="G487" s="199"/>
      <c r="H487" s="90"/>
      <c r="I487" s="20"/>
      <c r="J487" s="104"/>
    </row>
    <row r="488" spans="2:10" ht="15" customHeight="1" x14ac:dyDescent="0.2">
      <c r="B488" s="421" t="s">
        <v>405</v>
      </c>
      <c r="C488" s="404"/>
      <c r="D488" s="90"/>
      <c r="E488" s="301">
        <v>211048.67175199997</v>
      </c>
      <c r="F488" s="239">
        <v>-0.97278690040528193</v>
      </c>
      <c r="G488" s="199"/>
      <c r="H488" s="90"/>
      <c r="I488" s="20"/>
      <c r="J488" s="104"/>
    </row>
    <row r="489" spans="2:10" ht="15" customHeight="1" x14ac:dyDescent="0.2">
      <c r="B489" s="828" t="s">
        <v>71</v>
      </c>
      <c r="C489" s="829"/>
      <c r="D489" s="90"/>
      <c r="E489" s="303">
        <v>691970770.60417163</v>
      </c>
      <c r="F489" s="237">
        <v>0.11375851136098936</v>
      </c>
      <c r="G489" s="199"/>
      <c r="H489" s="90"/>
      <c r="I489" s="20"/>
      <c r="J489" s="104"/>
    </row>
    <row r="490" spans="2:10" ht="15" customHeight="1" x14ac:dyDescent="0.2">
      <c r="B490" s="843" t="s">
        <v>70</v>
      </c>
      <c r="C490" s="844"/>
      <c r="D490" s="90"/>
      <c r="E490" s="301"/>
      <c r="F490" s="239"/>
      <c r="G490" s="199"/>
      <c r="H490" s="90"/>
      <c r="I490" s="20"/>
      <c r="J490" s="104"/>
    </row>
    <row r="491" spans="2:10" ht="15" customHeight="1" x14ac:dyDescent="0.2">
      <c r="B491" s="843" t="s">
        <v>361</v>
      </c>
      <c r="C491" s="844"/>
      <c r="D491" s="90"/>
      <c r="E491" s="301">
        <v>0</v>
      </c>
      <c r="F491" s="239"/>
      <c r="G491" s="199"/>
      <c r="H491" s="90"/>
      <c r="I491" s="20"/>
      <c r="J491" s="104"/>
    </row>
    <row r="492" spans="2:10" ht="12.75" customHeight="1" x14ac:dyDescent="0.2">
      <c r="B492" s="845" t="s">
        <v>413</v>
      </c>
      <c r="C492" s="846"/>
      <c r="D492" s="90"/>
      <c r="E492" s="301">
        <v>529836041.73269725</v>
      </c>
      <c r="F492" s="239">
        <v>0.10940231535699274</v>
      </c>
      <c r="G492" s="199"/>
      <c r="H492" s="90"/>
      <c r="I492" s="20"/>
      <c r="J492" s="104"/>
    </row>
    <row r="493" spans="2:10" ht="15" customHeight="1" x14ac:dyDescent="0.2">
      <c r="B493" s="843" t="s">
        <v>357</v>
      </c>
      <c r="C493" s="844"/>
      <c r="D493" s="90"/>
      <c r="E493" s="301">
        <v>95807061.98977749</v>
      </c>
      <c r="F493" s="239">
        <v>0.19378724895958443</v>
      </c>
      <c r="G493" s="199"/>
      <c r="H493" s="90"/>
      <c r="I493" s="20"/>
      <c r="J493" s="104"/>
    </row>
    <row r="494" spans="2:10" ht="27" customHeight="1" x14ac:dyDescent="0.2">
      <c r="B494" s="843" t="s">
        <v>358</v>
      </c>
      <c r="C494" s="844"/>
      <c r="D494" s="90"/>
      <c r="E494" s="301">
        <v>17427842.12956056</v>
      </c>
      <c r="F494" s="239">
        <v>4.2635450592455992E-2</v>
      </c>
      <c r="G494" s="199"/>
      <c r="H494" s="90"/>
      <c r="I494" s="20"/>
      <c r="J494" s="104"/>
    </row>
    <row r="495" spans="2:10" ht="15" customHeight="1" x14ac:dyDescent="0.2">
      <c r="B495" s="843" t="s">
        <v>359</v>
      </c>
      <c r="C495" s="844"/>
      <c r="D495" s="90"/>
      <c r="E495" s="301">
        <v>48899824.752136238</v>
      </c>
      <c r="F495" s="239">
        <v>4.6286952394757774E-2</v>
      </c>
      <c r="G495" s="201"/>
      <c r="H495" s="90"/>
      <c r="I495" s="20"/>
      <c r="J495" s="104"/>
    </row>
    <row r="496" spans="2:10" ht="15" customHeight="1" x14ac:dyDescent="0.2">
      <c r="B496" s="811" t="s">
        <v>394</v>
      </c>
      <c r="C496" s="812"/>
      <c r="D496" s="90"/>
      <c r="E496" s="301">
        <v>37757032.97052592</v>
      </c>
      <c r="F496" s="239">
        <v>4.3142021958842314E-2</v>
      </c>
      <c r="G496" s="199"/>
      <c r="H496" s="90"/>
      <c r="I496" s="20"/>
      <c r="J496" s="104"/>
    </row>
    <row r="497" spans="1:10" ht="15" customHeight="1" x14ac:dyDescent="0.2">
      <c r="B497" s="811" t="s">
        <v>395</v>
      </c>
      <c r="C497" s="812"/>
      <c r="D497" s="90"/>
      <c r="E497" s="301">
        <v>745191.69380280003</v>
      </c>
      <c r="F497" s="239">
        <v>0.13238803866071214</v>
      </c>
      <c r="G497" s="199"/>
      <c r="H497" s="90"/>
      <c r="I497" s="20"/>
      <c r="J497" s="104"/>
    </row>
    <row r="498" spans="1:10" ht="15" customHeight="1" x14ac:dyDescent="0.2">
      <c r="B498" s="811" t="s">
        <v>396</v>
      </c>
      <c r="C498" s="812"/>
      <c r="D498" s="90"/>
      <c r="E498" s="301">
        <v>1212252.1925359999</v>
      </c>
      <c r="F498" s="239">
        <v>3.4421428231651063E-2</v>
      </c>
      <c r="G498" s="201"/>
      <c r="H498" s="90"/>
      <c r="I498" s="20"/>
      <c r="J498" s="104"/>
    </row>
    <row r="499" spans="1:10" ht="23.25" customHeight="1" x14ac:dyDescent="0.2">
      <c r="B499" s="811" t="s">
        <v>397</v>
      </c>
      <c r="C499" s="812"/>
      <c r="D499" s="90"/>
      <c r="E499" s="301">
        <v>319366.30469447991</v>
      </c>
      <c r="F499" s="239">
        <v>0.11157147837567338</v>
      </c>
      <c r="G499" s="200"/>
      <c r="H499" s="90"/>
      <c r="I499" s="20"/>
      <c r="J499" s="104"/>
    </row>
    <row r="500" spans="1:10" ht="15" customHeight="1" x14ac:dyDescent="0.2">
      <c r="A500" s="91"/>
      <c r="B500" s="835" t="s">
        <v>406</v>
      </c>
      <c r="C500" s="836"/>
      <c r="D500" s="90"/>
      <c r="E500" s="301">
        <v>8865981.590577038</v>
      </c>
      <c r="F500" s="239">
        <v>5.2497972183792818E-2</v>
      </c>
      <c r="G500" s="200"/>
      <c r="H500" s="93"/>
      <c r="I500" s="20"/>
      <c r="J500" s="104"/>
    </row>
    <row r="501" spans="1:10" ht="12.75" x14ac:dyDescent="0.2">
      <c r="A501" s="91"/>
      <c r="B501" s="828" t="s">
        <v>362</v>
      </c>
      <c r="C501" s="829"/>
      <c r="D501" s="90"/>
      <c r="E501" s="303">
        <v>453669.49000000005</v>
      </c>
      <c r="F501" s="237">
        <v>2.1500967969344087E-2</v>
      </c>
      <c r="G501" s="199"/>
      <c r="H501" s="93"/>
      <c r="I501" s="20"/>
      <c r="J501" s="104"/>
    </row>
    <row r="502" spans="1:10" ht="24.75" customHeight="1" x14ac:dyDescent="0.2">
      <c r="B502" s="826" t="s">
        <v>363</v>
      </c>
      <c r="C502" s="842"/>
      <c r="D502" s="90"/>
      <c r="E502" s="303">
        <v>167020945.26010549</v>
      </c>
      <c r="F502" s="237">
        <v>-3.0952257746463707E-2</v>
      </c>
      <c r="G502" s="199"/>
      <c r="H502" s="90"/>
      <c r="I502" s="20"/>
      <c r="J502" s="104"/>
    </row>
    <row r="503" spans="1:10" ht="15" customHeight="1" x14ac:dyDescent="0.2">
      <c r="B503" s="423" t="s">
        <v>408</v>
      </c>
      <c r="C503" s="405"/>
      <c r="D503" s="90"/>
      <c r="E503" s="301">
        <v>159976734.46597445</v>
      </c>
      <c r="F503" s="239">
        <v>-5.3008633794000781E-2</v>
      </c>
      <c r="G503" s="200"/>
      <c r="H503" s="90"/>
      <c r="I503" s="20"/>
      <c r="J503" s="104"/>
    </row>
    <row r="504" spans="1:10" ht="15" customHeight="1" x14ac:dyDescent="0.2">
      <c r="A504" s="91"/>
      <c r="B504" s="423" t="s">
        <v>409</v>
      </c>
      <c r="C504" s="405"/>
      <c r="D504" s="90"/>
      <c r="E504" s="301">
        <v>7044210.7941310368</v>
      </c>
      <c r="F504" s="239"/>
      <c r="G504" s="199"/>
      <c r="H504" s="93"/>
      <c r="I504" s="20"/>
      <c r="J504" s="104"/>
    </row>
    <row r="505" spans="1:10" s="498" customFormat="1" ht="16.5" customHeight="1" x14ac:dyDescent="0.2">
      <c r="A505" s="452"/>
      <c r="B505" s="858" t="s">
        <v>314</v>
      </c>
      <c r="C505" s="859"/>
      <c r="D505" s="547"/>
      <c r="E505" s="548"/>
      <c r="F505" s="549"/>
      <c r="G505" s="550"/>
      <c r="H505" s="547"/>
      <c r="I505" s="551"/>
      <c r="J505" s="457"/>
    </row>
    <row r="506" spans="1:10" s="498" customFormat="1" ht="16.5" customHeight="1" x14ac:dyDescent="0.2">
      <c r="A506" s="452"/>
      <c r="B506" s="858" t="s">
        <v>315</v>
      </c>
      <c r="C506" s="859"/>
      <c r="D506" s="547"/>
      <c r="E506" s="548"/>
      <c r="F506" s="549"/>
      <c r="G506" s="552"/>
      <c r="H506" s="547"/>
      <c r="I506" s="551"/>
      <c r="J506" s="457"/>
    </row>
    <row r="507" spans="1:10" ht="24" customHeight="1" x14ac:dyDescent="0.2">
      <c r="A507" s="91"/>
      <c r="B507" s="828" t="s">
        <v>370</v>
      </c>
      <c r="C507" s="829"/>
      <c r="D507" s="90"/>
      <c r="E507" s="303"/>
      <c r="F507" s="237"/>
      <c r="G507" s="8"/>
      <c r="H507" s="99"/>
      <c r="I507" s="20"/>
      <c r="J507" s="104"/>
    </row>
    <row r="508" spans="1:10" ht="16.5" customHeight="1" x14ac:dyDescent="0.2">
      <c r="B508" s="832" t="s">
        <v>66</v>
      </c>
      <c r="C508" s="833"/>
      <c r="D508" s="93"/>
      <c r="E508" s="303">
        <v>71227021.200000435</v>
      </c>
      <c r="F508" s="237">
        <v>3.1644268585671265E-2</v>
      </c>
      <c r="H508" s="8"/>
      <c r="I508" s="20"/>
      <c r="J508" s="104"/>
    </row>
    <row r="509" spans="1:10" s="95" customFormat="1" ht="16.5" customHeight="1" x14ac:dyDescent="0.2">
      <c r="A509" s="6"/>
      <c r="B509" s="828" t="s">
        <v>375</v>
      </c>
      <c r="C509" s="829"/>
      <c r="D509" s="93"/>
      <c r="E509" s="301">
        <v>70669304.460000411</v>
      </c>
      <c r="F509" s="239">
        <v>3.1779658727640214E-2</v>
      </c>
      <c r="G509" s="15"/>
      <c r="H509" s="3"/>
      <c r="I509" s="94"/>
      <c r="J509" s="104"/>
    </row>
    <row r="510" spans="1:10" ht="18" customHeight="1" x14ac:dyDescent="0.2">
      <c r="B510" s="828" t="s">
        <v>236</v>
      </c>
      <c r="C510" s="829"/>
      <c r="D510" s="90"/>
      <c r="E510" s="301"/>
      <c r="F510" s="239"/>
      <c r="G510" s="89"/>
      <c r="H510" s="15"/>
      <c r="I510" s="20"/>
      <c r="J510" s="104"/>
    </row>
    <row r="511" spans="1:10" ht="15" customHeight="1" x14ac:dyDescent="0.2">
      <c r="B511" s="828" t="s">
        <v>316</v>
      </c>
      <c r="C511" s="829"/>
      <c r="D511" s="90"/>
      <c r="E511" s="301"/>
      <c r="F511" s="239"/>
      <c r="G511" s="102"/>
      <c r="H511" s="20"/>
      <c r="I511" s="20"/>
      <c r="J511" s="104"/>
    </row>
    <row r="512" spans="1:10" s="95" customFormat="1" ht="27" customHeight="1" x14ac:dyDescent="0.2">
      <c r="A512" s="6"/>
      <c r="B512" s="832" t="s">
        <v>67</v>
      </c>
      <c r="C512" s="833"/>
      <c r="D512" s="93"/>
      <c r="E512" s="303">
        <v>5122922.4899999984</v>
      </c>
      <c r="F512" s="237">
        <v>-0.11182193073405555</v>
      </c>
      <c r="G512" s="102"/>
      <c r="H512" s="103"/>
      <c r="I512" s="94"/>
      <c r="J512" s="104"/>
    </row>
    <row r="513" spans="1:9" ht="12.75" x14ac:dyDescent="0.2">
      <c r="B513" s="828" t="s">
        <v>68</v>
      </c>
      <c r="C513" s="829"/>
      <c r="D513" s="90"/>
      <c r="E513" s="301">
        <v>5060312.9699999988</v>
      </c>
      <c r="F513" s="239">
        <v>-0.10836555098902345</v>
      </c>
      <c r="G513" s="105"/>
      <c r="H513" s="103"/>
      <c r="I513" s="8"/>
    </row>
    <row r="514" spans="1:9" ht="10.5" customHeight="1" x14ac:dyDescent="0.2">
      <c r="B514" s="828" t="s">
        <v>69</v>
      </c>
      <c r="C514" s="829"/>
      <c r="D514" s="90"/>
      <c r="E514" s="301">
        <v>62609.52</v>
      </c>
      <c r="F514" s="239">
        <v>-0.32370928587430559</v>
      </c>
      <c r="G514" s="105"/>
      <c r="H514" s="106"/>
    </row>
    <row r="515" spans="1:9" ht="27.75" customHeight="1" x14ac:dyDescent="0.2">
      <c r="A515" s="24"/>
      <c r="B515" s="837" t="s">
        <v>167</v>
      </c>
      <c r="C515" s="838"/>
      <c r="D515" s="98"/>
      <c r="E515" s="326">
        <v>1169878967.3160338</v>
      </c>
      <c r="F515" s="243">
        <v>4.0034809019962925E-2</v>
      </c>
      <c r="G515" s="109"/>
      <c r="H515" s="107"/>
      <c r="I515" s="5"/>
    </row>
    <row r="516" spans="1:9" ht="15.75" x14ac:dyDescent="0.25">
      <c r="B516" s="7" t="s">
        <v>288</v>
      </c>
      <c r="C516" s="8"/>
      <c r="D516" s="8"/>
      <c r="E516" s="8"/>
      <c r="F516" s="8"/>
      <c r="G516" s="109"/>
      <c r="H516" s="106"/>
      <c r="I516" s="5"/>
    </row>
    <row r="517" spans="1:9" s="104" customFormat="1" ht="14.25" customHeight="1" x14ac:dyDescent="0.2">
      <c r="A517" s="6"/>
      <c r="B517" s="9"/>
      <c r="C517" s="10" t="str">
        <f>$C$3</f>
        <v>PERIODE DU 1.1 AU 31.5.2024</v>
      </c>
      <c r="D517" s="11"/>
      <c r="E517" s="3"/>
      <c r="F517" s="3"/>
      <c r="G517" s="109"/>
      <c r="H517" s="106"/>
    </row>
    <row r="518" spans="1:9" s="104" customFormat="1" ht="40.5" customHeight="1" x14ac:dyDescent="0.2">
      <c r="A518" s="6"/>
      <c r="B518" s="12" t="str">
        <f>B476</f>
        <v xml:space="preserve">             II- ASSURANCE MATERNITE : DEPENSES en milliers d'euros</v>
      </c>
      <c r="C518" s="13"/>
      <c r="D518" s="13"/>
      <c r="E518" s="13"/>
      <c r="F518" s="14"/>
      <c r="G518" s="109"/>
      <c r="H518" s="106"/>
    </row>
    <row r="519" spans="1:9" s="104" customFormat="1" ht="14.25" customHeight="1" x14ac:dyDescent="0.2">
      <c r="A519" s="6"/>
      <c r="B519" s="862"/>
      <c r="C519" s="863"/>
      <c r="D519" s="163"/>
      <c r="E519" s="118" t="s">
        <v>6</v>
      </c>
      <c r="F519" s="19" t="str">
        <f>CUMUL_Maladie_mnt!$H$5</f>
        <v>PCAP</v>
      </c>
      <c r="G519" s="109"/>
      <c r="H519" s="106"/>
    </row>
    <row r="520" spans="1:9" s="104" customFormat="1" ht="14.25" customHeight="1" x14ac:dyDescent="0.2">
      <c r="A520" s="6"/>
      <c r="B520" s="839" t="s">
        <v>51</v>
      </c>
      <c r="C520" s="840"/>
      <c r="D520" s="841"/>
      <c r="E520" s="101"/>
      <c r="F520" s="176"/>
      <c r="G520" s="109"/>
      <c r="H520" s="106"/>
    </row>
    <row r="521" spans="1:9" s="104" customFormat="1" ht="36" customHeight="1" x14ac:dyDescent="0.2">
      <c r="A521" s="6"/>
      <c r="B521" s="808" t="s">
        <v>52</v>
      </c>
      <c r="C521" s="809"/>
      <c r="D521" s="810"/>
      <c r="E521" s="327">
        <v>120895473.68000051</v>
      </c>
      <c r="F521" s="177">
        <v>-9.4423412098096793E-2</v>
      </c>
      <c r="G521" s="109"/>
      <c r="H521" s="110"/>
    </row>
    <row r="522" spans="1:9" s="104" customFormat="1" ht="19.5" customHeight="1" x14ac:dyDescent="0.2">
      <c r="A522" s="6"/>
      <c r="B522" s="799" t="s">
        <v>183</v>
      </c>
      <c r="C522" s="800"/>
      <c r="D522" s="804"/>
      <c r="E522" s="327">
        <v>120617023.08000052</v>
      </c>
      <c r="F522" s="177">
        <v>-9.4747783030377564E-2</v>
      </c>
      <c r="G522" s="109"/>
      <c r="H522" s="110"/>
    </row>
    <row r="523" spans="1:9" s="104" customFormat="1" ht="14.25" customHeight="1" x14ac:dyDescent="0.2">
      <c r="A523" s="6"/>
      <c r="B523" s="805" t="s">
        <v>53</v>
      </c>
      <c r="C523" s="806"/>
      <c r="D523" s="807"/>
      <c r="E523" s="328">
        <v>117793923.64000052</v>
      </c>
      <c r="F523" s="174">
        <v>-8.6704468257931877E-2</v>
      </c>
      <c r="G523" s="109"/>
      <c r="H523" s="110"/>
    </row>
    <row r="524" spans="1:9" s="104" customFormat="1" ht="46.5" customHeight="1" x14ac:dyDescent="0.2">
      <c r="A524" s="6"/>
      <c r="B524" s="805" t="s">
        <v>428</v>
      </c>
      <c r="C524" s="806"/>
      <c r="D524" s="807"/>
      <c r="E524" s="328">
        <v>896541.53000000305</v>
      </c>
      <c r="F524" s="174">
        <v>-0.1218670175875427</v>
      </c>
      <c r="G524" s="109"/>
      <c r="H524" s="106"/>
    </row>
    <row r="525" spans="1:9" s="104" customFormat="1" ht="12.75" x14ac:dyDescent="0.2">
      <c r="A525" s="6"/>
      <c r="B525" s="805" t="s">
        <v>54</v>
      </c>
      <c r="C525" s="806"/>
      <c r="D525" s="807"/>
      <c r="E525" s="328"/>
      <c r="F525" s="174"/>
      <c r="G525" s="108"/>
      <c r="H525" s="106"/>
    </row>
    <row r="526" spans="1:9" s="104" customFormat="1" ht="12.75" x14ac:dyDescent="0.2">
      <c r="A526" s="6"/>
      <c r="B526" s="805" t="s">
        <v>497</v>
      </c>
      <c r="C526" s="806"/>
      <c r="D526" s="807"/>
      <c r="E526" s="328">
        <v>24915.450000000023</v>
      </c>
      <c r="F526" s="174">
        <v>-7.9722004607403973E-2</v>
      </c>
      <c r="G526" s="109"/>
      <c r="H526" s="106"/>
    </row>
    <row r="527" spans="1:9" s="104" customFormat="1" ht="12.75" x14ac:dyDescent="0.2">
      <c r="A527" s="6"/>
      <c r="B527" s="805" t="s">
        <v>302</v>
      </c>
      <c r="C527" s="806"/>
      <c r="D527" s="807"/>
      <c r="E527" s="328"/>
      <c r="F527" s="174"/>
      <c r="G527" s="109"/>
      <c r="H527" s="106"/>
    </row>
    <row r="528" spans="1:9" s="104" customFormat="1" ht="24" customHeight="1" x14ac:dyDescent="0.2">
      <c r="A528" s="6"/>
      <c r="B528" s="169" t="s">
        <v>184</v>
      </c>
      <c r="C528" s="170"/>
      <c r="D528" s="171"/>
      <c r="E528" s="328">
        <v>1812865.9199999995</v>
      </c>
      <c r="F528" s="174">
        <v>0.24469328372464316</v>
      </c>
      <c r="G528" s="109"/>
      <c r="H528" s="111"/>
    </row>
    <row r="529" spans="1:8" s="104" customFormat="1" ht="12.75" x14ac:dyDescent="0.2">
      <c r="A529" s="24"/>
      <c r="B529" s="395" t="s">
        <v>373</v>
      </c>
      <c r="C529" s="170"/>
      <c r="D529" s="171"/>
      <c r="E529" s="328">
        <v>16941.11</v>
      </c>
      <c r="F529" s="174">
        <v>-4.327890997415218E-2</v>
      </c>
      <c r="G529" s="109"/>
      <c r="H529" s="112"/>
    </row>
    <row r="530" spans="1:8" s="104" customFormat="1" ht="12.75" x14ac:dyDescent="0.2">
      <c r="A530" s="24"/>
      <c r="B530" s="169" t="s">
        <v>185</v>
      </c>
      <c r="C530" s="170"/>
      <c r="D530" s="171"/>
      <c r="E530" s="328"/>
      <c r="F530" s="174"/>
      <c r="G530" s="109"/>
      <c r="H530" s="107"/>
    </row>
    <row r="531" spans="1:8" s="104" customFormat="1" ht="21" customHeight="1" x14ac:dyDescent="0.2">
      <c r="A531" s="6"/>
      <c r="B531" s="805" t="s">
        <v>186</v>
      </c>
      <c r="C531" s="806"/>
      <c r="D531" s="807"/>
      <c r="E531" s="328">
        <v>71436.909999999974</v>
      </c>
      <c r="F531" s="174">
        <v>-3.0291796516446312E-2</v>
      </c>
      <c r="G531" s="109"/>
      <c r="H531" s="106"/>
    </row>
    <row r="532" spans="1:8" s="104" customFormat="1" ht="18" customHeight="1" x14ac:dyDescent="0.2">
      <c r="A532" s="6"/>
      <c r="B532" s="805" t="s">
        <v>187</v>
      </c>
      <c r="C532" s="806"/>
      <c r="D532" s="807"/>
      <c r="E532" s="328"/>
      <c r="F532" s="174"/>
      <c r="G532" s="109"/>
      <c r="H532" s="111"/>
    </row>
    <row r="533" spans="1:8" s="104" customFormat="1" ht="15" customHeight="1" x14ac:dyDescent="0.2">
      <c r="A533" s="6"/>
      <c r="B533" s="805" t="s">
        <v>188</v>
      </c>
      <c r="C533" s="806"/>
      <c r="D533" s="807"/>
      <c r="E533" s="328">
        <v>398.51999999999992</v>
      </c>
      <c r="F533" s="174">
        <v>-0.22023949283869437</v>
      </c>
      <c r="G533" s="109"/>
      <c r="H533" s="111"/>
    </row>
    <row r="534" spans="1:8" s="104" customFormat="1" ht="15" customHeight="1" x14ac:dyDescent="0.2">
      <c r="A534" s="24"/>
      <c r="B534" s="799" t="s">
        <v>55</v>
      </c>
      <c r="C534" s="800"/>
      <c r="D534" s="804"/>
      <c r="E534" s="327">
        <v>49568.510000000184</v>
      </c>
      <c r="F534" s="177">
        <v>-0.11706137364941371</v>
      </c>
      <c r="G534" s="109"/>
      <c r="H534" s="107"/>
    </row>
    <row r="535" spans="1:8" s="104" customFormat="1" ht="18" customHeight="1" x14ac:dyDescent="0.2">
      <c r="A535" s="6"/>
      <c r="B535" s="823" t="s">
        <v>56</v>
      </c>
      <c r="C535" s="824"/>
      <c r="D535" s="825"/>
      <c r="E535" s="328">
        <v>49568.510000000184</v>
      </c>
      <c r="F535" s="174">
        <v>-0.11706137364941371</v>
      </c>
      <c r="G535" s="109"/>
      <c r="H535" s="106"/>
    </row>
    <row r="536" spans="1:8" s="104" customFormat="1" ht="15" customHeight="1" x14ac:dyDescent="0.2">
      <c r="A536" s="6"/>
      <c r="B536" s="805" t="s">
        <v>57</v>
      </c>
      <c r="C536" s="806"/>
      <c r="D536" s="807"/>
      <c r="E536" s="328">
        <v>49568.510000000184</v>
      </c>
      <c r="F536" s="174">
        <v>-0.11706137364941371</v>
      </c>
      <c r="G536" s="109"/>
      <c r="H536" s="106"/>
    </row>
    <row r="537" spans="1:8" s="104" customFormat="1" ht="15" customHeight="1" x14ac:dyDescent="0.2">
      <c r="A537" s="6"/>
      <c r="B537" s="805" t="s">
        <v>58</v>
      </c>
      <c r="C537" s="806"/>
      <c r="D537" s="807"/>
      <c r="E537" s="328"/>
      <c r="F537" s="174"/>
      <c r="G537" s="109"/>
      <c r="H537" s="106"/>
    </row>
    <row r="538" spans="1:8" s="104" customFormat="1" ht="15" customHeight="1" x14ac:dyDescent="0.2">
      <c r="A538" s="6"/>
      <c r="B538" s="823" t="s">
        <v>59</v>
      </c>
      <c r="C538" s="824"/>
      <c r="D538" s="825"/>
      <c r="E538" s="328"/>
      <c r="F538" s="174"/>
      <c r="G538" s="102"/>
      <c r="H538" s="106"/>
    </row>
    <row r="539" spans="1:8" s="104" customFormat="1" ht="18" customHeight="1" x14ac:dyDescent="0.2">
      <c r="A539" s="6"/>
      <c r="B539" s="805" t="s">
        <v>372</v>
      </c>
      <c r="C539" s="806"/>
      <c r="D539" s="807"/>
      <c r="E539" s="328"/>
      <c r="F539" s="174"/>
      <c r="G539" s="105"/>
      <c r="H539" s="106"/>
    </row>
    <row r="540" spans="1:8" s="104" customFormat="1" ht="26.25" customHeight="1" x14ac:dyDescent="0.2">
      <c r="A540" s="24"/>
      <c r="B540" s="805" t="s">
        <v>434</v>
      </c>
      <c r="C540" s="806"/>
      <c r="D540" s="807"/>
      <c r="E540" s="328"/>
      <c r="F540" s="174"/>
      <c r="G540" s="199"/>
      <c r="H540" s="107"/>
    </row>
    <row r="541" spans="1:8" s="104" customFormat="1" ht="17.25" customHeight="1" x14ac:dyDescent="0.2">
      <c r="A541" s="6"/>
      <c r="B541" s="823" t="s">
        <v>180</v>
      </c>
      <c r="C541" s="824"/>
      <c r="D541" s="825"/>
      <c r="E541" s="328"/>
      <c r="F541" s="174"/>
      <c r="G541" s="199"/>
      <c r="H541" s="90"/>
    </row>
    <row r="542" spans="1:8" s="104" customFormat="1" ht="17.25" customHeight="1" x14ac:dyDescent="0.2">
      <c r="A542" s="6"/>
      <c r="B542" s="799" t="s">
        <v>189</v>
      </c>
      <c r="C542" s="800"/>
      <c r="D542" s="804"/>
      <c r="E542" s="327">
        <v>18278.41</v>
      </c>
      <c r="F542" s="177">
        <v>-7.0466592114450388E-2</v>
      </c>
      <c r="G542" s="199"/>
      <c r="H542" s="90"/>
    </row>
    <row r="543" spans="1:8" s="104" customFormat="1" ht="17.25" customHeight="1" x14ac:dyDescent="0.2">
      <c r="A543" s="6"/>
      <c r="B543" s="799" t="s">
        <v>190</v>
      </c>
      <c r="C543" s="800"/>
      <c r="D543" s="804"/>
      <c r="E543" s="327">
        <v>210603.67999999956</v>
      </c>
      <c r="F543" s="177">
        <v>0.14487274222509772</v>
      </c>
      <c r="G543" s="199"/>
      <c r="H543" s="90"/>
    </row>
    <row r="544" spans="1:8" s="104" customFormat="1" ht="13.5" customHeight="1" x14ac:dyDescent="0.2">
      <c r="A544" s="6"/>
      <c r="B544" s="805" t="s">
        <v>191</v>
      </c>
      <c r="C544" s="806"/>
      <c r="D544" s="807"/>
      <c r="E544" s="328">
        <v>193043.67999999956</v>
      </c>
      <c r="F544" s="174">
        <v>7.572529272610784E-2</v>
      </c>
      <c r="G544" s="105"/>
      <c r="H544" s="90"/>
    </row>
    <row r="545" spans="1:10" s="104" customFormat="1" ht="12.75" x14ac:dyDescent="0.2">
      <c r="A545" s="6"/>
      <c r="B545" s="805" t="s">
        <v>392</v>
      </c>
      <c r="C545" s="806"/>
      <c r="D545" s="807"/>
      <c r="E545" s="328"/>
      <c r="F545" s="174"/>
      <c r="G545" s="108"/>
      <c r="H545" s="106"/>
    </row>
    <row r="546" spans="1:10" ht="15" customHeight="1" x14ac:dyDescent="0.2">
      <c r="B546" s="419" t="s">
        <v>393</v>
      </c>
      <c r="C546" s="383"/>
      <c r="D546" s="384"/>
      <c r="E546" s="328">
        <v>17560</v>
      </c>
      <c r="F546" s="174"/>
      <c r="G546" s="109"/>
      <c r="H546" s="106"/>
      <c r="I546" s="20"/>
      <c r="J546" s="104"/>
    </row>
    <row r="547" spans="1:10" ht="15" customHeight="1" x14ac:dyDescent="0.2">
      <c r="B547" s="799" t="s">
        <v>82</v>
      </c>
      <c r="C547" s="813"/>
      <c r="D547" s="814"/>
      <c r="E547" s="327"/>
      <c r="F547" s="177"/>
      <c r="G547" s="109"/>
      <c r="H547" s="106"/>
      <c r="I547" s="20"/>
      <c r="J547" s="104"/>
    </row>
    <row r="548" spans="1:10" ht="42.75" customHeight="1" x14ac:dyDescent="0.2">
      <c r="B548" s="808" t="s">
        <v>60</v>
      </c>
      <c r="C548" s="809"/>
      <c r="D548" s="810"/>
      <c r="E548" s="327"/>
      <c r="F548" s="177"/>
      <c r="G548" s="102"/>
      <c r="H548" s="106"/>
      <c r="I548" s="20"/>
      <c r="J548" s="104"/>
    </row>
    <row r="549" spans="1:10" ht="20.25" customHeight="1" x14ac:dyDescent="0.2">
      <c r="B549" s="801" t="s">
        <v>390</v>
      </c>
      <c r="C549" s="856"/>
      <c r="D549" s="857"/>
      <c r="E549" s="327"/>
      <c r="F549" s="177"/>
      <c r="G549" s="102"/>
      <c r="H549" s="106"/>
      <c r="I549" s="20"/>
      <c r="J549" s="104"/>
    </row>
    <row r="550" spans="1:10" s="486" customFormat="1" ht="15" customHeight="1" x14ac:dyDescent="0.2">
      <c r="A550" s="452"/>
      <c r="B550" s="801" t="s">
        <v>391</v>
      </c>
      <c r="C550" s="856"/>
      <c r="D550" s="857"/>
      <c r="E550" s="548"/>
      <c r="F550" s="549"/>
      <c r="G550" s="455"/>
      <c r="H550" s="461"/>
      <c r="I550" s="494"/>
      <c r="J550" s="457"/>
    </row>
    <row r="551" spans="1:10" s="486" customFormat="1" ht="15" customHeight="1" x14ac:dyDescent="0.2">
      <c r="A551" s="452"/>
      <c r="B551" s="801" t="s">
        <v>462</v>
      </c>
      <c r="C551" s="856"/>
      <c r="D551" s="857"/>
      <c r="E551" s="548"/>
      <c r="F551" s="549"/>
      <c r="G551" s="455"/>
      <c r="H551" s="461"/>
      <c r="I551" s="494"/>
      <c r="J551" s="457"/>
    </row>
    <row r="552" spans="1:10" s="104" customFormat="1" ht="21" hidden="1" customHeight="1" x14ac:dyDescent="0.2">
      <c r="A552" s="6"/>
      <c r="B552" s="808"/>
      <c r="C552" s="809"/>
      <c r="D552" s="810"/>
      <c r="E552" s="406"/>
      <c r="F552" s="239"/>
      <c r="G552" s="109"/>
      <c r="H552" s="113"/>
    </row>
    <row r="553" spans="1:10" s="104" customFormat="1" ht="24.75" customHeight="1" x14ac:dyDescent="0.2">
      <c r="A553" s="6"/>
      <c r="B553" s="808" t="s">
        <v>481</v>
      </c>
      <c r="C553" s="809"/>
      <c r="D553" s="810"/>
      <c r="E553" s="406"/>
      <c r="F553" s="239"/>
      <c r="G553" s="108"/>
      <c r="H553" s="113"/>
    </row>
    <row r="554" spans="1:10" s="104" customFormat="1" ht="24.75" customHeight="1" x14ac:dyDescent="0.2">
      <c r="A554" s="6"/>
      <c r="B554" s="576" t="s">
        <v>482</v>
      </c>
      <c r="C554" s="577"/>
      <c r="D554" s="578"/>
      <c r="E554" s="406"/>
      <c r="F554" s="239"/>
      <c r="G554" s="108"/>
      <c r="H554" s="113"/>
    </row>
    <row r="555" spans="1:10" s="104" customFormat="1" ht="12.75" customHeight="1" x14ac:dyDescent="0.2">
      <c r="A555" s="6"/>
      <c r="B555" s="808" t="s">
        <v>342</v>
      </c>
      <c r="C555" s="809"/>
      <c r="D555" s="810"/>
      <c r="E555" s="327">
        <v>33752.53</v>
      </c>
      <c r="F555" s="177">
        <v>-0.8249719243586765</v>
      </c>
      <c r="G555" s="109"/>
      <c r="H555" s="113"/>
    </row>
    <row r="556" spans="1:10" s="104" customFormat="1" ht="12.75" customHeight="1" x14ac:dyDescent="0.2">
      <c r="A556" s="6"/>
      <c r="B556" s="799" t="s">
        <v>61</v>
      </c>
      <c r="C556" s="800"/>
      <c r="D556" s="804"/>
      <c r="E556" s="327">
        <v>395.92</v>
      </c>
      <c r="F556" s="177"/>
      <c r="G556" s="109"/>
      <c r="H556" s="113"/>
    </row>
    <row r="557" spans="1:10" s="104" customFormat="1" ht="11.25" customHeight="1" x14ac:dyDescent="0.2">
      <c r="A557" s="6"/>
      <c r="B557" s="805" t="s">
        <v>471</v>
      </c>
      <c r="C557" s="806"/>
      <c r="D557" s="807"/>
      <c r="E557" s="328">
        <v>395.92</v>
      </c>
      <c r="F557" s="174"/>
      <c r="G557" s="109"/>
      <c r="H557" s="113"/>
    </row>
    <row r="558" spans="1:10" s="104" customFormat="1" ht="11.25" customHeight="1" x14ac:dyDescent="0.2">
      <c r="A558" s="6"/>
      <c r="B558" s="805" t="s">
        <v>473</v>
      </c>
      <c r="C558" s="806"/>
      <c r="D558" s="807"/>
      <c r="E558" s="328"/>
      <c r="F558" s="174"/>
      <c r="G558" s="109"/>
      <c r="H558" s="113"/>
    </row>
    <row r="559" spans="1:10" s="104" customFormat="1" ht="11.25" customHeight="1" x14ac:dyDescent="0.2">
      <c r="A559" s="6"/>
      <c r="B559" s="805" t="s">
        <v>430</v>
      </c>
      <c r="C559" s="806"/>
      <c r="D559" s="807"/>
      <c r="E559" s="328"/>
      <c r="F559" s="174"/>
      <c r="G559" s="109"/>
      <c r="H559" s="113"/>
    </row>
    <row r="560" spans="1:10" s="104" customFormat="1" ht="11.25" customHeight="1" x14ac:dyDescent="0.2">
      <c r="A560" s="6"/>
      <c r="B560" s="805" t="s">
        <v>469</v>
      </c>
      <c r="C560" s="806"/>
      <c r="D560" s="807"/>
      <c r="E560" s="328"/>
      <c r="F560" s="174"/>
      <c r="G560" s="109"/>
      <c r="H560" s="113"/>
    </row>
    <row r="561" spans="1:10" s="104" customFormat="1" ht="21" customHeight="1" x14ac:dyDescent="0.2">
      <c r="A561" s="6"/>
      <c r="B561" s="805" t="s">
        <v>399</v>
      </c>
      <c r="C561" s="806"/>
      <c r="D561" s="807"/>
      <c r="E561" s="328"/>
      <c r="F561" s="174"/>
      <c r="G561" s="109"/>
      <c r="H561" s="113"/>
    </row>
    <row r="562" spans="1:10" s="104" customFormat="1" ht="12.75" customHeight="1" x14ac:dyDescent="0.2">
      <c r="A562" s="6"/>
      <c r="B562" s="805" t="s">
        <v>400</v>
      </c>
      <c r="C562" s="806"/>
      <c r="D562" s="807"/>
      <c r="E562" s="328"/>
      <c r="F562" s="174"/>
      <c r="G562" s="455"/>
      <c r="H562" s="113"/>
    </row>
    <row r="563" spans="1:10" s="104" customFormat="1" ht="12.75" customHeight="1" x14ac:dyDescent="0.2">
      <c r="A563" s="6"/>
      <c r="B563" s="805" t="s">
        <v>443</v>
      </c>
      <c r="C563" s="806"/>
      <c r="D563" s="807"/>
      <c r="E563" s="328"/>
      <c r="F563" s="174"/>
      <c r="G563" s="455"/>
      <c r="H563" s="113"/>
    </row>
    <row r="564" spans="1:10" s="457" customFormat="1" ht="15" customHeight="1" x14ac:dyDescent="0.2">
      <c r="A564" s="452"/>
      <c r="B564" s="805" t="s">
        <v>401</v>
      </c>
      <c r="C564" s="806"/>
      <c r="D564" s="807"/>
      <c r="E564" s="328"/>
      <c r="F564" s="174"/>
      <c r="G564" s="460"/>
      <c r="H564" s="456"/>
    </row>
    <row r="565" spans="1:10" s="457" customFormat="1" ht="12.75" customHeight="1" x14ac:dyDescent="0.2">
      <c r="A565" s="452"/>
      <c r="B565" s="799" t="s">
        <v>62</v>
      </c>
      <c r="C565" s="864"/>
      <c r="D565" s="865"/>
      <c r="E565" s="327">
        <v>33356.61</v>
      </c>
      <c r="F565" s="177">
        <v>-0.82696669470889494</v>
      </c>
      <c r="G565" s="460"/>
      <c r="H565" s="461"/>
    </row>
    <row r="566" spans="1:10" s="457" customFormat="1" ht="12.75" customHeight="1" x14ac:dyDescent="0.2">
      <c r="A566" s="452"/>
      <c r="B566" s="805" t="s">
        <v>470</v>
      </c>
      <c r="C566" s="806"/>
      <c r="D566" s="807"/>
      <c r="E566" s="328">
        <v>23328.980000000003</v>
      </c>
      <c r="F566" s="174">
        <v>-0.86977560780333696</v>
      </c>
      <c r="G566" s="462"/>
      <c r="H566" s="461"/>
    </row>
    <row r="567" spans="1:10" s="457" customFormat="1" ht="12.75" customHeight="1" x14ac:dyDescent="0.2">
      <c r="A567" s="452"/>
      <c r="B567" s="805" t="s">
        <v>474</v>
      </c>
      <c r="C567" s="806"/>
      <c r="D567" s="807"/>
      <c r="E567" s="328"/>
      <c r="F567" s="174"/>
      <c r="G567" s="462"/>
      <c r="H567" s="461"/>
    </row>
    <row r="568" spans="1:10" s="457" customFormat="1" ht="12.75" customHeight="1" x14ac:dyDescent="0.2">
      <c r="A568" s="452"/>
      <c r="B568" s="805" t="s">
        <v>402</v>
      </c>
      <c r="C568" s="806"/>
      <c r="D568" s="807"/>
      <c r="E568" s="328">
        <v>3099.78</v>
      </c>
      <c r="F568" s="174">
        <v>-0.75537657319810225</v>
      </c>
      <c r="G568" s="462"/>
      <c r="H568" s="461"/>
    </row>
    <row r="569" spans="1:10" s="457" customFormat="1" ht="12.75" customHeight="1" x14ac:dyDescent="0.2">
      <c r="A569" s="452"/>
      <c r="B569" s="805" t="s">
        <v>469</v>
      </c>
      <c r="C569" s="806"/>
      <c r="D569" s="807"/>
      <c r="E569" s="328">
        <v>17.53</v>
      </c>
      <c r="F569" s="174">
        <v>-0.96044228816427846</v>
      </c>
      <c r="G569" s="464"/>
      <c r="H569" s="461"/>
    </row>
    <row r="570" spans="1:10" s="457" customFormat="1" ht="12.75" customHeight="1" x14ac:dyDescent="0.2">
      <c r="A570" s="452"/>
      <c r="B570" s="805" t="s">
        <v>472</v>
      </c>
      <c r="C570" s="806"/>
      <c r="D570" s="807"/>
      <c r="E570" s="328"/>
      <c r="F570" s="174"/>
      <c r="G570" s="580"/>
      <c r="H570" s="461"/>
    </row>
    <row r="571" spans="1:10" s="457" customFormat="1" ht="12.75" customHeight="1" x14ac:dyDescent="0.2">
      <c r="A571" s="463"/>
      <c r="B571" s="805" t="s">
        <v>399</v>
      </c>
      <c r="C571" s="806"/>
      <c r="D571" s="807"/>
      <c r="E571" s="328"/>
      <c r="F571" s="174"/>
      <c r="G571" s="470"/>
      <c r="H571" s="465"/>
    </row>
    <row r="572" spans="1:10" s="457" customFormat="1" ht="21" customHeight="1" x14ac:dyDescent="0.2">
      <c r="A572" s="452"/>
      <c r="B572" s="805" t="s">
        <v>400</v>
      </c>
      <c r="C572" s="806"/>
      <c r="D572" s="807"/>
      <c r="E572" s="328"/>
      <c r="F572" s="174"/>
      <c r="G572" s="473"/>
      <c r="H572" s="470"/>
    </row>
    <row r="573" spans="1:10" s="457" customFormat="1" ht="21" customHeight="1" x14ac:dyDescent="0.2">
      <c r="A573" s="452"/>
      <c r="B573" s="169" t="s">
        <v>425</v>
      </c>
      <c r="C573" s="383"/>
      <c r="D573" s="384"/>
      <c r="E573" s="328"/>
      <c r="F573" s="174"/>
      <c r="G573" s="477"/>
      <c r="H573" s="473"/>
    </row>
    <row r="574" spans="1:10" s="457" customFormat="1" ht="15" customHeight="1" x14ac:dyDescent="0.2">
      <c r="A574" s="452"/>
      <c r="B574" s="820" t="s">
        <v>403</v>
      </c>
      <c r="C574" s="821"/>
      <c r="D574" s="822"/>
      <c r="E574" s="453">
        <v>6910.3200000000006</v>
      </c>
      <c r="F574" s="454"/>
      <c r="G574" s="481"/>
      <c r="H574" s="477"/>
    </row>
    <row r="575" spans="1:10" s="457" customFormat="1" ht="16.5" customHeight="1" x14ac:dyDescent="0.2">
      <c r="A575" s="452"/>
      <c r="B575" s="808" t="s">
        <v>343</v>
      </c>
      <c r="C575" s="809"/>
      <c r="D575" s="866"/>
      <c r="E575" s="458"/>
      <c r="F575" s="459"/>
      <c r="G575" s="483"/>
      <c r="H575" s="481"/>
    </row>
    <row r="576" spans="1:10" s="466" customFormat="1" ht="12.75" customHeight="1" x14ac:dyDescent="0.2">
      <c r="A576" s="452"/>
      <c r="B576" s="808" t="s">
        <v>344</v>
      </c>
      <c r="C576" s="809"/>
      <c r="D576" s="866"/>
      <c r="E576" s="458">
        <v>1763400.0100000002</v>
      </c>
      <c r="F576" s="459">
        <v>9.4666557237258031E-2</v>
      </c>
      <c r="G576" s="485"/>
      <c r="H576" s="484"/>
      <c r="J576" s="457"/>
    </row>
    <row r="577" spans="1:10" s="486" customFormat="1" ht="12.75" x14ac:dyDescent="0.2">
      <c r="A577" s="452"/>
      <c r="B577" s="799" t="s">
        <v>63</v>
      </c>
      <c r="C577" s="800"/>
      <c r="D577" s="855"/>
      <c r="E577" s="453">
        <v>661117.85999999975</v>
      </c>
      <c r="F577" s="454">
        <v>0.12492689491419684</v>
      </c>
      <c r="G577" s="487"/>
      <c r="H577" s="484"/>
      <c r="I577" s="470"/>
    </row>
    <row r="578" spans="1:10" s="486" customFormat="1" ht="12.75" x14ac:dyDescent="0.2">
      <c r="A578" s="463"/>
      <c r="B578" s="799" t="s">
        <v>64</v>
      </c>
      <c r="C578" s="800"/>
      <c r="D578" s="855"/>
      <c r="E578" s="453">
        <v>1102282.1500000004</v>
      </c>
      <c r="F578" s="454">
        <v>8.6007213320955955E-2</v>
      </c>
      <c r="G578" s="490"/>
      <c r="H578" s="488"/>
      <c r="I578" s="472"/>
    </row>
    <row r="579" spans="1:10" s="486" customFormat="1" ht="12.75" x14ac:dyDescent="0.2">
      <c r="A579" s="463"/>
      <c r="B579" s="799" t="s">
        <v>478</v>
      </c>
      <c r="C579" s="800"/>
      <c r="D579" s="855"/>
      <c r="E579" s="453"/>
      <c r="F579" s="454"/>
      <c r="G579" s="490"/>
      <c r="H579" s="488"/>
      <c r="I579" s="472"/>
    </row>
    <row r="580" spans="1:10" s="486" customFormat="1" ht="12.75" x14ac:dyDescent="0.2">
      <c r="A580" s="463"/>
      <c r="B580" s="799" t="s">
        <v>479</v>
      </c>
      <c r="C580" s="800"/>
      <c r="D580" s="800"/>
      <c r="E580" s="453"/>
      <c r="F580" s="454"/>
      <c r="G580" s="490"/>
      <c r="H580" s="488"/>
      <c r="I580" s="472"/>
    </row>
    <row r="581" spans="1:10" s="486" customFormat="1" ht="19.5" customHeight="1" x14ac:dyDescent="0.2">
      <c r="A581" s="489"/>
      <c r="B581" s="817" t="s">
        <v>65</v>
      </c>
      <c r="C581" s="818"/>
      <c r="D581" s="819"/>
      <c r="E581" s="326">
        <v>122692626.22000052</v>
      </c>
      <c r="F581" s="243">
        <v>-9.3213360398696432E-2</v>
      </c>
      <c r="G581" s="492"/>
      <c r="H581" s="491"/>
      <c r="I581" s="481"/>
    </row>
    <row r="582" spans="1:10" s="486" customFormat="1" x14ac:dyDescent="0.2">
      <c r="A582" s="452"/>
      <c r="B582" s="467">
        <f>64</f>
        <v>64</v>
      </c>
      <c r="C582" s="468"/>
      <c r="D582" s="468"/>
      <c r="E582" s="469"/>
      <c r="F582" s="470"/>
      <c r="G582" s="492"/>
      <c r="H582" s="493"/>
      <c r="I582" s="494"/>
    </row>
    <row r="583" spans="1:10" s="486" customFormat="1" ht="15.75" x14ac:dyDescent="0.25">
      <c r="A583" s="452"/>
      <c r="B583" s="471" t="s">
        <v>0</v>
      </c>
      <c r="C583" s="472"/>
      <c r="D583" s="472"/>
      <c r="E583" s="472"/>
      <c r="F583" s="473"/>
      <c r="G583" s="492"/>
      <c r="H583" s="493"/>
      <c r="I583" s="494"/>
    </row>
    <row r="584" spans="1:10" s="496" customFormat="1" ht="12" customHeight="1" x14ac:dyDescent="0.2">
      <c r="A584" s="452"/>
      <c r="B584" s="474"/>
      <c r="C584" s="475" t="str">
        <f>$C$3</f>
        <v>PERIODE DU 1.1 AU 31.5.2024</v>
      </c>
      <c r="D584" s="476"/>
      <c r="E584" s="468"/>
      <c r="F584" s="477"/>
      <c r="G584" s="492"/>
      <c r="H584" s="493"/>
      <c r="I584" s="495"/>
    </row>
    <row r="585" spans="1:10" s="498" customFormat="1" ht="12.75" customHeight="1" x14ac:dyDescent="0.2">
      <c r="A585" s="452"/>
      <c r="B585" s="478" t="str">
        <f>B518</f>
        <v xml:space="preserve">             II- ASSURANCE MATERNITE : DEPENSES en milliers d'euros</v>
      </c>
      <c r="C585" s="479"/>
      <c r="D585" s="479"/>
      <c r="E585" s="479"/>
      <c r="F585" s="480"/>
      <c r="G585" s="492"/>
      <c r="H585" s="493"/>
      <c r="I585" s="497"/>
    </row>
    <row r="586" spans="1:10" s="500" customFormat="1" ht="12.75" customHeight="1" x14ac:dyDescent="0.2">
      <c r="A586" s="452"/>
      <c r="B586" s="860"/>
      <c r="C586" s="861"/>
      <c r="D586" s="482"/>
      <c r="E586" s="88" t="s">
        <v>6</v>
      </c>
      <c r="F586" s="339" t="s">
        <v>300</v>
      </c>
      <c r="G586" s="490"/>
      <c r="H586" s="493"/>
      <c r="I586" s="499"/>
      <c r="J586" s="457"/>
    </row>
    <row r="587" spans="1:10" s="486" customFormat="1" ht="12.75" customHeight="1" x14ac:dyDescent="0.2">
      <c r="A587" s="452"/>
      <c r="B587" s="505" t="s">
        <v>475</v>
      </c>
      <c r="C587" s="505"/>
      <c r="D587" s="505"/>
      <c r="E587" s="326"/>
      <c r="F587" s="243"/>
      <c r="G587" s="519"/>
      <c r="H587" s="513"/>
      <c r="I587" s="520"/>
    </row>
    <row r="588" spans="1:10" s="496" customFormat="1" ht="17.25" customHeight="1" x14ac:dyDescent="0.2">
      <c r="A588" s="452"/>
      <c r="B588" s="501"/>
      <c r="C588" s="502"/>
      <c r="D588" s="502"/>
      <c r="E588" s="503"/>
      <c r="F588" s="504"/>
      <c r="G588" s="519"/>
      <c r="H588" s="513"/>
      <c r="I588" s="495"/>
      <c r="J588" s="457"/>
    </row>
    <row r="589" spans="1:10" s="486" customFormat="1" ht="16.5" customHeight="1" x14ac:dyDescent="0.2">
      <c r="A589" s="452"/>
      <c r="B589" s="505" t="s">
        <v>30</v>
      </c>
      <c r="C589" s="506"/>
      <c r="D589" s="507"/>
      <c r="E589" s="508">
        <v>1292571593.5360346</v>
      </c>
      <c r="F589" s="509">
        <v>2.5727693784646233E-2</v>
      </c>
      <c r="G589" s="519"/>
      <c r="H589" s="513"/>
      <c r="I589" s="520"/>
      <c r="J589" s="457"/>
    </row>
    <row r="590" spans="1:10" s="486" customFormat="1" ht="16.5" customHeight="1" x14ac:dyDescent="0.2">
      <c r="A590" s="452"/>
      <c r="B590" s="510"/>
      <c r="C590" s="506"/>
      <c r="D590" s="506"/>
      <c r="E590" s="511"/>
      <c r="F590" s="512"/>
      <c r="G590" s="519"/>
      <c r="H590" s="513"/>
      <c r="I590" s="520"/>
      <c r="J590" s="457"/>
    </row>
    <row r="591" spans="1:10" s="486" customFormat="1" ht="16.5" customHeight="1" x14ac:dyDescent="0.2">
      <c r="A591" s="452"/>
      <c r="B591" s="505" t="s">
        <v>240</v>
      </c>
      <c r="C591" s="506"/>
      <c r="D591" s="507"/>
      <c r="E591" s="508">
        <v>397841.32999999996</v>
      </c>
      <c r="F591" s="509">
        <v>0.6096950462674513</v>
      </c>
      <c r="G591" s="519"/>
      <c r="H591" s="513"/>
      <c r="I591" s="520"/>
      <c r="J591" s="457"/>
    </row>
    <row r="592" spans="1:10" s="486" customFormat="1" ht="16.5" hidden="1" customHeight="1" x14ac:dyDescent="0.2">
      <c r="A592" s="452"/>
      <c r="B592" s="514"/>
      <c r="C592" s="515"/>
      <c r="D592" s="516"/>
      <c r="E592" s="517"/>
      <c r="F592" s="518"/>
      <c r="G592" s="519"/>
      <c r="H592" s="513"/>
      <c r="I592" s="520"/>
      <c r="J592" s="457"/>
    </row>
    <row r="593" spans="1:10" s="486" customFormat="1" ht="16.5" hidden="1" customHeight="1" x14ac:dyDescent="0.2">
      <c r="A593" s="452"/>
      <c r="B593" s="514"/>
      <c r="C593" s="515"/>
      <c r="D593" s="516"/>
      <c r="E593" s="517"/>
      <c r="F593" s="518"/>
      <c r="G593" s="519"/>
      <c r="H593" s="513"/>
      <c r="I593" s="520"/>
      <c r="J593" s="457"/>
    </row>
    <row r="594" spans="1:10" s="486" customFormat="1" ht="16.5" hidden="1" customHeight="1" x14ac:dyDescent="0.2">
      <c r="A594" s="452"/>
      <c r="B594" s="514"/>
      <c r="C594" s="515"/>
      <c r="D594" s="516"/>
      <c r="E594" s="517"/>
      <c r="F594" s="518"/>
      <c r="G594" s="519"/>
      <c r="H594" s="513"/>
      <c r="I594" s="520"/>
      <c r="J594" s="457"/>
    </row>
    <row r="595" spans="1:10" s="486" customFormat="1" ht="16.5" customHeight="1" x14ac:dyDescent="0.2">
      <c r="A595" s="452"/>
      <c r="B595" s="514"/>
      <c r="C595" s="515"/>
      <c r="D595" s="572"/>
      <c r="E595" s="517"/>
      <c r="F595" s="518"/>
      <c r="G595" s="519"/>
      <c r="H595" s="513"/>
      <c r="I595" s="520"/>
      <c r="J595" s="457"/>
    </row>
    <row r="596" spans="1:10" s="486" customFormat="1" ht="16.5" customHeight="1" x14ac:dyDescent="0.2">
      <c r="A596" s="452"/>
      <c r="B596" s="126" t="s">
        <v>433</v>
      </c>
      <c r="C596" s="127"/>
      <c r="D596" s="128"/>
      <c r="E596" s="334"/>
      <c r="F596" s="249"/>
      <c r="G596" s="519"/>
      <c r="H596" s="513"/>
      <c r="I596" s="520"/>
      <c r="J596" s="457"/>
    </row>
    <row r="597" spans="1:10" s="486" customFormat="1" ht="16.5" customHeight="1" x14ac:dyDescent="0.2">
      <c r="A597" s="452"/>
      <c r="B597" s="514"/>
      <c r="C597" s="515"/>
      <c r="D597" s="516"/>
      <c r="E597" s="517"/>
      <c r="F597" s="518"/>
      <c r="G597" s="519"/>
      <c r="H597" s="513"/>
      <c r="I597" s="520"/>
      <c r="J597" s="457"/>
    </row>
    <row r="598" spans="1:10" s="486" customFormat="1" ht="16.5" customHeight="1" x14ac:dyDescent="0.2">
      <c r="A598" s="452"/>
      <c r="B598" s="505" t="s">
        <v>19</v>
      </c>
      <c r="C598" s="521"/>
      <c r="D598" s="522"/>
      <c r="E598" s="508"/>
      <c r="F598" s="509"/>
      <c r="G598" s="519"/>
      <c r="H598" s="513"/>
      <c r="I598" s="520"/>
      <c r="J598" s="457"/>
    </row>
    <row r="599" spans="1:10" s="486" customFormat="1" ht="16.5" customHeight="1" x14ac:dyDescent="0.2">
      <c r="A599" s="452"/>
      <c r="B599" s="514"/>
      <c r="C599" s="515"/>
      <c r="D599" s="516"/>
      <c r="E599" s="517"/>
      <c r="F599" s="518"/>
      <c r="G599" s="519"/>
      <c r="H599" s="513"/>
      <c r="I599" s="520"/>
      <c r="J599" s="457"/>
    </row>
    <row r="600" spans="1:10" s="486" customFormat="1" ht="16.5" customHeight="1" x14ac:dyDescent="0.2">
      <c r="A600" s="452"/>
      <c r="B600" s="505" t="s">
        <v>44</v>
      </c>
      <c r="C600" s="521"/>
      <c r="D600" s="522"/>
      <c r="E600" s="508"/>
      <c r="F600" s="509"/>
      <c r="G600" s="519"/>
      <c r="H600" s="513"/>
      <c r="I600" s="520"/>
    </row>
    <row r="601" spans="1:10" s="486" customFormat="1" ht="16.5" customHeight="1" x14ac:dyDescent="0.2">
      <c r="A601" s="452"/>
      <c r="B601" s="514"/>
      <c r="C601" s="515"/>
      <c r="D601" s="516"/>
      <c r="E601" s="517"/>
      <c r="F601" s="518"/>
      <c r="G601" s="519"/>
      <c r="H601" s="513"/>
      <c r="I601" s="520"/>
      <c r="J601" s="457"/>
    </row>
    <row r="602" spans="1:10" s="486" customFormat="1" ht="16.5" customHeight="1" x14ac:dyDescent="0.2">
      <c r="A602" s="452"/>
      <c r="B602" s="523" t="s">
        <v>42</v>
      </c>
      <c r="C602" s="521"/>
      <c r="D602" s="522"/>
      <c r="E602" s="524"/>
      <c r="F602" s="525"/>
      <c r="G602" s="519"/>
      <c r="H602" s="513"/>
      <c r="I602" s="520"/>
    </row>
    <row r="603" spans="1:10" s="486" customFormat="1" ht="16.5" customHeight="1" x14ac:dyDescent="0.2">
      <c r="A603" s="452"/>
      <c r="B603" s="526" t="s">
        <v>83</v>
      </c>
      <c r="C603" s="515"/>
      <c r="D603" s="527"/>
      <c r="E603" s="528"/>
      <c r="F603" s="529"/>
      <c r="G603" s="540"/>
      <c r="H603" s="513"/>
      <c r="I603" s="520"/>
      <c r="J603" s="457"/>
    </row>
    <row r="604" spans="1:10" s="486" customFormat="1" ht="16.5" customHeight="1" x14ac:dyDescent="0.2">
      <c r="A604" s="452"/>
      <c r="B604" s="530" t="s">
        <v>84</v>
      </c>
      <c r="C604" s="531"/>
      <c r="D604" s="532"/>
      <c r="E604" s="533"/>
      <c r="F604" s="534"/>
      <c r="G604" s="468"/>
      <c r="H604" s="541"/>
      <c r="I604" s="520"/>
    </row>
    <row r="605" spans="1:10" s="486" customFormat="1" ht="16.5" customHeight="1" thickBot="1" x14ac:dyDescent="0.25">
      <c r="A605" s="452"/>
      <c r="B605" s="535"/>
      <c r="C605" s="515"/>
      <c r="D605" s="582"/>
      <c r="E605" s="585"/>
      <c r="F605" s="586"/>
      <c r="G605" s="468"/>
      <c r="H605" s="541"/>
      <c r="I605" s="520"/>
    </row>
    <row r="606" spans="1:10" ht="16.5" customHeight="1" thickBot="1" x14ac:dyDescent="0.25">
      <c r="B606" s="536" t="s">
        <v>168</v>
      </c>
      <c r="C606" s="537"/>
      <c r="D606" s="537"/>
      <c r="E606" s="538">
        <v>2133511478.9119275</v>
      </c>
      <c r="F606" s="539">
        <v>1.7338872022844676E-2</v>
      </c>
      <c r="I606" s="111"/>
      <c r="J606" s="104"/>
    </row>
    <row r="607" spans="1:10" ht="16.5" customHeight="1" x14ac:dyDescent="0.2">
      <c r="B607" s="467"/>
      <c r="C607" s="468"/>
      <c r="D607" s="468"/>
      <c r="E607" s="468"/>
      <c r="F607" s="468"/>
      <c r="I607" s="111"/>
      <c r="J607" s="104"/>
    </row>
    <row r="608" spans="1:10" ht="16.5" customHeight="1" x14ac:dyDescent="0.2">
      <c r="I608" s="111"/>
    </row>
    <row r="609" spans="1:10" s="136" customFormat="1" ht="39" customHeight="1" x14ac:dyDescent="0.2">
      <c r="A609" s="6"/>
      <c r="B609" s="5"/>
      <c r="C609" s="3"/>
      <c r="D609" s="3"/>
      <c r="E609" s="3"/>
      <c r="F609" s="3"/>
      <c r="G609" s="3"/>
      <c r="H609" s="3"/>
      <c r="I609" s="85"/>
      <c r="J609" s="104"/>
    </row>
  </sheetData>
  <dataConsolidate/>
  <mergeCells count="90">
    <mergeCell ref="B579:D579"/>
    <mergeCell ref="B562:D562"/>
    <mergeCell ref="B564:D564"/>
    <mergeCell ref="B572:D572"/>
    <mergeCell ref="B525:D525"/>
    <mergeCell ref="B520:D520"/>
    <mergeCell ref="B549:D549"/>
    <mergeCell ref="B521:D521"/>
    <mergeCell ref="B532:D532"/>
    <mergeCell ref="B561:D561"/>
    <mergeCell ref="B506:C506"/>
    <mergeCell ref="B514:C514"/>
    <mergeCell ref="B535:D535"/>
    <mergeCell ref="B586:C586"/>
    <mergeCell ref="B477:C477"/>
    <mergeCell ref="B494:C494"/>
    <mergeCell ref="B507:C507"/>
    <mergeCell ref="B497:C497"/>
    <mergeCell ref="B478:C478"/>
    <mergeCell ref="B502:C502"/>
    <mergeCell ref="B505:C505"/>
    <mergeCell ref="B550:D550"/>
    <mergeCell ref="B508:C508"/>
    <mergeCell ref="B512:C512"/>
    <mergeCell ref="B500:C500"/>
    <mergeCell ref="B481:C481"/>
    <mergeCell ref="B498:C498"/>
    <mergeCell ref="B499:C499"/>
    <mergeCell ref="B490:C490"/>
    <mergeCell ref="B485:C485"/>
    <mergeCell ref="B495:C495"/>
    <mergeCell ref="B501:C501"/>
    <mergeCell ref="B484:C484"/>
    <mergeCell ref="B479:C479"/>
    <mergeCell ref="B496:C496"/>
    <mergeCell ref="B558:D558"/>
    <mergeCell ref="B533:D533"/>
    <mergeCell ref="B534:D534"/>
    <mergeCell ref="B543:D543"/>
    <mergeCell ref="B556:D556"/>
    <mergeCell ref="B480:C480"/>
    <mergeCell ref="B492:C492"/>
    <mergeCell ref="B491:C491"/>
    <mergeCell ref="B489:C489"/>
    <mergeCell ref="B493:C493"/>
    <mergeCell ref="B536:D536"/>
    <mergeCell ref="B511:C511"/>
    <mergeCell ref="B510:C510"/>
    <mergeCell ref="B519:C519"/>
    <mergeCell ref="B515:C515"/>
    <mergeCell ref="B513:C513"/>
    <mergeCell ref="B557:D557"/>
    <mergeCell ref="B509:C509"/>
    <mergeCell ref="B522:D522"/>
    <mergeCell ref="B523:D523"/>
    <mergeCell ref="B524:D524"/>
    <mergeCell ref="B548:D548"/>
    <mergeCell ref="B526:D526"/>
    <mergeCell ref="B531:D531"/>
    <mergeCell ref="B527:D527"/>
    <mergeCell ref="B537:D537"/>
    <mergeCell ref="B538:D538"/>
    <mergeCell ref="B541:D541"/>
    <mergeCell ref="B542:D542"/>
    <mergeCell ref="B539:D539"/>
    <mergeCell ref="B540:D540"/>
    <mergeCell ref="B544:D544"/>
    <mergeCell ref="B551:D551"/>
    <mergeCell ref="B552:D552"/>
    <mergeCell ref="B553:D553"/>
    <mergeCell ref="B563:D563"/>
    <mergeCell ref="B565:D565"/>
    <mergeCell ref="B545:D545"/>
    <mergeCell ref="B547:D547"/>
    <mergeCell ref="B570:D570"/>
    <mergeCell ref="B576:D576"/>
    <mergeCell ref="B566:D566"/>
    <mergeCell ref="B555:D555"/>
    <mergeCell ref="B560:D560"/>
    <mergeCell ref="B559:D559"/>
    <mergeCell ref="B580:D580"/>
    <mergeCell ref="B567:D567"/>
    <mergeCell ref="B578:D578"/>
    <mergeCell ref="B581:D581"/>
    <mergeCell ref="B568:D568"/>
    <mergeCell ref="B569:D569"/>
    <mergeCell ref="B571:D571"/>
    <mergeCell ref="B575:D575"/>
    <mergeCell ref="B577:D577"/>
    <mergeCell ref="B574:D574"/>
  </mergeCells>
  <phoneticPr fontId="22" type="noConversion"/>
  <printOptions headings="1"/>
  <pageMargins left="0.19685039370078741" right="0.19685039370078741" top="0.27559055118110237" bottom="0.19685039370078741" header="0.31496062992125984" footer="0.51181102362204722"/>
  <pageSetup paperSize="9" scale="32" fitToHeight="7" orientation="portrait" verticalDpi="1200" r:id="rId1"/>
  <headerFooter alignWithMargins="0"/>
  <rowBreaks count="4" manualBreakCount="4">
    <brk id="135" max="8" man="1"/>
    <brk id="268" max="8" man="1"/>
    <brk id="384" max="8" man="1"/>
    <brk id="472" max="8"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tabColor indexed="45"/>
  </sheetPr>
  <dimension ref="A1:I23"/>
  <sheetViews>
    <sheetView showZeros="0" view="pageBreakPreview" zoomScale="115" zoomScaleNormal="100" zoomScaleSheetLayoutView="115" workbookViewId="0">
      <selection activeCell="D21" sqref="D21:F21"/>
    </sheetView>
  </sheetViews>
  <sheetFormatPr baseColWidth="10" defaultRowHeight="11.25" x14ac:dyDescent="0.2"/>
  <cols>
    <col min="1" max="1" width="4" style="6" customWidth="1"/>
    <col min="2" max="2" width="45.42578125" style="5" customWidth="1"/>
    <col min="3" max="3" width="13.7109375" style="3" customWidth="1"/>
    <col min="4" max="4" width="14.7109375" style="3" customWidth="1"/>
    <col min="5" max="5" width="2.28515625" style="3" customWidth="1"/>
    <col min="6" max="6" width="10.42578125" style="3" customWidth="1"/>
    <col min="7" max="7" width="2.5703125" style="3" customWidth="1"/>
    <col min="8" max="16384" width="11.42578125" style="5"/>
  </cols>
  <sheetData>
    <row r="1" spans="1:9" x14ac:dyDescent="0.2">
      <c r="B1" s="43"/>
      <c r="G1" s="4"/>
    </row>
    <row r="2" spans="1:9" s="136" customFormat="1" ht="24.75" customHeight="1" x14ac:dyDescent="0.15">
      <c r="A2" s="6"/>
      <c r="B2" s="137" t="s">
        <v>332</v>
      </c>
      <c r="C2" s="138"/>
      <c r="D2" s="138"/>
      <c r="E2" s="138"/>
      <c r="F2" s="138"/>
      <c r="G2" s="138"/>
    </row>
    <row r="3" spans="1:9" ht="12" customHeight="1" x14ac:dyDescent="0.2">
      <c r="B3" s="9">
        <f>CUMUL_Maladie_mnt!B3</f>
        <v>0</v>
      </c>
      <c r="C3" s="11" t="str">
        <f>CUMUL_Maladie_mnt!C3</f>
        <v>PERIODE DU 1.1 AU 31.5.2024</v>
      </c>
      <c r="D3" s="11"/>
      <c r="H3" s="3"/>
      <c r="I3" s="3"/>
    </row>
    <row r="4" spans="1:9" ht="19.5" customHeight="1" x14ac:dyDescent="0.2">
      <c r="B4" s="12" t="s">
        <v>46</v>
      </c>
      <c r="C4" s="87"/>
      <c r="D4" s="139"/>
      <c r="E4" s="139"/>
      <c r="F4" s="140"/>
      <c r="G4" s="86"/>
    </row>
    <row r="5" spans="1:9" ht="25.5" customHeight="1" x14ac:dyDescent="0.2">
      <c r="B5" s="141" t="s">
        <v>15</v>
      </c>
      <c r="C5" s="142"/>
      <c r="D5" s="189" t="s">
        <v>6</v>
      </c>
      <c r="E5" s="143"/>
      <c r="F5" s="341" t="s">
        <v>333</v>
      </c>
      <c r="G5" s="144"/>
    </row>
    <row r="6" spans="1:9" ht="25.5" customHeight="1" x14ac:dyDescent="0.2">
      <c r="B6" s="145" t="s">
        <v>32</v>
      </c>
      <c r="C6" s="146"/>
      <c r="D6" s="365"/>
      <c r="E6" s="257"/>
      <c r="F6" s="388"/>
      <c r="G6" s="144"/>
    </row>
    <row r="7" spans="1:9" s="95" customFormat="1" ht="25.5" customHeight="1" x14ac:dyDescent="0.2">
      <c r="A7" s="91"/>
      <c r="B7" s="147" t="s">
        <v>16</v>
      </c>
      <c r="C7" s="148"/>
      <c r="D7" s="364"/>
      <c r="E7" s="258"/>
      <c r="F7" s="239"/>
      <c r="G7" s="94"/>
    </row>
    <row r="8" spans="1:9" ht="15" hidden="1" customHeight="1" x14ac:dyDescent="0.2">
      <c r="B8" s="149" t="s">
        <v>334</v>
      </c>
      <c r="C8" s="68"/>
      <c r="D8" s="364">
        <v>2996443427.8800011</v>
      </c>
      <c r="E8" s="258"/>
      <c r="F8" s="239">
        <v>4.5308587167590453E-2</v>
      </c>
      <c r="G8" s="20"/>
    </row>
    <row r="9" spans="1:9" ht="15" hidden="1" customHeight="1" x14ac:dyDescent="0.2">
      <c r="B9" s="149" t="s">
        <v>335</v>
      </c>
      <c r="C9" s="68"/>
      <c r="D9" s="364"/>
      <c r="E9" s="258"/>
      <c r="F9" s="239"/>
      <c r="G9" s="20"/>
    </row>
    <row r="10" spans="1:9" ht="15" customHeight="1" x14ac:dyDescent="0.2">
      <c r="B10" s="149" t="s">
        <v>317</v>
      </c>
      <c r="C10" s="68"/>
      <c r="D10" s="364">
        <v>2996443427.8800011</v>
      </c>
      <c r="E10" s="258"/>
      <c r="F10" s="239">
        <v>4.5308587167590453E-2</v>
      </c>
      <c r="G10" s="20"/>
    </row>
    <row r="11" spans="1:9" ht="24" hidden="1" customHeight="1" x14ac:dyDescent="0.2">
      <c r="B11" s="149" t="s">
        <v>336</v>
      </c>
      <c r="C11" s="68"/>
      <c r="D11" s="364">
        <v>110974654.09000003</v>
      </c>
      <c r="E11" s="258"/>
      <c r="F11" s="239">
        <v>-1.6001726663911198E-3</v>
      </c>
      <c r="G11" s="20"/>
    </row>
    <row r="12" spans="1:9" ht="12.75" hidden="1" customHeight="1" x14ac:dyDescent="0.2">
      <c r="B12" s="149" t="s">
        <v>337</v>
      </c>
      <c r="C12" s="68"/>
      <c r="D12" s="364"/>
      <c r="E12" s="258"/>
      <c r="F12" s="239"/>
      <c r="G12" s="20"/>
    </row>
    <row r="13" spans="1:9" ht="13.5" customHeight="1" x14ac:dyDescent="0.2">
      <c r="B13" s="149" t="s">
        <v>318</v>
      </c>
      <c r="C13" s="68"/>
      <c r="D13" s="364">
        <v>110974654.09000003</v>
      </c>
      <c r="E13" s="258"/>
      <c r="F13" s="239">
        <v>-1.6001726663911198E-3</v>
      </c>
      <c r="G13" s="20"/>
    </row>
    <row r="14" spans="1:9" ht="21.75" hidden="1" customHeight="1" x14ac:dyDescent="0.2">
      <c r="B14" s="149" t="s">
        <v>338</v>
      </c>
      <c r="C14" s="68"/>
      <c r="D14" s="364">
        <v>64140393.949999988</v>
      </c>
      <c r="E14" s="258"/>
      <c r="F14" s="239">
        <v>-3.3223355387873355E-2</v>
      </c>
      <c r="G14" s="20"/>
    </row>
    <row r="15" spans="1:9" ht="14.25" hidden="1" customHeight="1" x14ac:dyDescent="0.2">
      <c r="B15" s="149" t="s">
        <v>339</v>
      </c>
      <c r="C15" s="68"/>
      <c r="D15" s="365"/>
      <c r="E15" s="257"/>
      <c r="F15" s="239"/>
      <c r="G15" s="20"/>
    </row>
    <row r="16" spans="1:9" ht="16.5" customHeight="1" x14ac:dyDescent="0.2">
      <c r="B16" s="149" t="s">
        <v>319</v>
      </c>
      <c r="C16" s="68"/>
      <c r="D16" s="364">
        <v>64140393.949999988</v>
      </c>
      <c r="E16" s="258"/>
      <c r="F16" s="239">
        <v>-3.3223355387873355E-2</v>
      </c>
      <c r="G16" s="20"/>
    </row>
    <row r="17" spans="1:7" s="63" customFormat="1" ht="29.25" customHeight="1" x14ac:dyDescent="0.2">
      <c r="A17" s="61"/>
      <c r="B17" s="151" t="s">
        <v>17</v>
      </c>
      <c r="C17" s="152"/>
      <c r="D17" s="426">
        <v>3171558475.920001</v>
      </c>
      <c r="E17" s="397"/>
      <c r="F17" s="389">
        <v>4.1884149489291644E-2</v>
      </c>
      <c r="G17" s="153"/>
    </row>
    <row r="18" spans="1:7" ht="20.25" customHeight="1" thickBot="1" x14ac:dyDescent="0.25">
      <c r="B18" s="97" t="s">
        <v>18</v>
      </c>
      <c r="C18" s="150"/>
      <c r="D18" s="364"/>
      <c r="E18" s="258"/>
      <c r="F18" s="390"/>
      <c r="G18" s="20"/>
    </row>
    <row r="19" spans="1:7" s="121" customFormat="1" ht="42.75" customHeight="1" thickBot="1" x14ac:dyDescent="0.25">
      <c r="A19" s="114"/>
      <c r="B19" s="154" t="s">
        <v>19</v>
      </c>
      <c r="C19" s="155"/>
      <c r="D19" s="366">
        <v>3171558475.920001</v>
      </c>
      <c r="E19" s="259"/>
      <c r="F19" s="260">
        <v>4.1884149489291644E-2</v>
      </c>
      <c r="G19" s="156"/>
    </row>
    <row r="20" spans="1:7" s="160" customFormat="1" ht="42.75" customHeight="1" thickBot="1" x14ac:dyDescent="0.25">
      <c r="A20" s="6"/>
      <c r="B20" s="157"/>
      <c r="C20" s="158"/>
      <c r="D20" s="159"/>
      <c r="E20" s="159"/>
      <c r="F20" s="188"/>
      <c r="G20" s="47"/>
    </row>
    <row r="21" spans="1:7" s="121" customFormat="1" ht="53.25" customHeight="1" thickBot="1" x14ac:dyDescent="0.25">
      <c r="A21" s="114"/>
      <c r="B21" s="379" t="s">
        <v>44</v>
      </c>
      <c r="C21" s="380"/>
      <c r="D21" s="381">
        <v>45429076.530000016</v>
      </c>
      <c r="E21" s="259"/>
      <c r="F21" s="260">
        <v>3.7218385091832618E-2</v>
      </c>
      <c r="G21" s="156"/>
    </row>
    <row r="22" spans="1:7" ht="29.25" customHeight="1" x14ac:dyDescent="0.2">
      <c r="B22" s="382"/>
      <c r="C22" s="159"/>
      <c r="D22" s="159"/>
      <c r="E22" s="159"/>
      <c r="F22" s="47"/>
      <c r="G22" s="47"/>
    </row>
    <row r="23" spans="1:7" ht="9" customHeight="1" x14ac:dyDescent="0.2">
      <c r="A23" s="1"/>
      <c r="F23" s="4"/>
      <c r="G23" s="4"/>
    </row>
  </sheetData>
  <dataConsolidate/>
  <phoneticPr fontId="22" type="noConversion"/>
  <pageMargins left="0.19685039370078741" right="0.19685039370078741" top="0.27559055118110237" bottom="0.19685039370078741" header="0.31496062992125984" footer="0.51181102362204722"/>
  <pageSetup paperSize="9" scale="88" orientation="portrait" horizontalDpi="1200" verticalDpi="1200" r:id="rId1"/>
  <headerFooter alignWithMargins="0">
    <oddFooter xml:space="preserve">&amp;R&amp;8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tabColor indexed="45"/>
  </sheetPr>
  <dimension ref="A1:K601"/>
  <sheetViews>
    <sheetView showZeros="0" view="pageBreakPreview" topLeftCell="A310" zoomScale="115" zoomScaleNormal="100" zoomScaleSheetLayoutView="115" workbookViewId="0">
      <selection activeCell="E600" sqref="E600:F600"/>
    </sheetView>
  </sheetViews>
  <sheetFormatPr baseColWidth="10" defaultRowHeight="11.25" x14ac:dyDescent="0.2"/>
  <cols>
    <col min="1" max="1" width="4" style="6" customWidth="1"/>
    <col min="2" max="2" width="64.28515625" style="5" customWidth="1"/>
    <col min="3" max="3" width="15" style="3" bestFit="1" customWidth="1"/>
    <col min="4" max="4" width="14.85546875" style="3" customWidth="1"/>
    <col min="5" max="5" width="15" style="3" customWidth="1"/>
    <col min="6" max="6" width="14.85546875" style="3" bestFit="1" customWidth="1"/>
    <col min="7" max="7" width="3.8554687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5" customHeight="1" x14ac:dyDescent="0.25">
      <c r="B2" s="7" t="s">
        <v>288</v>
      </c>
      <c r="C2" s="8"/>
      <c r="D2" s="8"/>
      <c r="E2" s="8"/>
      <c r="F2" s="8"/>
      <c r="G2" s="8"/>
      <c r="H2" s="8"/>
      <c r="I2" s="8"/>
    </row>
    <row r="3" spans="1:9" ht="12" customHeight="1" x14ac:dyDescent="0.2">
      <c r="B3" s="9"/>
      <c r="C3" s="10" t="str">
        <f>CUMUL_Tousrisques_mnt!C3</f>
        <v>PERIODE DU 1.1 AU 31.5.2024</v>
      </c>
      <c r="D3" s="11"/>
    </row>
    <row r="4" spans="1:9" ht="14.25" customHeight="1" x14ac:dyDescent="0.2">
      <c r="B4" s="12" t="s">
        <v>173</v>
      </c>
      <c r="C4" s="13"/>
      <c r="D4" s="13"/>
      <c r="E4" s="13"/>
      <c r="F4" s="14"/>
      <c r="G4" s="15"/>
      <c r="H4" s="5"/>
      <c r="I4" s="5"/>
    </row>
    <row r="5" spans="1:9" ht="12" customHeight="1" x14ac:dyDescent="0.2">
      <c r="B5" s="16" t="s">
        <v>4</v>
      </c>
      <c r="C5" s="18" t="s">
        <v>6</v>
      </c>
      <c r="D5" s="219" t="s">
        <v>3</v>
      </c>
      <c r="E5" s="219" t="s">
        <v>237</v>
      </c>
      <c r="F5" s="19" t="str">
        <f>CUMUL_Maladie_mnt!$H$5</f>
        <v>PCAP</v>
      </c>
      <c r="G5" s="20"/>
      <c r="H5" s="5"/>
      <c r="I5" s="5"/>
    </row>
    <row r="6" spans="1:9" ht="9.75" customHeight="1" x14ac:dyDescent="0.2">
      <c r="B6" s="21"/>
      <c r="C6" s="17"/>
      <c r="D6" s="220" t="s">
        <v>241</v>
      </c>
      <c r="E6" s="220" t="s">
        <v>239</v>
      </c>
      <c r="F6" s="22" t="str">
        <f>CUMUL_Maladie_mnt!$H$6</f>
        <v>en %</v>
      </c>
      <c r="G6" s="23"/>
      <c r="H6" s="5"/>
      <c r="I6" s="5"/>
    </row>
    <row r="7" spans="1:9" s="28" customFormat="1" ht="16.5" customHeight="1" x14ac:dyDescent="0.2">
      <c r="A7" s="24"/>
      <c r="B7" s="25" t="s">
        <v>170</v>
      </c>
      <c r="C7" s="287"/>
      <c r="D7" s="288"/>
      <c r="E7" s="288"/>
      <c r="F7" s="181"/>
      <c r="G7" s="27"/>
    </row>
    <row r="8" spans="1:9" ht="6.75" customHeight="1" x14ac:dyDescent="0.2">
      <c r="B8" s="29"/>
      <c r="C8" s="289"/>
      <c r="D8" s="290"/>
      <c r="E8" s="290"/>
      <c r="F8" s="179"/>
      <c r="G8" s="20"/>
      <c r="H8" s="5"/>
      <c r="I8" s="5"/>
    </row>
    <row r="9" spans="1:9" s="28" customFormat="1" ht="14.25" customHeight="1" x14ac:dyDescent="0.2">
      <c r="A9" s="24"/>
      <c r="B9" s="31" t="s">
        <v>88</v>
      </c>
      <c r="C9" s="291"/>
      <c r="D9" s="292"/>
      <c r="E9" s="292"/>
      <c r="F9" s="178"/>
      <c r="G9" s="27"/>
    </row>
    <row r="10" spans="1:9" ht="10.5" customHeight="1" x14ac:dyDescent="0.2">
      <c r="B10" s="16" t="s">
        <v>22</v>
      </c>
      <c r="C10" s="289">
        <v>27864358.010000002</v>
      </c>
      <c r="D10" s="290">
        <v>992245.37999999977</v>
      </c>
      <c r="E10" s="290">
        <v>25407.380000000005</v>
      </c>
      <c r="F10" s="179">
        <v>3.3500703315749725E-2</v>
      </c>
      <c r="G10" s="20"/>
      <c r="H10" s="5"/>
      <c r="I10" s="5"/>
    </row>
    <row r="11" spans="1:9" ht="10.5" customHeight="1" x14ac:dyDescent="0.2">
      <c r="B11" s="16" t="s">
        <v>100</v>
      </c>
      <c r="C11" s="289">
        <v>234536.94000000003</v>
      </c>
      <c r="D11" s="290"/>
      <c r="E11" s="290">
        <v>534.48</v>
      </c>
      <c r="F11" s="179">
        <v>-7.5494319777812957E-2</v>
      </c>
      <c r="G11" s="20"/>
      <c r="H11" s="5"/>
      <c r="I11" s="5"/>
    </row>
    <row r="12" spans="1:9" ht="10.5" customHeight="1" x14ac:dyDescent="0.2">
      <c r="B12" s="16" t="s">
        <v>340</v>
      </c>
      <c r="C12" s="289">
        <v>1545100.6899999988</v>
      </c>
      <c r="D12" s="290">
        <v>103784.33000000006</v>
      </c>
      <c r="E12" s="290">
        <v>1279.5200000000002</v>
      </c>
      <c r="F12" s="179">
        <v>0.10328609808082612</v>
      </c>
      <c r="G12" s="20"/>
      <c r="H12" s="5"/>
      <c r="I12" s="5"/>
    </row>
    <row r="13" spans="1:9" ht="10.5" customHeight="1" x14ac:dyDescent="0.2">
      <c r="B13" s="340" t="s">
        <v>90</v>
      </c>
      <c r="C13" s="289">
        <v>1526528.5499999986</v>
      </c>
      <c r="D13" s="290">
        <v>101425.07000000007</v>
      </c>
      <c r="E13" s="290">
        <v>1162.3800000000001</v>
      </c>
      <c r="F13" s="179">
        <v>0.10412103497769731</v>
      </c>
      <c r="G13" s="20"/>
      <c r="H13" s="5"/>
      <c r="I13" s="5"/>
    </row>
    <row r="14" spans="1:9" ht="10.5" customHeight="1" x14ac:dyDescent="0.2">
      <c r="B14" s="33" t="s">
        <v>304</v>
      </c>
      <c r="C14" s="289">
        <v>341791.98000000004</v>
      </c>
      <c r="D14" s="290">
        <v>33139.909999999989</v>
      </c>
      <c r="E14" s="290">
        <v>71.25</v>
      </c>
      <c r="F14" s="179">
        <v>7.3433358229950896E-2</v>
      </c>
      <c r="G14" s="20"/>
      <c r="H14" s="5"/>
      <c r="I14" s="5"/>
    </row>
    <row r="15" spans="1:9" ht="10.5" customHeight="1" x14ac:dyDescent="0.2">
      <c r="B15" s="33" t="s">
        <v>305</v>
      </c>
      <c r="C15" s="289"/>
      <c r="D15" s="290"/>
      <c r="E15" s="290"/>
      <c r="F15" s="179"/>
      <c r="G15" s="20"/>
      <c r="H15" s="5"/>
      <c r="I15" s="5"/>
    </row>
    <row r="16" spans="1:9" ht="10.5" customHeight="1" x14ac:dyDescent="0.2">
      <c r="B16" s="33" t="s">
        <v>306</v>
      </c>
      <c r="C16" s="289">
        <v>396.65</v>
      </c>
      <c r="D16" s="290">
        <v>167.20000000000002</v>
      </c>
      <c r="E16" s="290"/>
      <c r="F16" s="179">
        <v>0.40715907478359581</v>
      </c>
      <c r="G16" s="20"/>
      <c r="H16" s="5"/>
      <c r="I16" s="5"/>
    </row>
    <row r="17" spans="1:9" ht="10.5" customHeight="1" x14ac:dyDescent="0.2">
      <c r="B17" s="33" t="s">
        <v>307</v>
      </c>
      <c r="C17" s="289">
        <v>219484.10999999984</v>
      </c>
      <c r="D17" s="290">
        <v>5298.3600000000006</v>
      </c>
      <c r="E17" s="290">
        <v>299.57</v>
      </c>
      <c r="F17" s="179">
        <v>-1.8722300928825542E-2</v>
      </c>
      <c r="G17" s="20"/>
      <c r="H17" s="5"/>
      <c r="I17" s="5"/>
    </row>
    <row r="18" spans="1:9" ht="10.5" customHeight="1" x14ac:dyDescent="0.2">
      <c r="B18" s="33" t="s">
        <v>308</v>
      </c>
      <c r="C18" s="289">
        <v>55772.46000000005</v>
      </c>
      <c r="D18" s="290">
        <v>366.27</v>
      </c>
      <c r="E18" s="290">
        <v>49.72</v>
      </c>
      <c r="F18" s="179">
        <v>0.21867805593479073</v>
      </c>
      <c r="G18" s="20"/>
      <c r="H18" s="5"/>
      <c r="I18" s="5"/>
    </row>
    <row r="19" spans="1:9" ht="10.5" customHeight="1" x14ac:dyDescent="0.2">
      <c r="B19" s="33" t="s">
        <v>309</v>
      </c>
      <c r="C19" s="289">
        <v>909083.34999999881</v>
      </c>
      <c r="D19" s="290">
        <v>62453.330000000067</v>
      </c>
      <c r="E19" s="290">
        <v>741.84</v>
      </c>
      <c r="F19" s="179">
        <v>0.14429971841730849</v>
      </c>
      <c r="G19" s="20"/>
      <c r="H19" s="5"/>
      <c r="I19" s="5"/>
    </row>
    <row r="20" spans="1:9" ht="10.5" customHeight="1" x14ac:dyDescent="0.2">
      <c r="B20" s="33" t="s">
        <v>89</v>
      </c>
      <c r="C20" s="289">
        <v>18572.140000000029</v>
      </c>
      <c r="D20" s="290">
        <v>2359.2599999999998</v>
      </c>
      <c r="E20" s="290">
        <v>117.14000000000003</v>
      </c>
      <c r="F20" s="179">
        <v>3.8723652485463944E-2</v>
      </c>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1.25" customHeight="1" x14ac:dyDescent="0.2">
      <c r="B23" s="16" t="s">
        <v>91</v>
      </c>
      <c r="C23" s="289">
        <v>76140.66</v>
      </c>
      <c r="D23" s="290">
        <v>5572.3300000000008</v>
      </c>
      <c r="E23" s="290">
        <v>840</v>
      </c>
      <c r="F23" s="179">
        <v>4.4940563516437493E-2</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1283.6000000000001</v>
      </c>
      <c r="D25" s="290">
        <v>1283.6000000000001</v>
      </c>
      <c r="E25" s="290"/>
      <c r="F25" s="179"/>
      <c r="G25" s="34"/>
      <c r="H25" s="5"/>
      <c r="I25" s="5"/>
    </row>
    <row r="26" spans="1:9" ht="10.5" customHeight="1" x14ac:dyDescent="0.2">
      <c r="B26" s="16" t="s">
        <v>381</v>
      </c>
      <c r="C26" s="289">
        <v>317850.32</v>
      </c>
      <c r="D26" s="290">
        <v>40</v>
      </c>
      <c r="E26" s="290">
        <v>125</v>
      </c>
      <c r="F26" s="179">
        <v>1.4309358458353572E-2</v>
      </c>
      <c r="G26" s="34"/>
      <c r="H26" s="5"/>
      <c r="I26" s="5"/>
    </row>
    <row r="27" spans="1:9" s="486" customFormat="1" ht="10.5" customHeight="1" x14ac:dyDescent="0.2">
      <c r="A27" s="452"/>
      <c r="B27" s="563" t="s">
        <v>310</v>
      </c>
      <c r="C27" s="568"/>
      <c r="D27" s="569"/>
      <c r="E27" s="569"/>
      <c r="F27" s="570"/>
      <c r="G27" s="571"/>
    </row>
    <row r="28" spans="1:9" s="486" customFormat="1" ht="10.5" customHeight="1" x14ac:dyDescent="0.2">
      <c r="A28" s="452"/>
      <c r="B28" s="563" t="s">
        <v>311</v>
      </c>
      <c r="C28" s="568"/>
      <c r="D28" s="569"/>
      <c r="E28" s="569"/>
      <c r="F28" s="570"/>
      <c r="G28" s="571"/>
    </row>
    <row r="29" spans="1:9" s="486" customFormat="1" ht="10.5" customHeight="1" x14ac:dyDescent="0.2">
      <c r="A29" s="452"/>
      <c r="B29" s="563" t="s">
        <v>312</v>
      </c>
      <c r="C29" s="568"/>
      <c r="D29" s="569"/>
      <c r="E29" s="569"/>
      <c r="F29" s="570"/>
      <c r="G29" s="571"/>
    </row>
    <row r="30" spans="1:9" s="486" customFormat="1" ht="10.5" customHeight="1" x14ac:dyDescent="0.2">
      <c r="A30" s="452"/>
      <c r="B30" s="563" t="s">
        <v>313</v>
      </c>
      <c r="C30" s="568"/>
      <c r="D30" s="569"/>
      <c r="E30" s="569"/>
      <c r="F30" s="570"/>
      <c r="G30" s="571"/>
    </row>
    <row r="31" spans="1:9" s="486" customFormat="1" ht="10.5" customHeight="1" x14ac:dyDescent="0.2">
      <c r="A31" s="452"/>
      <c r="B31" s="574" t="s">
        <v>448</v>
      </c>
      <c r="C31" s="568"/>
      <c r="D31" s="569"/>
      <c r="E31" s="569"/>
      <c r="F31" s="570"/>
      <c r="G31" s="571"/>
    </row>
    <row r="32" spans="1:9" s="486" customFormat="1" ht="10.5" customHeight="1" x14ac:dyDescent="0.2">
      <c r="A32" s="452"/>
      <c r="B32" s="16" t="s">
        <v>489</v>
      </c>
      <c r="C32" s="568"/>
      <c r="D32" s="569"/>
      <c r="E32" s="569"/>
      <c r="F32" s="570"/>
      <c r="G32" s="571"/>
    </row>
    <row r="33" spans="1:9" s="486" customFormat="1" ht="10.5" customHeight="1" x14ac:dyDescent="0.2">
      <c r="A33" s="452"/>
      <c r="B33" s="574" t="s">
        <v>487</v>
      </c>
      <c r="C33" s="568"/>
      <c r="D33" s="569"/>
      <c r="E33" s="569"/>
      <c r="F33" s="570"/>
      <c r="G33" s="571"/>
    </row>
    <row r="34" spans="1:9" ht="10.5" customHeight="1" x14ac:dyDescent="0.2">
      <c r="B34" s="16" t="s">
        <v>99</v>
      </c>
      <c r="C34" s="289">
        <v>4700.9400000000005</v>
      </c>
      <c r="D34" s="290">
        <v>2120</v>
      </c>
      <c r="E34" s="290"/>
      <c r="F34" s="179">
        <v>0.26117120597514654</v>
      </c>
      <c r="G34" s="34"/>
      <c r="H34" s="5"/>
      <c r="I34" s="5"/>
    </row>
    <row r="35" spans="1:9" ht="10.5" customHeight="1" x14ac:dyDescent="0.2">
      <c r="B35" s="16" t="s">
        <v>98</v>
      </c>
      <c r="C35" s="289"/>
      <c r="D35" s="290"/>
      <c r="E35" s="290"/>
      <c r="F35" s="179"/>
      <c r="G35" s="36"/>
      <c r="H35" s="5"/>
      <c r="I35" s="5"/>
    </row>
    <row r="36" spans="1:9" s="28" customFormat="1" ht="10.5" customHeight="1" x14ac:dyDescent="0.2">
      <c r="A36" s="24"/>
      <c r="B36" s="16" t="s">
        <v>279</v>
      </c>
      <c r="C36" s="289">
        <v>-1067381</v>
      </c>
      <c r="D36" s="290">
        <v>-1509</v>
      </c>
      <c r="E36" s="290">
        <v>-997</v>
      </c>
      <c r="F36" s="179">
        <v>6.3377384148680216E-2</v>
      </c>
      <c r="G36" s="36"/>
      <c r="H36" s="5"/>
    </row>
    <row r="37" spans="1:9" s="28" customFormat="1" ht="10.5" customHeight="1" x14ac:dyDescent="0.2">
      <c r="A37" s="24"/>
      <c r="B37" s="35" t="s">
        <v>101</v>
      </c>
      <c r="C37" s="291">
        <v>28976590.16</v>
      </c>
      <c r="D37" s="292">
        <v>1103536.6399999999</v>
      </c>
      <c r="E37" s="292">
        <v>27189.380000000005</v>
      </c>
      <c r="F37" s="178">
        <v>3.480745801814944E-2</v>
      </c>
      <c r="G37" s="36"/>
    </row>
    <row r="38" spans="1:9" s="28" customFormat="1" ht="24.75" customHeight="1" x14ac:dyDescent="0.2">
      <c r="A38" s="24"/>
      <c r="B38" s="31" t="s">
        <v>102</v>
      </c>
      <c r="C38" s="291"/>
      <c r="D38" s="292"/>
      <c r="E38" s="292"/>
      <c r="F38" s="178"/>
      <c r="G38" s="20"/>
    </row>
    <row r="39" spans="1:9" ht="10.5" customHeight="1" x14ac:dyDescent="0.2">
      <c r="B39" s="16" t="s">
        <v>104</v>
      </c>
      <c r="C39" s="289">
        <v>29500748.340000007</v>
      </c>
      <c r="D39" s="290">
        <v>13764795</v>
      </c>
      <c r="E39" s="290">
        <v>48190.06</v>
      </c>
      <c r="F39" s="179">
        <v>3.0473413738320687E-2</v>
      </c>
      <c r="G39" s="34"/>
      <c r="H39" s="5"/>
      <c r="I39" s="5"/>
    </row>
    <row r="40" spans="1:9" ht="10.5" customHeight="1" x14ac:dyDescent="0.2">
      <c r="B40" s="33" t="s">
        <v>106</v>
      </c>
      <c r="C40" s="289">
        <v>29456431.310000006</v>
      </c>
      <c r="D40" s="290">
        <v>13760412.380000001</v>
      </c>
      <c r="E40" s="290">
        <v>48120.950000000004</v>
      </c>
      <c r="F40" s="179">
        <v>3.0915653614232097E-2</v>
      </c>
      <c r="G40" s="34"/>
      <c r="H40" s="5"/>
      <c r="I40" s="5"/>
    </row>
    <row r="41" spans="1:9" ht="10.5" customHeight="1" x14ac:dyDescent="0.2">
      <c r="B41" s="33" t="s">
        <v>304</v>
      </c>
      <c r="C41" s="289">
        <v>8719417.5</v>
      </c>
      <c r="D41" s="290">
        <v>8416273.7400000002</v>
      </c>
      <c r="E41" s="290">
        <v>15704.679999999998</v>
      </c>
      <c r="F41" s="179">
        <v>1.4327792789345706E-2</v>
      </c>
      <c r="G41" s="34"/>
      <c r="H41" s="5"/>
      <c r="I41" s="5"/>
    </row>
    <row r="42" spans="1:9" ht="10.5" customHeight="1" x14ac:dyDescent="0.2">
      <c r="B42" s="33" t="s">
        <v>305</v>
      </c>
      <c r="C42" s="289"/>
      <c r="D42" s="290"/>
      <c r="E42" s="290"/>
      <c r="F42" s="179"/>
      <c r="G42" s="34"/>
      <c r="H42" s="5"/>
      <c r="I42" s="5"/>
    </row>
    <row r="43" spans="1:9" ht="10.5" customHeight="1" x14ac:dyDescent="0.2">
      <c r="B43" s="33" t="s">
        <v>306</v>
      </c>
      <c r="C43" s="289">
        <v>3792163.2399999988</v>
      </c>
      <c r="D43" s="290">
        <v>3780665.7499999986</v>
      </c>
      <c r="E43" s="290">
        <v>6933.1299999999992</v>
      </c>
      <c r="F43" s="179">
        <v>2.2090120005732627E-2</v>
      </c>
      <c r="G43" s="34"/>
      <c r="H43" s="5"/>
      <c r="I43" s="5"/>
    </row>
    <row r="44" spans="1:9" ht="10.5" customHeight="1" x14ac:dyDescent="0.2">
      <c r="B44" s="33" t="s">
        <v>307</v>
      </c>
      <c r="C44" s="289">
        <v>2003490.1800000074</v>
      </c>
      <c r="D44" s="290">
        <v>36888.109999999986</v>
      </c>
      <c r="E44" s="290">
        <v>2389.12</v>
      </c>
      <c r="F44" s="179">
        <v>1.1615697496714983E-2</v>
      </c>
      <c r="G44" s="34"/>
      <c r="H44" s="5"/>
      <c r="I44" s="5"/>
    </row>
    <row r="45" spans="1:9" ht="10.5" customHeight="1" x14ac:dyDescent="0.2">
      <c r="B45" s="33" t="s">
        <v>308</v>
      </c>
      <c r="C45" s="289">
        <v>12239918.949999999</v>
      </c>
      <c r="D45" s="290">
        <v>1174983.4799999997</v>
      </c>
      <c r="E45" s="290">
        <v>20416.430000000008</v>
      </c>
      <c r="F45" s="179">
        <v>4.0307110381720301E-2</v>
      </c>
      <c r="G45" s="34"/>
      <c r="H45" s="5"/>
      <c r="I45" s="5"/>
    </row>
    <row r="46" spans="1:9" ht="10.5" customHeight="1" x14ac:dyDescent="0.2">
      <c r="B46" s="33" t="s">
        <v>309</v>
      </c>
      <c r="C46" s="289">
        <v>2701441.4400000004</v>
      </c>
      <c r="D46" s="290">
        <v>351601.30000000016</v>
      </c>
      <c r="E46" s="290">
        <v>2677.5899999999997</v>
      </c>
      <c r="F46" s="179">
        <v>7.295971225579545E-2</v>
      </c>
      <c r="G46" s="34"/>
      <c r="H46" s="5"/>
      <c r="I46" s="5"/>
    </row>
    <row r="47" spans="1:9" ht="10.5" customHeight="1" x14ac:dyDescent="0.2">
      <c r="B47" s="33" t="s">
        <v>105</v>
      </c>
      <c r="C47" s="289">
        <v>44317.030000000057</v>
      </c>
      <c r="D47" s="290">
        <v>4382.62</v>
      </c>
      <c r="E47" s="290">
        <v>69.11</v>
      </c>
      <c r="F47" s="179">
        <v>-0.19815683127687411</v>
      </c>
      <c r="G47" s="34"/>
      <c r="H47" s="5"/>
      <c r="I47" s="5"/>
    </row>
    <row r="48" spans="1:9" ht="10.5" customHeight="1" x14ac:dyDescent="0.2">
      <c r="B48" s="16" t="s">
        <v>22</v>
      </c>
      <c r="C48" s="289">
        <v>9540601.3799999971</v>
      </c>
      <c r="D48" s="290">
        <v>959542.22000000032</v>
      </c>
      <c r="E48" s="290">
        <v>10709.029999999999</v>
      </c>
      <c r="F48" s="179">
        <v>6.3881663226181384E-2</v>
      </c>
      <c r="G48" s="34"/>
      <c r="H48" s="5"/>
      <c r="I48" s="5"/>
    </row>
    <row r="49" spans="1:9" ht="10.5" customHeight="1" x14ac:dyDescent="0.2">
      <c r="B49" s="16" t="s">
        <v>107</v>
      </c>
      <c r="C49" s="289">
        <v>11221408.790000003</v>
      </c>
      <c r="D49" s="290">
        <v>11221408.790000003</v>
      </c>
      <c r="E49" s="290">
        <v>18287.400000000001</v>
      </c>
      <c r="F49" s="179">
        <v>0.11916071182606847</v>
      </c>
      <c r="G49" s="34"/>
      <c r="H49" s="5"/>
      <c r="I49" s="5"/>
    </row>
    <row r="50" spans="1:9" ht="10.5" customHeight="1" x14ac:dyDescent="0.2">
      <c r="B50" s="33" t="s">
        <v>110</v>
      </c>
      <c r="C50" s="289">
        <v>2254780.6199999996</v>
      </c>
      <c r="D50" s="290">
        <v>2254780.6199999996</v>
      </c>
      <c r="E50" s="290">
        <v>4027.71</v>
      </c>
      <c r="F50" s="179">
        <v>7.7928581511959027E-2</v>
      </c>
      <c r="G50" s="34"/>
      <c r="H50" s="5"/>
      <c r="I50" s="5"/>
    </row>
    <row r="51" spans="1:9" ht="10.5" customHeight="1" x14ac:dyDescent="0.2">
      <c r="B51" s="33" t="s">
        <v>109</v>
      </c>
      <c r="C51" s="289">
        <v>8925078.1700000018</v>
      </c>
      <c r="D51" s="290">
        <v>8925078.1700000018</v>
      </c>
      <c r="E51" s="290">
        <v>14259.69</v>
      </c>
      <c r="F51" s="179">
        <v>0.12996315891521704</v>
      </c>
      <c r="G51" s="34"/>
      <c r="H51" s="5"/>
      <c r="I51" s="5"/>
    </row>
    <row r="52" spans="1:9" ht="10.5" customHeight="1" x14ac:dyDescent="0.2">
      <c r="B52" s="33" t="s">
        <v>112</v>
      </c>
      <c r="C52" s="289">
        <v>41550</v>
      </c>
      <c r="D52" s="290">
        <v>41550</v>
      </c>
      <c r="E52" s="290"/>
      <c r="F52" s="179">
        <v>0.1606145251396649</v>
      </c>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22490.600000000002</v>
      </c>
      <c r="D56" s="290">
        <v>22490.600000000002</v>
      </c>
      <c r="E56" s="290"/>
      <c r="F56" s="179">
        <v>4.4791511818046637E-2</v>
      </c>
      <c r="G56" s="34"/>
      <c r="H56" s="5"/>
      <c r="I56" s="5"/>
    </row>
    <row r="57" spans="1:9" ht="10.5" customHeight="1" x14ac:dyDescent="0.2">
      <c r="B57" s="16" t="s">
        <v>381</v>
      </c>
      <c r="C57" s="289">
        <v>114064.97999999994</v>
      </c>
      <c r="D57" s="290">
        <v>90</v>
      </c>
      <c r="E57" s="290">
        <v>99</v>
      </c>
      <c r="F57" s="179">
        <v>0.18798135306897357</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94</v>
      </c>
      <c r="C62" s="289"/>
      <c r="D62" s="290"/>
      <c r="E62" s="290"/>
      <c r="F62" s="179"/>
      <c r="G62" s="34"/>
      <c r="H62" s="5"/>
      <c r="I62" s="5"/>
    </row>
    <row r="63" spans="1:9" ht="10.5" customHeight="1" x14ac:dyDescent="0.2">
      <c r="B63" s="16" t="s">
        <v>92</v>
      </c>
      <c r="C63" s="289"/>
      <c r="D63" s="290"/>
      <c r="E63" s="290"/>
      <c r="F63" s="179"/>
      <c r="G63" s="34"/>
      <c r="H63" s="5"/>
      <c r="I63" s="5"/>
    </row>
    <row r="64" spans="1:9" ht="10.5" customHeight="1" x14ac:dyDescent="0.2">
      <c r="B64" s="16" t="s">
        <v>93</v>
      </c>
      <c r="C64" s="289">
        <v>193.5</v>
      </c>
      <c r="D64" s="290"/>
      <c r="E64" s="290"/>
      <c r="F64" s="179"/>
      <c r="G64" s="27"/>
      <c r="H64" s="5"/>
      <c r="I64" s="5"/>
    </row>
    <row r="65" spans="1:9" s="28" customFormat="1" ht="10.5" customHeight="1" x14ac:dyDescent="0.2">
      <c r="A65" s="24"/>
      <c r="B65" s="16" t="s">
        <v>91</v>
      </c>
      <c r="C65" s="289">
        <v>10676.16</v>
      </c>
      <c r="D65" s="290">
        <v>560</v>
      </c>
      <c r="E65" s="290"/>
      <c r="F65" s="179">
        <v>1.7744484757893586E-2</v>
      </c>
      <c r="G65" s="20"/>
      <c r="H65" s="5"/>
    </row>
    <row r="66" spans="1:9" ht="10.5" customHeight="1" x14ac:dyDescent="0.2">
      <c r="B66" s="16" t="s">
        <v>100</v>
      </c>
      <c r="C66" s="289">
        <v>2753.5</v>
      </c>
      <c r="D66" s="290"/>
      <c r="E66" s="290"/>
      <c r="F66" s="179">
        <v>-0.2591964831002096</v>
      </c>
      <c r="G66" s="34"/>
      <c r="H66" s="5"/>
      <c r="I66" s="5"/>
    </row>
    <row r="67" spans="1:9" ht="10.5" customHeight="1" x14ac:dyDescent="0.2">
      <c r="B67" s="16" t="s">
        <v>97</v>
      </c>
      <c r="C67" s="289"/>
      <c r="D67" s="290"/>
      <c r="E67" s="290"/>
      <c r="F67" s="179"/>
      <c r="G67" s="34"/>
      <c r="H67" s="5"/>
      <c r="I67" s="5"/>
    </row>
    <row r="68" spans="1:9" ht="10.5" customHeight="1" x14ac:dyDescent="0.2">
      <c r="B68" s="16" t="s">
        <v>303</v>
      </c>
      <c r="C68" s="289"/>
      <c r="D68" s="290"/>
      <c r="E68" s="290"/>
      <c r="F68" s="179"/>
      <c r="G68" s="34"/>
      <c r="H68" s="5"/>
      <c r="I68" s="5"/>
    </row>
    <row r="69" spans="1:9" ht="10.5" customHeight="1" x14ac:dyDescent="0.2">
      <c r="B69" s="268" t="s">
        <v>255</v>
      </c>
      <c r="C69" s="289"/>
      <c r="D69" s="290"/>
      <c r="E69" s="290"/>
      <c r="F69" s="179"/>
      <c r="G69" s="34"/>
      <c r="H69" s="5"/>
      <c r="I69" s="5"/>
    </row>
    <row r="70" spans="1:9" ht="10.5" customHeight="1" x14ac:dyDescent="0.2">
      <c r="B70" s="574" t="s">
        <v>447</v>
      </c>
      <c r="C70" s="289"/>
      <c r="D70" s="290"/>
      <c r="E70" s="290"/>
      <c r="F70" s="179"/>
      <c r="G70" s="34"/>
      <c r="H70" s="5"/>
      <c r="I70" s="5"/>
    </row>
    <row r="71" spans="1:9" ht="10.5" customHeight="1" x14ac:dyDescent="0.2">
      <c r="B71" s="16" t="s">
        <v>489</v>
      </c>
      <c r="C71" s="289"/>
      <c r="D71" s="290"/>
      <c r="E71" s="290"/>
      <c r="F71" s="179"/>
      <c r="G71" s="34"/>
      <c r="H71" s="5"/>
      <c r="I71" s="5"/>
    </row>
    <row r="72" spans="1:9" ht="10.5" customHeight="1" x14ac:dyDescent="0.2">
      <c r="B72" s="574" t="s">
        <v>487</v>
      </c>
      <c r="C72" s="289"/>
      <c r="D72" s="290"/>
      <c r="E72" s="290"/>
      <c r="F72" s="179"/>
      <c r="G72" s="34"/>
      <c r="H72" s="5"/>
      <c r="I72" s="5"/>
    </row>
    <row r="73" spans="1:9" ht="10.5" customHeight="1" x14ac:dyDescent="0.2">
      <c r="B73" s="16" t="s">
        <v>99</v>
      </c>
      <c r="C73" s="289">
        <v>360</v>
      </c>
      <c r="D73" s="290">
        <v>360</v>
      </c>
      <c r="E73" s="290"/>
      <c r="F73" s="179"/>
      <c r="G73" s="20"/>
      <c r="H73" s="5"/>
      <c r="I73" s="5"/>
    </row>
    <row r="74" spans="1:9" ht="10.5" customHeight="1" x14ac:dyDescent="0.2">
      <c r="B74" s="16" t="s">
        <v>98</v>
      </c>
      <c r="C74" s="289"/>
      <c r="D74" s="290"/>
      <c r="E74" s="290"/>
      <c r="F74" s="179"/>
      <c r="G74" s="36"/>
      <c r="H74" s="5"/>
      <c r="I74" s="5"/>
    </row>
    <row r="75" spans="1:9" s="28" customFormat="1" ht="10.5" customHeight="1" x14ac:dyDescent="0.2">
      <c r="A75" s="24"/>
      <c r="B75" s="16" t="s">
        <v>279</v>
      </c>
      <c r="C75" s="289">
        <v>-569586</v>
      </c>
      <c r="D75" s="290">
        <v>-5157</v>
      </c>
      <c r="E75" s="290">
        <v>-826</v>
      </c>
      <c r="F75" s="179">
        <v>0.10278665703769829</v>
      </c>
      <c r="G75" s="34"/>
      <c r="H75" s="5"/>
    </row>
    <row r="76" spans="1:9" ht="9" customHeight="1" x14ac:dyDescent="0.2">
      <c r="B76" s="35" t="s">
        <v>108</v>
      </c>
      <c r="C76" s="291">
        <v>49843801.250000007</v>
      </c>
      <c r="D76" s="292">
        <v>25964099.609999996</v>
      </c>
      <c r="E76" s="292">
        <v>76459.489999999991</v>
      </c>
      <c r="F76" s="178">
        <v>5.5164277622096636E-2</v>
      </c>
      <c r="G76" s="36"/>
      <c r="H76" s="5"/>
      <c r="I76" s="5"/>
    </row>
    <row r="77" spans="1:9" s="28" customFormat="1" ht="13.5" customHeight="1" x14ac:dyDescent="0.2">
      <c r="A77" s="24"/>
      <c r="B77" s="31" t="s">
        <v>341</v>
      </c>
      <c r="C77" s="291"/>
      <c r="D77" s="292"/>
      <c r="E77" s="292"/>
      <c r="F77" s="178"/>
      <c r="G77" s="34"/>
    </row>
    <row r="78" spans="1:9" ht="10.5" customHeight="1" x14ac:dyDescent="0.2">
      <c r="B78" s="16" t="s">
        <v>22</v>
      </c>
      <c r="C78" s="289">
        <v>37404959.390000001</v>
      </c>
      <c r="D78" s="290">
        <v>1951787.6</v>
      </c>
      <c r="E78" s="290">
        <v>36116.410000000003</v>
      </c>
      <c r="F78" s="179">
        <v>4.1083691417734158E-2</v>
      </c>
      <c r="G78" s="34"/>
      <c r="H78" s="5"/>
      <c r="I78" s="5"/>
    </row>
    <row r="79" spans="1:9" ht="10.5" customHeight="1" x14ac:dyDescent="0.2">
      <c r="B79" s="16" t="s">
        <v>104</v>
      </c>
      <c r="C79" s="289">
        <v>31045849.030000005</v>
      </c>
      <c r="D79" s="290">
        <v>13868579.33</v>
      </c>
      <c r="E79" s="290">
        <v>49469.58</v>
      </c>
      <c r="F79" s="179">
        <v>3.3869179540762628E-2</v>
      </c>
      <c r="G79" s="27"/>
      <c r="H79" s="5"/>
      <c r="I79" s="5"/>
    </row>
    <row r="80" spans="1:9" s="28" customFormat="1" ht="10.5" customHeight="1" x14ac:dyDescent="0.2">
      <c r="A80" s="24"/>
      <c r="B80" s="33" t="s">
        <v>106</v>
      </c>
      <c r="C80" s="289">
        <v>30982959.860000007</v>
      </c>
      <c r="D80" s="290">
        <v>13861837.450000001</v>
      </c>
      <c r="E80" s="290">
        <v>49283.33</v>
      </c>
      <c r="F80" s="179">
        <v>3.4294376033651375E-2</v>
      </c>
      <c r="G80" s="27"/>
      <c r="H80" s="5"/>
    </row>
    <row r="81" spans="1:9" s="28" customFormat="1" ht="10.5" customHeight="1" x14ac:dyDescent="0.2">
      <c r="A81" s="24"/>
      <c r="B81" s="33" t="s">
        <v>304</v>
      </c>
      <c r="C81" s="289">
        <v>9061209.4800000004</v>
      </c>
      <c r="D81" s="290">
        <v>8449413.6500000004</v>
      </c>
      <c r="E81" s="290">
        <v>15775.929999999998</v>
      </c>
      <c r="F81" s="179">
        <v>1.6438899876929369E-2</v>
      </c>
      <c r="G81" s="27"/>
      <c r="H81" s="5"/>
    </row>
    <row r="82" spans="1:9" s="28" customFormat="1" ht="10.5" customHeight="1" x14ac:dyDescent="0.2">
      <c r="A82" s="24"/>
      <c r="B82" s="33" t="s">
        <v>305</v>
      </c>
      <c r="C82" s="289"/>
      <c r="D82" s="290"/>
      <c r="E82" s="290"/>
      <c r="F82" s="179"/>
      <c r="G82" s="27"/>
      <c r="H82" s="5"/>
    </row>
    <row r="83" spans="1:9" s="28" customFormat="1" ht="10.5" customHeight="1" x14ac:dyDescent="0.2">
      <c r="A83" s="24"/>
      <c r="B83" s="33" t="s">
        <v>306</v>
      </c>
      <c r="C83" s="289">
        <v>3792559.8899999987</v>
      </c>
      <c r="D83" s="290">
        <v>3780832.9499999988</v>
      </c>
      <c r="E83" s="290">
        <v>6933.1299999999992</v>
      </c>
      <c r="F83" s="179">
        <v>2.2119373108794305E-2</v>
      </c>
      <c r="G83" s="27"/>
      <c r="H83" s="5"/>
    </row>
    <row r="84" spans="1:9" s="28" customFormat="1" ht="10.5" customHeight="1" x14ac:dyDescent="0.2">
      <c r="A84" s="24"/>
      <c r="B84" s="33" t="s">
        <v>307</v>
      </c>
      <c r="C84" s="289">
        <v>2222974.290000007</v>
      </c>
      <c r="D84" s="290">
        <v>42186.469999999987</v>
      </c>
      <c r="E84" s="290">
        <v>2688.6899999999996</v>
      </c>
      <c r="F84" s="179">
        <v>8.5370815789638232E-3</v>
      </c>
      <c r="G84" s="27"/>
      <c r="H84" s="5"/>
    </row>
    <row r="85" spans="1:9" s="28" customFormat="1" ht="10.5" customHeight="1" x14ac:dyDescent="0.2">
      <c r="A85" s="24"/>
      <c r="B85" s="33" t="s">
        <v>308</v>
      </c>
      <c r="C85" s="289">
        <v>12295691.41</v>
      </c>
      <c r="D85" s="290">
        <v>1175349.7499999998</v>
      </c>
      <c r="E85" s="290">
        <v>20466.150000000009</v>
      </c>
      <c r="F85" s="179">
        <v>4.0998227992149694E-2</v>
      </c>
      <c r="G85" s="27"/>
      <c r="H85" s="5"/>
    </row>
    <row r="86" spans="1:9" s="28" customFormat="1" ht="10.5" customHeight="1" x14ac:dyDescent="0.2">
      <c r="A86" s="24"/>
      <c r="B86" s="33" t="s">
        <v>309</v>
      </c>
      <c r="C86" s="289">
        <v>3610524.7899999991</v>
      </c>
      <c r="D86" s="290">
        <v>414054.63000000024</v>
      </c>
      <c r="E86" s="290">
        <v>3419.4299999999994</v>
      </c>
      <c r="F86" s="179">
        <v>9.0070952579850649E-2</v>
      </c>
      <c r="G86" s="34"/>
      <c r="H86" s="5"/>
    </row>
    <row r="87" spans="1:9" ht="10.5" customHeight="1" x14ac:dyDescent="0.2">
      <c r="B87" s="33" t="s">
        <v>105</v>
      </c>
      <c r="C87" s="289">
        <v>62889.170000000078</v>
      </c>
      <c r="D87" s="290">
        <v>6741.8799999999992</v>
      </c>
      <c r="E87" s="290">
        <v>186.25000000000003</v>
      </c>
      <c r="F87" s="179">
        <v>-0.14025604275782233</v>
      </c>
      <c r="G87" s="34"/>
      <c r="H87" s="5"/>
      <c r="I87" s="5"/>
    </row>
    <row r="88" spans="1:9" ht="10.5" customHeight="1" x14ac:dyDescent="0.2">
      <c r="B88" s="16" t="s">
        <v>100</v>
      </c>
      <c r="C88" s="289">
        <v>237290.44000000003</v>
      </c>
      <c r="D88" s="290"/>
      <c r="E88" s="290">
        <v>534.48</v>
      </c>
      <c r="F88" s="179">
        <v>-7.8146956443466475E-2</v>
      </c>
      <c r="G88" s="34"/>
      <c r="H88" s="5"/>
      <c r="I88" s="5"/>
    </row>
    <row r="89" spans="1:9" ht="10.5" customHeight="1" x14ac:dyDescent="0.2">
      <c r="B89" s="16" t="s">
        <v>107</v>
      </c>
      <c r="C89" s="289">
        <v>11221408.790000003</v>
      </c>
      <c r="D89" s="290">
        <v>11221408.790000003</v>
      </c>
      <c r="E89" s="290">
        <v>18287.400000000001</v>
      </c>
      <c r="F89" s="179">
        <v>0.11916071182606847</v>
      </c>
      <c r="G89" s="27"/>
      <c r="H89" s="5"/>
      <c r="I89" s="5"/>
    </row>
    <row r="90" spans="1:9" s="28" customFormat="1" ht="10.5" customHeight="1" x14ac:dyDescent="0.2">
      <c r="A90" s="24"/>
      <c r="B90" s="33" t="s">
        <v>110</v>
      </c>
      <c r="C90" s="289">
        <v>2254780.6199999996</v>
      </c>
      <c r="D90" s="290">
        <v>2254780.6199999996</v>
      </c>
      <c r="E90" s="290">
        <v>4027.71</v>
      </c>
      <c r="F90" s="179">
        <v>7.7928581511959027E-2</v>
      </c>
      <c r="G90" s="34"/>
      <c r="H90" s="5"/>
    </row>
    <row r="91" spans="1:9" ht="10.5" customHeight="1" x14ac:dyDescent="0.2">
      <c r="B91" s="33" t="s">
        <v>109</v>
      </c>
      <c r="C91" s="289">
        <v>8925078.1700000018</v>
      </c>
      <c r="D91" s="290">
        <v>8925078.1700000018</v>
      </c>
      <c r="E91" s="290">
        <v>14259.69</v>
      </c>
      <c r="F91" s="179">
        <v>0.12996315891521704</v>
      </c>
      <c r="G91" s="34"/>
      <c r="H91" s="5"/>
      <c r="I91" s="5"/>
    </row>
    <row r="92" spans="1:9" ht="10.5" customHeight="1" x14ac:dyDescent="0.2">
      <c r="B92" s="33" t="s">
        <v>112</v>
      </c>
      <c r="C92" s="289">
        <v>41550</v>
      </c>
      <c r="D92" s="290">
        <v>41550</v>
      </c>
      <c r="E92" s="290"/>
      <c r="F92" s="179">
        <v>0.1606145251396649</v>
      </c>
      <c r="G92" s="20"/>
      <c r="H92" s="5"/>
      <c r="I92" s="5"/>
    </row>
    <row r="93" spans="1:9" ht="10.5" customHeight="1" x14ac:dyDescent="0.2">
      <c r="B93" s="33" t="s">
        <v>111</v>
      </c>
      <c r="C93" s="289"/>
      <c r="D93" s="290"/>
      <c r="E93" s="290"/>
      <c r="F93" s="179"/>
      <c r="G93" s="34"/>
      <c r="H93" s="5"/>
      <c r="I93" s="5"/>
    </row>
    <row r="94" spans="1:9" ht="10.5" customHeight="1" x14ac:dyDescent="0.2">
      <c r="B94" s="16" t="s">
        <v>97</v>
      </c>
      <c r="C94" s="289"/>
      <c r="D94" s="290"/>
      <c r="E94" s="290"/>
      <c r="F94" s="179"/>
      <c r="G94" s="34"/>
      <c r="H94" s="5"/>
      <c r="I94" s="5"/>
    </row>
    <row r="95" spans="1:9" ht="10.5" customHeight="1" x14ac:dyDescent="0.2">
      <c r="B95" s="16" t="s">
        <v>103</v>
      </c>
      <c r="C95" s="289"/>
      <c r="D95" s="290"/>
      <c r="E95" s="290"/>
      <c r="F95" s="179"/>
      <c r="G95" s="34"/>
      <c r="H95" s="5"/>
      <c r="I95" s="5"/>
    </row>
    <row r="96" spans="1:9" s="40" customFormat="1" ht="10.5" customHeight="1" x14ac:dyDescent="0.25">
      <c r="A96" s="38"/>
      <c r="B96" s="16" t="s">
        <v>96</v>
      </c>
      <c r="C96" s="289"/>
      <c r="D96" s="290"/>
      <c r="E96" s="290"/>
      <c r="F96" s="179"/>
      <c r="G96" s="34"/>
      <c r="H96" s="5"/>
    </row>
    <row r="97" spans="1:9" x14ac:dyDescent="0.2">
      <c r="B97" s="16" t="s">
        <v>95</v>
      </c>
      <c r="C97" s="289">
        <v>23774.2</v>
      </c>
      <c r="D97" s="290">
        <v>23774.2</v>
      </c>
      <c r="E97" s="290"/>
      <c r="F97" s="179">
        <v>8.2456108399504568E-2</v>
      </c>
      <c r="G97" s="34"/>
      <c r="H97" s="5"/>
      <c r="I97" s="5"/>
    </row>
    <row r="98" spans="1:9" ht="10.5" customHeight="1" x14ac:dyDescent="0.2">
      <c r="B98" s="16" t="s">
        <v>381</v>
      </c>
      <c r="C98" s="289">
        <v>431915.29999999993</v>
      </c>
      <c r="D98" s="290">
        <v>130</v>
      </c>
      <c r="E98" s="290">
        <v>224</v>
      </c>
      <c r="F98" s="179">
        <v>5.5042105534426788E-2</v>
      </c>
      <c r="G98" s="34"/>
      <c r="H98" s="5"/>
      <c r="I98" s="5"/>
    </row>
    <row r="99" spans="1:9" s="486" customFormat="1" ht="10.5" customHeight="1" x14ac:dyDescent="0.2">
      <c r="A99" s="452"/>
      <c r="B99" s="563" t="s">
        <v>310</v>
      </c>
      <c r="C99" s="568"/>
      <c r="D99" s="569"/>
      <c r="E99" s="569"/>
      <c r="F99" s="570"/>
      <c r="G99" s="571"/>
    </row>
    <row r="100" spans="1:9" s="486" customFormat="1" ht="10.5" customHeight="1" x14ac:dyDescent="0.2">
      <c r="A100" s="452"/>
      <c r="B100" s="563" t="s">
        <v>311</v>
      </c>
      <c r="C100" s="568"/>
      <c r="D100" s="569"/>
      <c r="E100" s="569"/>
      <c r="F100" s="570"/>
      <c r="G100" s="571"/>
    </row>
    <row r="101" spans="1:9" s="486" customFormat="1" ht="10.5" customHeight="1" x14ac:dyDescent="0.2">
      <c r="A101" s="452"/>
      <c r="B101" s="563" t="s">
        <v>312</v>
      </c>
      <c r="C101" s="568"/>
      <c r="D101" s="569"/>
      <c r="E101" s="569"/>
      <c r="F101" s="570"/>
      <c r="G101" s="571"/>
    </row>
    <row r="102" spans="1:9" s="486" customFormat="1" ht="10.5" customHeight="1" x14ac:dyDescent="0.2">
      <c r="A102" s="452"/>
      <c r="B102" s="563" t="s">
        <v>313</v>
      </c>
      <c r="C102" s="568"/>
      <c r="D102" s="569"/>
      <c r="E102" s="569"/>
      <c r="F102" s="570"/>
      <c r="G102" s="561"/>
    </row>
    <row r="103" spans="1:9" s="28" customFormat="1" ht="10.5" customHeight="1" x14ac:dyDescent="0.2">
      <c r="A103" s="24"/>
      <c r="B103" s="16" t="s">
        <v>91</v>
      </c>
      <c r="C103" s="289">
        <v>86816.82</v>
      </c>
      <c r="D103" s="290">
        <v>6132.3300000000008</v>
      </c>
      <c r="E103" s="290">
        <v>840</v>
      </c>
      <c r="F103" s="179">
        <v>4.1518047162509397E-2</v>
      </c>
      <c r="G103" s="34"/>
      <c r="H103" s="5"/>
    </row>
    <row r="104" spans="1:9" ht="10.5" customHeight="1" x14ac:dyDescent="0.2">
      <c r="B104" s="16" t="s">
        <v>94</v>
      </c>
      <c r="C104" s="289"/>
      <c r="D104" s="290"/>
      <c r="E104" s="290"/>
      <c r="F104" s="179"/>
      <c r="G104" s="34"/>
      <c r="H104" s="5"/>
      <c r="I104" s="5"/>
    </row>
    <row r="105" spans="1:9" ht="10.5" customHeight="1" x14ac:dyDescent="0.2">
      <c r="B105" s="16" t="s">
        <v>92</v>
      </c>
      <c r="C105" s="289"/>
      <c r="D105" s="290"/>
      <c r="E105" s="290"/>
      <c r="F105" s="179"/>
      <c r="G105" s="34"/>
      <c r="H105" s="5"/>
      <c r="I105" s="5"/>
    </row>
    <row r="106" spans="1:9" ht="10.5" customHeight="1" x14ac:dyDescent="0.2">
      <c r="B106" s="16" t="s">
        <v>93</v>
      </c>
      <c r="C106" s="289">
        <v>193.5</v>
      </c>
      <c r="D106" s="290"/>
      <c r="E106" s="290"/>
      <c r="F106" s="179"/>
      <c r="G106" s="34"/>
      <c r="H106" s="5"/>
      <c r="I106" s="5"/>
    </row>
    <row r="107" spans="1:9" ht="10.5" customHeight="1" x14ac:dyDescent="0.2">
      <c r="B107" s="16" t="s">
        <v>252</v>
      </c>
      <c r="C107" s="289"/>
      <c r="D107" s="290"/>
      <c r="E107" s="290"/>
      <c r="F107" s="179"/>
      <c r="G107" s="34"/>
      <c r="H107" s="5"/>
      <c r="I107" s="5"/>
    </row>
    <row r="108" spans="1:9" ht="10.5" customHeight="1" x14ac:dyDescent="0.2">
      <c r="B108" s="16" t="s">
        <v>303</v>
      </c>
      <c r="C108" s="289"/>
      <c r="D108" s="290"/>
      <c r="E108" s="290"/>
      <c r="F108" s="179"/>
      <c r="G108" s="34"/>
      <c r="H108" s="5"/>
      <c r="I108" s="5"/>
    </row>
    <row r="109" spans="1:9" ht="10.5" customHeight="1" x14ac:dyDescent="0.2">
      <c r="B109" s="268" t="s">
        <v>255</v>
      </c>
      <c r="C109" s="289"/>
      <c r="D109" s="290"/>
      <c r="E109" s="290"/>
      <c r="F109" s="179"/>
      <c r="G109" s="34"/>
      <c r="H109" s="5"/>
      <c r="I109" s="5"/>
    </row>
    <row r="110" spans="1:9" ht="10.5" customHeight="1" x14ac:dyDescent="0.2">
      <c r="B110" s="574" t="s">
        <v>449</v>
      </c>
      <c r="C110" s="289"/>
      <c r="D110" s="290"/>
      <c r="E110" s="290"/>
      <c r="F110" s="179"/>
      <c r="G110" s="34"/>
      <c r="H110" s="5"/>
      <c r="I110" s="5"/>
    </row>
    <row r="111" spans="1:9" ht="10.5" customHeight="1" x14ac:dyDescent="0.2">
      <c r="B111" s="16" t="s">
        <v>489</v>
      </c>
      <c r="C111" s="289"/>
      <c r="D111" s="290"/>
      <c r="E111" s="290"/>
      <c r="F111" s="179"/>
      <c r="G111" s="34"/>
      <c r="H111" s="5"/>
      <c r="I111" s="5"/>
    </row>
    <row r="112" spans="1:9" ht="10.5" customHeight="1" x14ac:dyDescent="0.2">
      <c r="B112" s="574" t="s">
        <v>487</v>
      </c>
      <c r="C112" s="289"/>
      <c r="D112" s="290"/>
      <c r="E112" s="290"/>
      <c r="F112" s="179"/>
      <c r="G112" s="34"/>
      <c r="H112" s="5"/>
      <c r="I112" s="5"/>
    </row>
    <row r="113" spans="1:9" ht="10.5" customHeight="1" x14ac:dyDescent="0.2">
      <c r="B113" s="16" t="s">
        <v>99</v>
      </c>
      <c r="C113" s="289">
        <v>5060.9400000000005</v>
      </c>
      <c r="D113" s="290">
        <v>2480</v>
      </c>
      <c r="E113" s="290"/>
      <c r="F113" s="179">
        <v>0.35775223746056284</v>
      </c>
      <c r="G113" s="34"/>
      <c r="H113" s="5"/>
      <c r="I113" s="5"/>
    </row>
    <row r="114" spans="1:9" ht="10.5" customHeight="1" x14ac:dyDescent="0.2">
      <c r="B114" s="16" t="s">
        <v>98</v>
      </c>
      <c r="C114" s="289"/>
      <c r="D114" s="290"/>
      <c r="E114" s="290"/>
      <c r="F114" s="179"/>
      <c r="G114" s="36"/>
      <c r="H114" s="5"/>
      <c r="I114" s="5"/>
    </row>
    <row r="115" spans="1:9" s="28" customFormat="1" ht="10.5" customHeight="1" x14ac:dyDescent="0.2">
      <c r="A115" s="24"/>
      <c r="B115" s="16" t="s">
        <v>279</v>
      </c>
      <c r="C115" s="289">
        <v>-1636967</v>
      </c>
      <c r="D115" s="290">
        <v>-6666</v>
      </c>
      <c r="E115" s="290">
        <v>-1823</v>
      </c>
      <c r="F115" s="179">
        <v>7.6766373164625534E-2</v>
      </c>
      <c r="G115" s="36"/>
      <c r="H115" s="5"/>
    </row>
    <row r="116" spans="1:9" s="28" customFormat="1" ht="10.5" customHeight="1" x14ac:dyDescent="0.2">
      <c r="A116" s="24"/>
      <c r="B116" s="29" t="s">
        <v>113</v>
      </c>
      <c r="C116" s="291">
        <v>78820391.410000011</v>
      </c>
      <c r="D116" s="292">
        <v>27067636.250000004</v>
      </c>
      <c r="E116" s="292">
        <v>103648.87000000001</v>
      </c>
      <c r="F116" s="178">
        <v>4.7588109050697991E-2</v>
      </c>
      <c r="G116" s="34"/>
    </row>
    <row r="117" spans="1:9" ht="18" customHeight="1" x14ac:dyDescent="0.2">
      <c r="B117" s="31" t="s">
        <v>122</v>
      </c>
      <c r="C117" s="30"/>
      <c r="D117" s="222"/>
      <c r="E117" s="222"/>
      <c r="F117" s="179"/>
      <c r="G117" s="34"/>
      <c r="H117" s="5"/>
      <c r="I117" s="5"/>
    </row>
    <row r="118" spans="1:9" ht="10.5" customHeight="1" x14ac:dyDescent="0.2">
      <c r="B118" s="16" t="s">
        <v>123</v>
      </c>
      <c r="C118" s="30">
        <v>2662.4300000000012</v>
      </c>
      <c r="D118" s="222"/>
      <c r="E118" s="222"/>
      <c r="F118" s="179">
        <v>0.32129209635636458</v>
      </c>
      <c r="G118" s="34"/>
      <c r="H118" s="5"/>
      <c r="I118" s="5"/>
    </row>
    <row r="119" spans="1:9" ht="10.5" customHeight="1" x14ac:dyDescent="0.2">
      <c r="B119" s="16" t="s">
        <v>100</v>
      </c>
      <c r="C119" s="30">
        <v>300.3</v>
      </c>
      <c r="D119" s="222"/>
      <c r="E119" s="222"/>
      <c r="F119" s="179"/>
      <c r="G119" s="34"/>
      <c r="H119" s="5"/>
      <c r="I119" s="5"/>
    </row>
    <row r="120" spans="1:9" ht="10.5" customHeight="1" x14ac:dyDescent="0.2">
      <c r="B120" s="16" t="s">
        <v>177</v>
      </c>
      <c r="C120" s="30"/>
      <c r="D120" s="222"/>
      <c r="E120" s="222"/>
      <c r="F120" s="179"/>
      <c r="G120" s="34"/>
      <c r="H120" s="5"/>
      <c r="I120" s="5"/>
    </row>
    <row r="121" spans="1:9" ht="10.5" customHeight="1" x14ac:dyDescent="0.2">
      <c r="B121" s="16" t="s">
        <v>22</v>
      </c>
      <c r="C121" s="30"/>
      <c r="D121" s="222"/>
      <c r="E121" s="222"/>
      <c r="F121" s="179"/>
      <c r="G121" s="34"/>
      <c r="H121" s="5"/>
      <c r="I121" s="5"/>
    </row>
    <row r="122" spans="1:9" ht="10.5" customHeight="1" x14ac:dyDescent="0.2">
      <c r="B122" s="574" t="s">
        <v>450</v>
      </c>
      <c r="C122" s="30"/>
      <c r="D122" s="222"/>
      <c r="E122" s="222"/>
      <c r="F122" s="179"/>
      <c r="G122" s="34"/>
      <c r="H122" s="5"/>
      <c r="I122" s="5"/>
    </row>
    <row r="123" spans="1:9" ht="10.5" customHeight="1" x14ac:dyDescent="0.2">
      <c r="B123" s="16" t="s">
        <v>99</v>
      </c>
      <c r="C123" s="30"/>
      <c r="D123" s="222"/>
      <c r="E123" s="222"/>
      <c r="F123" s="179"/>
      <c r="G123" s="34"/>
      <c r="H123" s="5"/>
      <c r="I123" s="5"/>
    </row>
    <row r="124" spans="1:9" ht="10.5" customHeight="1" x14ac:dyDescent="0.2">
      <c r="B124" s="41" t="s">
        <v>120</v>
      </c>
      <c r="C124" s="42">
        <v>2967.4300000000012</v>
      </c>
      <c r="D124" s="224"/>
      <c r="E124" s="224"/>
      <c r="F124" s="187">
        <v>0.25086624794503298</v>
      </c>
      <c r="G124" s="208"/>
      <c r="H124" s="5"/>
      <c r="I124" s="5"/>
    </row>
    <row r="125" spans="1:9" ht="10.5" customHeight="1" x14ac:dyDescent="0.2">
      <c r="B125" s="265" t="s">
        <v>238</v>
      </c>
      <c r="C125" s="208"/>
      <c r="D125" s="208"/>
      <c r="E125" s="208"/>
      <c r="F125" s="208"/>
      <c r="G125" s="208"/>
      <c r="H125" s="205"/>
      <c r="I125" s="34"/>
    </row>
    <row r="126" spans="1:9" ht="10.5" customHeight="1" x14ac:dyDescent="0.2">
      <c r="B126" s="265" t="s">
        <v>249</v>
      </c>
      <c r="C126" s="208"/>
      <c r="D126" s="208"/>
      <c r="E126" s="208"/>
      <c r="F126" s="208"/>
      <c r="G126" s="208"/>
      <c r="H126" s="205"/>
      <c r="I126" s="34"/>
    </row>
    <row r="127" spans="1:9" ht="10.5" customHeight="1" x14ac:dyDescent="0.2">
      <c r="B127" s="265" t="s">
        <v>251</v>
      </c>
      <c r="C127" s="208"/>
      <c r="D127" s="208"/>
      <c r="E127" s="208"/>
      <c r="F127" s="208"/>
      <c r="G127" s="208"/>
      <c r="H127" s="205"/>
      <c r="I127" s="34"/>
    </row>
    <row r="128" spans="1:9" ht="10.5" customHeight="1" x14ac:dyDescent="0.2">
      <c r="B128" s="265" t="s">
        <v>376</v>
      </c>
      <c r="C128" s="208"/>
      <c r="D128" s="208"/>
      <c r="E128" s="208"/>
      <c r="F128" s="208"/>
      <c r="G128" s="208"/>
      <c r="H128" s="205"/>
      <c r="I128" s="34"/>
    </row>
    <row r="129" spans="1:9" ht="10.5" customHeight="1" x14ac:dyDescent="0.2">
      <c r="B129" s="265" t="s">
        <v>282</v>
      </c>
      <c r="C129" s="208"/>
      <c r="D129" s="208"/>
      <c r="E129" s="208"/>
      <c r="F129" s="208"/>
      <c r="G129" s="208"/>
      <c r="H129" s="205"/>
      <c r="I129" s="34"/>
    </row>
    <row r="130" spans="1:9" s="28" customFormat="1" ht="10.5" customHeight="1" x14ac:dyDescent="0.2">
      <c r="A130" s="24"/>
      <c r="B130" s="50"/>
      <c r="C130" s="208"/>
      <c r="D130" s="208"/>
      <c r="E130" s="208"/>
      <c r="F130" s="208"/>
      <c r="G130" s="4"/>
      <c r="H130" s="209"/>
      <c r="I130" s="36"/>
    </row>
    <row r="131" spans="1:9" ht="9" customHeight="1" x14ac:dyDescent="0.2">
      <c r="A131" s="1"/>
      <c r="F131" s="4"/>
      <c r="G131" s="8"/>
      <c r="H131" s="4"/>
      <c r="I131" s="4"/>
    </row>
    <row r="132" spans="1:9" ht="15" customHeight="1" x14ac:dyDescent="0.25">
      <c r="B132" s="7" t="s">
        <v>288</v>
      </c>
      <c r="C132" s="8"/>
      <c r="D132" s="8"/>
      <c r="E132" s="8"/>
      <c r="F132" s="8"/>
      <c r="H132" s="8"/>
      <c r="I132" s="8"/>
    </row>
    <row r="133" spans="1:9" x14ac:dyDescent="0.2">
      <c r="B133" s="9"/>
      <c r="C133" s="10" t="str">
        <f>C3</f>
        <v>PERIODE DU 1.1 AU 31.5.2024</v>
      </c>
      <c r="D133" s="11"/>
      <c r="G133" s="15"/>
    </row>
    <row r="134" spans="1:9" ht="14.25" customHeight="1" x14ac:dyDescent="0.2">
      <c r="B134" s="12" t="str">
        <f>B4</f>
        <v xml:space="preserve">             V - ASSURANCE ACCIDENTS DU TRAVAIL : DEPENSES en milliers d'euros</v>
      </c>
      <c r="C134" s="13"/>
      <c r="D134" s="13"/>
      <c r="E134" s="13"/>
      <c r="F134" s="14"/>
      <c r="G134" s="20"/>
      <c r="H134" s="5"/>
      <c r="I134" s="5"/>
    </row>
    <row r="135" spans="1:9" ht="12" customHeight="1" x14ac:dyDescent="0.2">
      <c r="B135" s="16" t="s">
        <v>4</v>
      </c>
      <c r="C135" s="18" t="s">
        <v>6</v>
      </c>
      <c r="D135" s="219" t="s">
        <v>3</v>
      </c>
      <c r="E135" s="219" t="s">
        <v>237</v>
      </c>
      <c r="F135" s="19" t="str">
        <f>CUMUL_Maladie_mnt!$H$5</f>
        <v>PCAP</v>
      </c>
      <c r="G135" s="23"/>
      <c r="H135" s="5"/>
      <c r="I135" s="5"/>
    </row>
    <row r="136" spans="1:9" ht="9.75" customHeight="1" x14ac:dyDescent="0.2">
      <c r="B136" s="21"/>
      <c r="C136" s="44"/>
      <c r="D136" s="220" t="s">
        <v>241</v>
      </c>
      <c r="E136" s="220" t="s">
        <v>239</v>
      </c>
      <c r="F136" s="22" t="str">
        <f>CUMUL_Maladie_mnt!$H$6</f>
        <v>en %</v>
      </c>
      <c r="G136" s="36"/>
      <c r="H136" s="5"/>
      <c r="I136" s="5"/>
    </row>
    <row r="137" spans="1:9" s="28" customFormat="1" ht="6" customHeight="1" x14ac:dyDescent="0.2">
      <c r="A137" s="24"/>
      <c r="B137" s="35"/>
      <c r="C137" s="291"/>
      <c r="D137" s="292"/>
      <c r="E137" s="292"/>
      <c r="F137" s="178"/>
      <c r="G137" s="36"/>
    </row>
    <row r="138" spans="1:9" s="28" customFormat="1" ht="13.5" customHeight="1" x14ac:dyDescent="0.2">
      <c r="A138" s="24"/>
      <c r="B138" s="31" t="s">
        <v>121</v>
      </c>
      <c r="C138" s="289"/>
      <c r="D138" s="290"/>
      <c r="E138" s="290"/>
      <c r="F138" s="178"/>
      <c r="G138" s="36"/>
    </row>
    <row r="139" spans="1:9" s="28" customFormat="1" ht="10.5" customHeight="1" x14ac:dyDescent="0.2">
      <c r="A139" s="24"/>
      <c r="B139" s="16" t="s">
        <v>116</v>
      </c>
      <c r="C139" s="289">
        <v>34047.719999999994</v>
      </c>
      <c r="D139" s="290"/>
      <c r="E139" s="290">
        <v>160.30000000000001</v>
      </c>
      <c r="F139" s="179">
        <v>-4.7408918640195807E-2</v>
      </c>
      <c r="G139" s="36"/>
      <c r="H139" s="5"/>
    </row>
    <row r="140" spans="1:9" s="28" customFormat="1" ht="10.5" customHeight="1" x14ac:dyDescent="0.2">
      <c r="A140" s="24"/>
      <c r="B140" s="16" t="s">
        <v>117</v>
      </c>
      <c r="C140" s="289">
        <v>40841.899999999994</v>
      </c>
      <c r="D140" s="290"/>
      <c r="E140" s="290">
        <v>210</v>
      </c>
      <c r="F140" s="179">
        <v>-2.6022956663083185E-3</v>
      </c>
      <c r="G140" s="36"/>
      <c r="H140" s="5"/>
    </row>
    <row r="141" spans="1:9" s="28" customFormat="1" ht="10.5" customHeight="1" x14ac:dyDescent="0.2">
      <c r="A141" s="24"/>
      <c r="B141" s="16" t="s">
        <v>118</v>
      </c>
      <c r="C141" s="289">
        <v>580.5</v>
      </c>
      <c r="D141" s="290"/>
      <c r="E141" s="290"/>
      <c r="F141" s="179"/>
      <c r="G141" s="36"/>
      <c r="H141" s="5"/>
    </row>
    <row r="142" spans="1:9" s="28" customFormat="1" ht="10.5" customHeight="1" x14ac:dyDescent="0.2">
      <c r="A142" s="24"/>
      <c r="B142" s="16" t="s">
        <v>166</v>
      </c>
      <c r="C142" s="289">
        <v>7081.7999999999893</v>
      </c>
      <c r="D142" s="290"/>
      <c r="E142" s="290">
        <v>23.94</v>
      </c>
      <c r="F142" s="179">
        <v>8.7531248442020981E-3</v>
      </c>
      <c r="G142" s="36"/>
      <c r="H142" s="5"/>
    </row>
    <row r="143" spans="1:9" s="28" customFormat="1" ht="10.5" customHeight="1" x14ac:dyDescent="0.2">
      <c r="A143" s="24"/>
      <c r="B143" s="16" t="s">
        <v>22</v>
      </c>
      <c r="C143" s="289">
        <v>5842.8</v>
      </c>
      <c r="D143" s="290"/>
      <c r="E143" s="290"/>
      <c r="F143" s="179">
        <v>-0.11185560585286369</v>
      </c>
      <c r="G143" s="36"/>
      <c r="H143" s="5"/>
    </row>
    <row r="144" spans="1:9" s="28" customFormat="1" ht="10.5" customHeight="1" x14ac:dyDescent="0.2">
      <c r="A144" s="24"/>
      <c r="B144" s="16" t="s">
        <v>115</v>
      </c>
      <c r="C144" s="289">
        <v>4581.4399999999996</v>
      </c>
      <c r="D144" s="290">
        <v>433.79</v>
      </c>
      <c r="E144" s="290"/>
      <c r="F144" s="179">
        <v>6.4055517878874868E-2</v>
      </c>
      <c r="G144" s="36"/>
      <c r="H144" s="5"/>
    </row>
    <row r="145" spans="1:8" s="28" customFormat="1" ht="10.5" customHeight="1" x14ac:dyDescent="0.2">
      <c r="A145" s="24"/>
      <c r="B145" s="16" t="s">
        <v>114</v>
      </c>
      <c r="C145" s="289">
        <v>225.25000000000003</v>
      </c>
      <c r="D145" s="290"/>
      <c r="E145" s="290">
        <v>172.8</v>
      </c>
      <c r="F145" s="179"/>
      <c r="G145" s="36"/>
      <c r="H145" s="5"/>
    </row>
    <row r="146" spans="1:8" s="28" customFormat="1" ht="10.5" customHeight="1" x14ac:dyDescent="0.2">
      <c r="A146" s="24"/>
      <c r="B146" s="16" t="s">
        <v>100</v>
      </c>
      <c r="C146" s="289"/>
      <c r="D146" s="290"/>
      <c r="E146" s="290"/>
      <c r="F146" s="179"/>
      <c r="G146" s="36"/>
      <c r="H146" s="5"/>
    </row>
    <row r="147" spans="1:8" s="28" customFormat="1" ht="10.5" hidden="1" customHeight="1" x14ac:dyDescent="0.2">
      <c r="A147" s="24"/>
      <c r="B147" s="16" t="s">
        <v>98</v>
      </c>
      <c r="C147" s="289"/>
      <c r="D147" s="290"/>
      <c r="E147" s="290"/>
      <c r="F147" s="179"/>
      <c r="G147" s="36"/>
      <c r="H147" s="5"/>
    </row>
    <row r="148" spans="1:8" s="28" customFormat="1" ht="12.75" customHeight="1" x14ac:dyDescent="0.2">
      <c r="A148" s="24"/>
      <c r="B148" s="16" t="s">
        <v>412</v>
      </c>
      <c r="C148" s="289"/>
      <c r="D148" s="290"/>
      <c r="E148" s="290"/>
      <c r="F148" s="179"/>
      <c r="G148" s="36"/>
      <c r="H148" s="5"/>
    </row>
    <row r="149" spans="1:8" s="28" customFormat="1" ht="12.75" customHeight="1" x14ac:dyDescent="0.2">
      <c r="A149" s="24"/>
      <c r="B149" s="16" t="s">
        <v>374</v>
      </c>
      <c r="C149" s="289">
        <v>30</v>
      </c>
      <c r="D149" s="290"/>
      <c r="E149" s="290"/>
      <c r="F149" s="179">
        <v>-0.5</v>
      </c>
      <c r="G149" s="36"/>
      <c r="H149" s="5"/>
    </row>
    <row r="150" spans="1:8" s="28" customFormat="1" ht="12.75" customHeight="1" x14ac:dyDescent="0.2">
      <c r="A150" s="24"/>
      <c r="B150" s="574" t="s">
        <v>451</v>
      </c>
      <c r="C150" s="289"/>
      <c r="D150" s="290"/>
      <c r="E150" s="290"/>
      <c r="F150" s="179"/>
      <c r="G150" s="36"/>
      <c r="H150" s="5"/>
    </row>
    <row r="151" spans="1:8" s="28" customFormat="1" ht="12.75" hidden="1" customHeight="1" x14ac:dyDescent="0.2">
      <c r="A151" s="24"/>
      <c r="B151" s="579"/>
      <c r="C151" s="289"/>
      <c r="D151" s="290"/>
      <c r="E151" s="290"/>
      <c r="F151" s="179"/>
      <c r="G151" s="36"/>
      <c r="H151" s="5"/>
    </row>
    <row r="152" spans="1:8" s="28" customFormat="1" ht="12.75" customHeight="1" x14ac:dyDescent="0.2">
      <c r="A152" s="24"/>
      <c r="B152" s="269" t="s">
        <v>99</v>
      </c>
      <c r="C152" s="289"/>
      <c r="D152" s="290"/>
      <c r="E152" s="290"/>
      <c r="F152" s="179"/>
      <c r="G152" s="36"/>
      <c r="H152" s="5"/>
    </row>
    <row r="153" spans="1:8" s="28" customFormat="1" ht="11.25" customHeight="1" x14ac:dyDescent="0.2">
      <c r="A153" s="24"/>
      <c r="B153" s="35" t="s">
        <v>119</v>
      </c>
      <c r="C153" s="291">
        <v>93231.40999999996</v>
      </c>
      <c r="D153" s="292">
        <v>433.79</v>
      </c>
      <c r="E153" s="292">
        <v>567.04000000000008</v>
      </c>
      <c r="F153" s="178">
        <v>-2.6070068826962167E-2</v>
      </c>
      <c r="G153" s="36"/>
    </row>
    <row r="154" spans="1:8" s="28" customFormat="1" ht="14.25" customHeight="1" x14ac:dyDescent="0.2">
      <c r="A154" s="24"/>
      <c r="B154" s="31" t="s">
        <v>243</v>
      </c>
      <c r="C154" s="291"/>
      <c r="D154" s="292"/>
      <c r="E154" s="292"/>
      <c r="F154" s="178"/>
      <c r="G154" s="36"/>
    </row>
    <row r="155" spans="1:8" s="28" customFormat="1" ht="10.5" customHeight="1" x14ac:dyDescent="0.2">
      <c r="A155" s="24"/>
      <c r="B155" s="16" t="s">
        <v>22</v>
      </c>
      <c r="C155" s="289">
        <v>1423000.6699999995</v>
      </c>
      <c r="D155" s="290"/>
      <c r="E155" s="290">
        <v>714</v>
      </c>
      <c r="F155" s="179">
        <v>0.2692883414029732</v>
      </c>
      <c r="G155" s="36"/>
      <c r="H155" s="5"/>
    </row>
    <row r="156" spans="1:8" s="28" customFormat="1" ht="10.5" customHeight="1" x14ac:dyDescent="0.2">
      <c r="A156" s="24"/>
      <c r="B156" s="16" t="s">
        <v>104</v>
      </c>
      <c r="C156" s="289">
        <v>372329.46</v>
      </c>
      <c r="D156" s="290"/>
      <c r="E156" s="290">
        <v>297.90999999999997</v>
      </c>
      <c r="F156" s="179">
        <v>-1.882458635779205E-2</v>
      </c>
      <c r="G156" s="36"/>
      <c r="H156" s="5"/>
    </row>
    <row r="157" spans="1:8" s="28" customFormat="1" ht="10.5" customHeight="1" x14ac:dyDescent="0.2">
      <c r="A157" s="24"/>
      <c r="B157" s="33" t="s">
        <v>106</v>
      </c>
      <c r="C157" s="289">
        <v>367104.12</v>
      </c>
      <c r="D157" s="290"/>
      <c r="E157" s="290">
        <v>297.90999999999997</v>
      </c>
      <c r="F157" s="179">
        <v>-9.8802645540035927E-3</v>
      </c>
      <c r="G157" s="36"/>
      <c r="H157" s="5"/>
    </row>
    <row r="158" spans="1:8" s="28" customFormat="1" ht="10.5" customHeight="1" x14ac:dyDescent="0.2">
      <c r="A158" s="24"/>
      <c r="B158" s="33" t="s">
        <v>304</v>
      </c>
      <c r="C158" s="289">
        <v>81652.819999999992</v>
      </c>
      <c r="D158" s="290"/>
      <c r="E158" s="290">
        <v>242.16</v>
      </c>
      <c r="F158" s="179">
        <v>0.34662118603131198</v>
      </c>
      <c r="G158" s="36"/>
      <c r="H158" s="5"/>
    </row>
    <row r="159" spans="1:8" s="28" customFormat="1" ht="10.5" customHeight="1" x14ac:dyDescent="0.2">
      <c r="A159" s="24"/>
      <c r="B159" s="33" t="s">
        <v>305</v>
      </c>
      <c r="C159" s="289"/>
      <c r="D159" s="290"/>
      <c r="E159" s="290"/>
      <c r="F159" s="179"/>
      <c r="G159" s="36"/>
      <c r="H159" s="5"/>
    </row>
    <row r="160" spans="1:8" s="28" customFormat="1" ht="10.5" customHeight="1" x14ac:dyDescent="0.2">
      <c r="A160" s="24"/>
      <c r="B160" s="33" t="s">
        <v>306</v>
      </c>
      <c r="C160" s="289">
        <v>4192.2100000000009</v>
      </c>
      <c r="D160" s="290"/>
      <c r="E160" s="290"/>
      <c r="F160" s="179">
        <v>-0.54979982559912721</v>
      </c>
      <c r="G160" s="36"/>
      <c r="H160" s="5"/>
    </row>
    <row r="161" spans="1:9" s="28" customFormat="1" ht="10.5" customHeight="1" x14ac:dyDescent="0.2">
      <c r="A161" s="24"/>
      <c r="B161" s="33" t="s">
        <v>307</v>
      </c>
      <c r="C161" s="289">
        <v>39244.250000000015</v>
      </c>
      <c r="D161" s="290"/>
      <c r="E161" s="290"/>
      <c r="F161" s="179">
        <v>-4.7882629548785083E-2</v>
      </c>
      <c r="G161" s="36"/>
      <c r="H161" s="5"/>
    </row>
    <row r="162" spans="1:9" s="28" customFormat="1" ht="10.5" customHeight="1" x14ac:dyDescent="0.2">
      <c r="A162" s="24"/>
      <c r="B162" s="33" t="s">
        <v>308</v>
      </c>
      <c r="C162" s="289">
        <v>128147.47000000003</v>
      </c>
      <c r="D162" s="290"/>
      <c r="E162" s="290">
        <v>55.75</v>
      </c>
      <c r="F162" s="179">
        <v>1.9119180527703339E-2</v>
      </c>
      <c r="G162" s="36"/>
      <c r="H162" s="5"/>
    </row>
    <row r="163" spans="1:9" s="28" customFormat="1" ht="10.5" customHeight="1" x14ac:dyDescent="0.2">
      <c r="A163" s="24"/>
      <c r="B163" s="33" t="s">
        <v>309</v>
      </c>
      <c r="C163" s="289">
        <v>113867.37</v>
      </c>
      <c r="D163" s="290"/>
      <c r="E163" s="290"/>
      <c r="F163" s="179">
        <v>-0.14934816466525702</v>
      </c>
      <c r="G163" s="34"/>
      <c r="H163" s="5"/>
    </row>
    <row r="164" spans="1:9" ht="10.5" customHeight="1" x14ac:dyDescent="0.2">
      <c r="B164" s="33" t="s">
        <v>105</v>
      </c>
      <c r="C164" s="289">
        <v>5225.3399999999992</v>
      </c>
      <c r="D164" s="290"/>
      <c r="E164" s="290"/>
      <c r="F164" s="179">
        <v>-0.39976428640350659</v>
      </c>
      <c r="G164" s="34"/>
      <c r="H164" s="5"/>
      <c r="I164" s="5"/>
    </row>
    <row r="165" spans="1:9" ht="10.5" customHeight="1" x14ac:dyDescent="0.2">
      <c r="B165" s="16" t="s">
        <v>116</v>
      </c>
      <c r="C165" s="289">
        <v>10168.550000000003</v>
      </c>
      <c r="D165" s="290"/>
      <c r="E165" s="290"/>
      <c r="F165" s="179"/>
      <c r="G165" s="34"/>
      <c r="H165" s="5"/>
      <c r="I165" s="5"/>
    </row>
    <row r="166" spans="1:9" ht="10.5" customHeight="1" x14ac:dyDescent="0.2">
      <c r="B166" s="16" t="s">
        <v>117</v>
      </c>
      <c r="C166" s="289">
        <v>13877.240000000002</v>
      </c>
      <c r="D166" s="290"/>
      <c r="E166" s="290"/>
      <c r="F166" s="179">
        <v>0.13983403409832973</v>
      </c>
      <c r="G166" s="34"/>
      <c r="H166" s="5"/>
      <c r="I166" s="5"/>
    </row>
    <row r="167" spans="1:9" ht="10.5" customHeight="1" x14ac:dyDescent="0.2">
      <c r="B167" s="16" t="s">
        <v>118</v>
      </c>
      <c r="C167" s="289"/>
      <c r="D167" s="290"/>
      <c r="E167" s="290"/>
      <c r="F167" s="179"/>
      <c r="G167" s="36"/>
      <c r="H167" s="5"/>
      <c r="I167" s="5"/>
    </row>
    <row r="168" spans="1:9" s="28" customFormat="1" ht="10.5" customHeight="1" x14ac:dyDescent="0.2">
      <c r="A168" s="24"/>
      <c r="B168" s="16" t="s">
        <v>115</v>
      </c>
      <c r="C168" s="289">
        <v>2092.79</v>
      </c>
      <c r="D168" s="290"/>
      <c r="E168" s="290"/>
      <c r="F168" s="179"/>
      <c r="G168" s="36"/>
      <c r="H168" s="5"/>
    </row>
    <row r="169" spans="1:9" s="28" customFormat="1" ht="10.5" customHeight="1" x14ac:dyDescent="0.2">
      <c r="A169" s="24"/>
      <c r="B169" s="16" t="s">
        <v>114</v>
      </c>
      <c r="C169" s="289">
        <v>1058.8499999999999</v>
      </c>
      <c r="D169" s="290"/>
      <c r="E169" s="290"/>
      <c r="F169" s="179"/>
      <c r="G169" s="20"/>
      <c r="H169" s="5"/>
    </row>
    <row r="170" spans="1:9" ht="10.5" customHeight="1" x14ac:dyDescent="0.2">
      <c r="B170" s="16" t="s">
        <v>95</v>
      </c>
      <c r="C170" s="289">
        <v>3956.0000000000005</v>
      </c>
      <c r="D170" s="290"/>
      <c r="E170" s="290"/>
      <c r="F170" s="179">
        <v>-0.19776119402985082</v>
      </c>
      <c r="G170" s="20"/>
      <c r="H170" s="5"/>
      <c r="I170" s="5"/>
    </row>
    <row r="171" spans="1:9" ht="10.5" customHeight="1" x14ac:dyDescent="0.2">
      <c r="B171" s="16" t="s">
        <v>381</v>
      </c>
      <c r="C171" s="289">
        <v>7714.06</v>
      </c>
      <c r="D171" s="290"/>
      <c r="E171" s="290">
        <v>25</v>
      </c>
      <c r="F171" s="179">
        <v>0.13242552092049609</v>
      </c>
      <c r="G171" s="20"/>
      <c r="H171" s="5"/>
      <c r="I171" s="5"/>
    </row>
    <row r="172" spans="1:9" s="486" customFormat="1" ht="10.5" customHeight="1" x14ac:dyDescent="0.2">
      <c r="A172" s="452"/>
      <c r="B172" s="563" t="s">
        <v>310</v>
      </c>
      <c r="C172" s="568"/>
      <c r="D172" s="569"/>
      <c r="E172" s="569"/>
      <c r="F172" s="570"/>
      <c r="G172" s="494"/>
    </row>
    <row r="173" spans="1:9" s="486" customFormat="1" ht="10.5" customHeight="1" x14ac:dyDescent="0.2">
      <c r="A173" s="452"/>
      <c r="B173" s="563" t="s">
        <v>311</v>
      </c>
      <c r="C173" s="568"/>
      <c r="D173" s="569"/>
      <c r="E173" s="569"/>
      <c r="F173" s="570"/>
      <c r="G173" s="494"/>
    </row>
    <row r="174" spans="1:9" s="486" customFormat="1" ht="10.5" customHeight="1" x14ac:dyDescent="0.2">
      <c r="A174" s="452"/>
      <c r="B174" s="563" t="s">
        <v>312</v>
      </c>
      <c r="C174" s="568"/>
      <c r="D174" s="569"/>
      <c r="E174" s="569"/>
      <c r="F174" s="570"/>
      <c r="G174" s="494"/>
    </row>
    <row r="175" spans="1:9" s="486" customFormat="1" ht="10.5" customHeight="1" x14ac:dyDescent="0.2">
      <c r="A175" s="452"/>
      <c r="B175" s="563" t="s">
        <v>313</v>
      </c>
      <c r="C175" s="568"/>
      <c r="D175" s="569"/>
      <c r="E175" s="569"/>
      <c r="F175" s="570"/>
      <c r="G175" s="571"/>
    </row>
    <row r="176" spans="1:9" ht="10.5" customHeight="1" x14ac:dyDescent="0.2">
      <c r="B176" s="269" t="s">
        <v>412</v>
      </c>
      <c r="C176" s="289"/>
      <c r="D176" s="290"/>
      <c r="E176" s="290"/>
      <c r="F176" s="179"/>
      <c r="G176" s="34"/>
      <c r="H176" s="5"/>
      <c r="I176" s="5"/>
    </row>
    <row r="177" spans="1:9" ht="10.5" customHeight="1" x14ac:dyDescent="0.2">
      <c r="B177" s="16" t="s">
        <v>100</v>
      </c>
      <c r="C177" s="289">
        <v>44324.19</v>
      </c>
      <c r="D177" s="290"/>
      <c r="E177" s="290"/>
      <c r="F177" s="179"/>
      <c r="G177" s="34"/>
      <c r="H177" s="5"/>
      <c r="I177" s="5"/>
    </row>
    <row r="178" spans="1:9" ht="10.5" customHeight="1" x14ac:dyDescent="0.2">
      <c r="B178" s="16" t="s">
        <v>94</v>
      </c>
      <c r="C178" s="289"/>
      <c r="D178" s="290"/>
      <c r="E178" s="290"/>
      <c r="F178" s="179"/>
      <c r="G178" s="34"/>
      <c r="H178" s="5"/>
      <c r="I178" s="5"/>
    </row>
    <row r="179" spans="1:9" ht="10.5" customHeight="1" x14ac:dyDescent="0.2">
      <c r="B179" s="16" t="s">
        <v>92</v>
      </c>
      <c r="C179" s="289"/>
      <c r="D179" s="290"/>
      <c r="E179" s="290"/>
      <c r="F179" s="179"/>
      <c r="G179" s="34"/>
      <c r="H179" s="5"/>
      <c r="I179" s="5"/>
    </row>
    <row r="180" spans="1:9" ht="10.5" customHeight="1" x14ac:dyDescent="0.2">
      <c r="B180" s="16" t="s">
        <v>93</v>
      </c>
      <c r="C180" s="289"/>
      <c r="D180" s="290"/>
      <c r="E180" s="290"/>
      <c r="F180" s="179"/>
      <c r="G180" s="27"/>
      <c r="H180" s="5"/>
      <c r="I180" s="5"/>
    </row>
    <row r="181" spans="1:9" s="28" customFormat="1" ht="10.5" customHeight="1" x14ac:dyDescent="0.2">
      <c r="A181" s="24"/>
      <c r="B181" s="16" t="s">
        <v>303</v>
      </c>
      <c r="C181" s="289"/>
      <c r="D181" s="290"/>
      <c r="E181" s="290"/>
      <c r="F181" s="179"/>
      <c r="G181" s="34"/>
      <c r="H181" s="5"/>
    </row>
    <row r="182" spans="1:9" ht="10.5" customHeight="1" x14ac:dyDescent="0.2">
      <c r="B182" s="16" t="s">
        <v>123</v>
      </c>
      <c r="C182" s="289">
        <v>370.82999999999993</v>
      </c>
      <c r="D182" s="290"/>
      <c r="E182" s="290"/>
      <c r="F182" s="179"/>
      <c r="G182" s="34"/>
      <c r="H182" s="5"/>
      <c r="I182" s="5"/>
    </row>
    <row r="183" spans="1:9" ht="10.5" customHeight="1" x14ac:dyDescent="0.2">
      <c r="B183" s="16" t="s">
        <v>107</v>
      </c>
      <c r="C183" s="289"/>
      <c r="D183" s="290"/>
      <c r="E183" s="290"/>
      <c r="F183" s="179"/>
      <c r="G183" s="20"/>
      <c r="H183" s="5"/>
      <c r="I183" s="5"/>
    </row>
    <row r="184" spans="1:9" ht="10.5" customHeight="1" x14ac:dyDescent="0.2">
      <c r="B184" s="33" t="s">
        <v>110</v>
      </c>
      <c r="C184" s="289"/>
      <c r="D184" s="290"/>
      <c r="E184" s="290"/>
      <c r="F184" s="179"/>
      <c r="G184" s="34"/>
      <c r="H184" s="5"/>
      <c r="I184" s="5"/>
    </row>
    <row r="185" spans="1:9" ht="10.5" customHeight="1" x14ac:dyDescent="0.2">
      <c r="B185" s="33" t="s">
        <v>109</v>
      </c>
      <c r="C185" s="289"/>
      <c r="D185" s="290"/>
      <c r="E185" s="290"/>
      <c r="F185" s="179"/>
      <c r="G185" s="34"/>
      <c r="H185" s="5"/>
      <c r="I185" s="5"/>
    </row>
    <row r="186" spans="1:9" ht="10.5" customHeight="1" x14ac:dyDescent="0.2">
      <c r="B186" s="33" t="s">
        <v>111</v>
      </c>
      <c r="C186" s="289"/>
      <c r="D186" s="290"/>
      <c r="E186" s="290"/>
      <c r="F186" s="179"/>
      <c r="G186" s="34"/>
      <c r="H186" s="5"/>
      <c r="I186" s="5"/>
    </row>
    <row r="187" spans="1:9" ht="10.5" customHeight="1" x14ac:dyDescent="0.2">
      <c r="B187" s="33" t="s">
        <v>112</v>
      </c>
      <c r="C187" s="289"/>
      <c r="D187" s="290"/>
      <c r="E187" s="290"/>
      <c r="F187" s="179"/>
      <c r="G187" s="34"/>
      <c r="H187" s="5"/>
      <c r="I187" s="5"/>
    </row>
    <row r="188" spans="1:9" ht="10.5" customHeight="1" x14ac:dyDescent="0.2">
      <c r="B188" s="16" t="s">
        <v>256</v>
      </c>
      <c r="C188" s="289"/>
      <c r="D188" s="290"/>
      <c r="E188" s="290"/>
      <c r="F188" s="179"/>
      <c r="G188" s="47"/>
      <c r="H188" s="5"/>
      <c r="I188" s="5"/>
    </row>
    <row r="189" spans="1:9" s="28" customFormat="1" ht="10.5" customHeight="1" x14ac:dyDescent="0.2">
      <c r="A189" s="24"/>
      <c r="B189" s="16" t="s">
        <v>96</v>
      </c>
      <c r="C189" s="289"/>
      <c r="D189" s="290"/>
      <c r="E189" s="290"/>
      <c r="F189" s="179"/>
      <c r="G189" s="47"/>
      <c r="H189" s="5"/>
    </row>
    <row r="190" spans="1:9" s="28" customFormat="1" ht="10.5" customHeight="1" x14ac:dyDescent="0.2">
      <c r="A190" s="24"/>
      <c r="B190" s="16" t="s">
        <v>103</v>
      </c>
      <c r="C190" s="295"/>
      <c r="D190" s="296"/>
      <c r="E190" s="296"/>
      <c r="F190" s="190"/>
      <c r="G190" s="47"/>
      <c r="H190" s="5"/>
    </row>
    <row r="191" spans="1:9" s="28" customFormat="1" ht="10.5" customHeight="1" x14ac:dyDescent="0.2">
      <c r="A191" s="24"/>
      <c r="B191" s="16" t="s">
        <v>91</v>
      </c>
      <c r="C191" s="295">
        <v>7480</v>
      </c>
      <c r="D191" s="296"/>
      <c r="E191" s="296"/>
      <c r="F191" s="190">
        <v>0.56010144830808239</v>
      </c>
      <c r="G191" s="47"/>
      <c r="H191" s="5"/>
    </row>
    <row r="192" spans="1:9" s="28" customFormat="1" ht="10.5" customHeight="1" x14ac:dyDescent="0.2">
      <c r="A192" s="24"/>
      <c r="B192" s="268" t="s">
        <v>255</v>
      </c>
      <c r="C192" s="295"/>
      <c r="D192" s="296"/>
      <c r="E192" s="296"/>
      <c r="F192" s="190"/>
      <c r="G192" s="47"/>
      <c r="H192" s="5"/>
    </row>
    <row r="193" spans="1:9" s="28" customFormat="1" ht="10.5" customHeight="1" x14ac:dyDescent="0.2">
      <c r="A193" s="24"/>
      <c r="B193" s="16" t="s">
        <v>411</v>
      </c>
      <c r="C193" s="295"/>
      <c r="D193" s="296"/>
      <c r="E193" s="296"/>
      <c r="F193" s="190"/>
      <c r="G193" s="47"/>
      <c r="H193" s="5"/>
    </row>
    <row r="194" spans="1:9" s="28" customFormat="1" ht="10.5" customHeight="1" x14ac:dyDescent="0.2">
      <c r="A194" s="24"/>
      <c r="B194" s="16" t="s">
        <v>97</v>
      </c>
      <c r="C194" s="295"/>
      <c r="D194" s="296"/>
      <c r="E194" s="296"/>
      <c r="F194" s="190"/>
      <c r="G194" s="47"/>
      <c r="H194" s="5"/>
    </row>
    <row r="195" spans="1:9" s="28" customFormat="1" ht="10.5" customHeight="1" x14ac:dyDescent="0.2">
      <c r="A195" s="24"/>
      <c r="B195" s="16" t="s">
        <v>374</v>
      </c>
      <c r="C195" s="295"/>
      <c r="D195" s="296"/>
      <c r="E195" s="296"/>
      <c r="F195" s="190"/>
      <c r="G195" s="47"/>
      <c r="H195" s="5"/>
    </row>
    <row r="196" spans="1:9" s="28" customFormat="1" ht="10.5" customHeight="1" x14ac:dyDescent="0.2">
      <c r="A196" s="24"/>
      <c r="B196" s="574" t="s">
        <v>460</v>
      </c>
      <c r="C196" s="295"/>
      <c r="D196" s="296"/>
      <c r="E196" s="296"/>
      <c r="F196" s="190"/>
      <c r="G196" s="47"/>
      <c r="H196" s="5"/>
    </row>
    <row r="197" spans="1:9" s="28" customFormat="1" ht="10.5" customHeight="1" x14ac:dyDescent="0.2">
      <c r="A197" s="24"/>
      <c r="B197" s="16" t="s">
        <v>489</v>
      </c>
      <c r="C197" s="295"/>
      <c r="D197" s="296"/>
      <c r="E197" s="296"/>
      <c r="F197" s="190"/>
      <c r="G197" s="47"/>
      <c r="H197" s="5"/>
    </row>
    <row r="198" spans="1:9" s="28" customFormat="1" ht="10.5" customHeight="1" x14ac:dyDescent="0.2">
      <c r="A198" s="24"/>
      <c r="B198" s="574" t="s">
        <v>487</v>
      </c>
      <c r="C198" s="295"/>
      <c r="D198" s="296"/>
      <c r="E198" s="296"/>
      <c r="F198" s="190"/>
      <c r="G198" s="47"/>
      <c r="H198" s="5"/>
    </row>
    <row r="199" spans="1:9" s="28" customFormat="1" ht="10.5" customHeight="1" x14ac:dyDescent="0.2">
      <c r="A199" s="24"/>
      <c r="B199" s="16" t="s">
        <v>99</v>
      </c>
      <c r="C199" s="295">
        <v>1604.69</v>
      </c>
      <c r="D199" s="296"/>
      <c r="E199" s="296">
        <v>62.65</v>
      </c>
      <c r="F199" s="190">
        <v>-0.15861913475705347</v>
      </c>
      <c r="G199" s="47"/>
      <c r="H199" s="5"/>
    </row>
    <row r="200" spans="1:9" s="28" customFormat="1" ht="10.5" customHeight="1" x14ac:dyDescent="0.2">
      <c r="A200" s="24"/>
      <c r="B200" s="16" t="s">
        <v>98</v>
      </c>
      <c r="C200" s="295"/>
      <c r="D200" s="296"/>
      <c r="E200" s="296"/>
      <c r="F200" s="190"/>
      <c r="G200" s="47"/>
      <c r="H200" s="5"/>
    </row>
    <row r="201" spans="1:9" s="28" customFormat="1" ht="10.5" customHeight="1" x14ac:dyDescent="0.2">
      <c r="A201" s="24"/>
      <c r="B201" s="16" t="s">
        <v>279</v>
      </c>
      <c r="C201" s="295">
        <v>-49615</v>
      </c>
      <c r="D201" s="296"/>
      <c r="E201" s="296">
        <v>-28</v>
      </c>
      <c r="F201" s="190">
        <v>0.1355885651507176</v>
      </c>
      <c r="G201" s="47"/>
      <c r="H201" s="5"/>
    </row>
    <row r="202" spans="1:9" s="28" customFormat="1" ht="11.25" customHeight="1" x14ac:dyDescent="0.2">
      <c r="A202" s="24"/>
      <c r="B202" s="35" t="s">
        <v>245</v>
      </c>
      <c r="C202" s="297">
        <v>1838392.3299999998</v>
      </c>
      <c r="D202" s="298"/>
      <c r="E202" s="298">
        <v>1071.56</v>
      </c>
      <c r="F202" s="180">
        <v>0.20005302214613607</v>
      </c>
      <c r="G202" s="47"/>
    </row>
    <row r="203" spans="1:9" ht="10.5" customHeight="1" x14ac:dyDescent="0.2">
      <c r="B203" s="31" t="s">
        <v>278</v>
      </c>
      <c r="C203" s="297"/>
      <c r="D203" s="298"/>
      <c r="E203" s="298"/>
      <c r="F203" s="180"/>
      <c r="G203" s="47"/>
      <c r="H203" s="5"/>
      <c r="I203" s="5"/>
    </row>
    <row r="204" spans="1:9" ht="10.5" customHeight="1" x14ac:dyDescent="0.2">
      <c r="B204" s="16" t="s">
        <v>22</v>
      </c>
      <c r="C204" s="295">
        <v>38833802.859999999</v>
      </c>
      <c r="D204" s="296">
        <v>1951787.6</v>
      </c>
      <c r="E204" s="296">
        <v>36830.410000000003</v>
      </c>
      <c r="F204" s="190">
        <v>4.7959946088568239E-2</v>
      </c>
      <c r="G204" s="47"/>
      <c r="H204" s="5"/>
      <c r="I204" s="5"/>
    </row>
    <row r="205" spans="1:9" ht="10.5" customHeight="1" x14ac:dyDescent="0.2">
      <c r="B205" s="16" t="s">
        <v>104</v>
      </c>
      <c r="C205" s="295">
        <v>31425264.990000006</v>
      </c>
      <c r="D205" s="296">
        <v>13868579.33</v>
      </c>
      <c r="E205" s="296">
        <v>49791.429999999993</v>
      </c>
      <c r="F205" s="190">
        <v>3.3198292742741442E-2</v>
      </c>
      <c r="G205" s="47"/>
      <c r="H205" s="5"/>
      <c r="I205" s="5"/>
    </row>
    <row r="206" spans="1:9" ht="10.5" customHeight="1" x14ac:dyDescent="0.2">
      <c r="B206" s="33" t="s">
        <v>106</v>
      </c>
      <c r="C206" s="295">
        <v>31350063.980000008</v>
      </c>
      <c r="D206" s="296">
        <v>13861837.450000001</v>
      </c>
      <c r="E206" s="296">
        <v>49581.240000000005</v>
      </c>
      <c r="F206" s="190">
        <v>3.3754301791988572E-2</v>
      </c>
      <c r="G206" s="47"/>
      <c r="H206" s="5"/>
      <c r="I206" s="5"/>
    </row>
    <row r="207" spans="1:9" ht="10.5" customHeight="1" x14ac:dyDescent="0.2">
      <c r="B207" s="33" t="s">
        <v>304</v>
      </c>
      <c r="C207" s="295">
        <v>9142862.3000000007</v>
      </c>
      <c r="D207" s="296">
        <v>8449413.6500000004</v>
      </c>
      <c r="E207" s="296">
        <v>16018.089999999998</v>
      </c>
      <c r="F207" s="190">
        <v>1.8669545905652063E-2</v>
      </c>
      <c r="G207" s="47"/>
      <c r="H207" s="5"/>
      <c r="I207" s="5"/>
    </row>
    <row r="208" spans="1:9" ht="10.5" customHeight="1" x14ac:dyDescent="0.2">
      <c r="B208" s="33" t="s">
        <v>305</v>
      </c>
      <c r="C208" s="295"/>
      <c r="D208" s="296"/>
      <c r="E208" s="296"/>
      <c r="F208" s="190"/>
      <c r="G208" s="47"/>
      <c r="H208" s="5"/>
      <c r="I208" s="5"/>
    </row>
    <row r="209" spans="2:9" ht="10.5" customHeight="1" x14ac:dyDescent="0.2">
      <c r="B209" s="33" t="s">
        <v>306</v>
      </c>
      <c r="C209" s="295">
        <v>3796752.0999999987</v>
      </c>
      <c r="D209" s="296">
        <v>3780832.9499999988</v>
      </c>
      <c r="E209" s="296">
        <v>6933.1299999999992</v>
      </c>
      <c r="F209" s="190">
        <v>2.0687670971305749E-2</v>
      </c>
      <c r="G209" s="47"/>
      <c r="H209" s="5"/>
      <c r="I209" s="5"/>
    </row>
    <row r="210" spans="2:9" ht="10.5" customHeight="1" x14ac:dyDescent="0.2">
      <c r="B210" s="33" t="s">
        <v>307</v>
      </c>
      <c r="C210" s="295">
        <v>2262218.540000007</v>
      </c>
      <c r="D210" s="296">
        <v>42186.469999999987</v>
      </c>
      <c r="E210" s="296">
        <v>2688.6899999999996</v>
      </c>
      <c r="F210" s="190">
        <v>7.5013970160335841E-3</v>
      </c>
      <c r="G210" s="47"/>
      <c r="H210" s="5"/>
      <c r="I210" s="5"/>
    </row>
    <row r="211" spans="2:9" ht="10.5" customHeight="1" x14ac:dyDescent="0.2">
      <c r="B211" s="33" t="s">
        <v>308</v>
      </c>
      <c r="C211" s="295">
        <v>12423838.880000001</v>
      </c>
      <c r="D211" s="296">
        <v>1175349.7499999998</v>
      </c>
      <c r="E211" s="296">
        <v>20521.900000000009</v>
      </c>
      <c r="F211" s="190">
        <v>4.0767759536717296E-2</v>
      </c>
      <c r="G211" s="47"/>
      <c r="H211" s="5"/>
      <c r="I211" s="5"/>
    </row>
    <row r="212" spans="2:9" ht="10.5" customHeight="1" x14ac:dyDescent="0.2">
      <c r="B212" s="33" t="s">
        <v>309</v>
      </c>
      <c r="C212" s="295">
        <v>3724392.1599999992</v>
      </c>
      <c r="D212" s="296">
        <v>414054.63000000024</v>
      </c>
      <c r="E212" s="296">
        <v>3419.4299999999994</v>
      </c>
      <c r="F212" s="190">
        <v>8.07709189667285E-2</v>
      </c>
      <c r="G212" s="47"/>
      <c r="H212" s="5"/>
      <c r="I212" s="5"/>
    </row>
    <row r="213" spans="2:9" ht="10.5" customHeight="1" x14ac:dyDescent="0.2">
      <c r="B213" s="33" t="s">
        <v>105</v>
      </c>
      <c r="C213" s="295">
        <v>75201.010000000068</v>
      </c>
      <c r="D213" s="296">
        <v>6741.8799999999992</v>
      </c>
      <c r="E213" s="296">
        <v>210.19000000000003</v>
      </c>
      <c r="F213" s="190">
        <v>-0.15603719895650758</v>
      </c>
      <c r="G213" s="47"/>
      <c r="H213" s="5"/>
      <c r="I213" s="5"/>
    </row>
    <row r="214" spans="2:9" ht="10.5" customHeight="1" x14ac:dyDescent="0.2">
      <c r="B214" s="16" t="s">
        <v>116</v>
      </c>
      <c r="C214" s="295">
        <v>44216.27</v>
      </c>
      <c r="D214" s="296"/>
      <c r="E214" s="296">
        <v>160.30000000000001</v>
      </c>
      <c r="F214" s="190">
        <v>-0.32686319494450145</v>
      </c>
      <c r="G214" s="47"/>
      <c r="H214" s="5"/>
      <c r="I214" s="5"/>
    </row>
    <row r="215" spans="2:9" ht="10.5" customHeight="1" x14ac:dyDescent="0.2">
      <c r="B215" s="16" t="s">
        <v>117</v>
      </c>
      <c r="C215" s="295">
        <v>54719.14</v>
      </c>
      <c r="D215" s="296"/>
      <c r="E215" s="296">
        <v>210</v>
      </c>
      <c r="F215" s="190">
        <v>3.0041271947782056E-2</v>
      </c>
      <c r="G215" s="47"/>
      <c r="H215" s="5"/>
      <c r="I215" s="5"/>
    </row>
    <row r="216" spans="2:9" ht="10.5" customHeight="1" x14ac:dyDescent="0.2">
      <c r="B216" s="16" t="s">
        <v>118</v>
      </c>
      <c r="C216" s="295">
        <v>580.5</v>
      </c>
      <c r="D216" s="296"/>
      <c r="E216" s="296"/>
      <c r="F216" s="190"/>
      <c r="G216" s="47"/>
      <c r="H216" s="5"/>
      <c r="I216" s="5"/>
    </row>
    <row r="217" spans="2:9" ht="10.5" customHeight="1" x14ac:dyDescent="0.2">
      <c r="B217" s="16" t="s">
        <v>100</v>
      </c>
      <c r="C217" s="295">
        <v>281914.93</v>
      </c>
      <c r="D217" s="296"/>
      <c r="E217" s="296">
        <v>534.48</v>
      </c>
      <c r="F217" s="190">
        <v>8.7712688366600844E-2</v>
      </c>
      <c r="G217" s="20"/>
      <c r="H217" s="5"/>
      <c r="I217" s="5"/>
    </row>
    <row r="218" spans="2:9" ht="10.5" customHeight="1" x14ac:dyDescent="0.2">
      <c r="B218" s="16" t="s">
        <v>107</v>
      </c>
      <c r="C218" s="295">
        <v>11221408.790000003</v>
      </c>
      <c r="D218" s="296">
        <v>11221408.790000003</v>
      </c>
      <c r="E218" s="296">
        <v>18287.400000000001</v>
      </c>
      <c r="F218" s="190">
        <v>0.11916071182606847</v>
      </c>
      <c r="G218" s="47"/>
      <c r="H218" s="5"/>
      <c r="I218" s="5"/>
    </row>
    <row r="219" spans="2:9" ht="10.5" customHeight="1" x14ac:dyDescent="0.2">
      <c r="B219" s="33" t="s">
        <v>110</v>
      </c>
      <c r="C219" s="289">
        <v>2254780.6199999996</v>
      </c>
      <c r="D219" s="290">
        <v>2254780.6199999996</v>
      </c>
      <c r="E219" s="290">
        <v>4027.71</v>
      </c>
      <c r="F219" s="179">
        <v>7.7928581511959027E-2</v>
      </c>
      <c r="G219" s="47"/>
      <c r="H219" s="5"/>
      <c r="I219" s="5"/>
    </row>
    <row r="220" spans="2:9" ht="10.5" customHeight="1" x14ac:dyDescent="0.2">
      <c r="B220" s="33" t="s">
        <v>109</v>
      </c>
      <c r="C220" s="295">
        <v>8925078.1700000018</v>
      </c>
      <c r="D220" s="296">
        <v>8925078.1700000018</v>
      </c>
      <c r="E220" s="296">
        <v>14259.69</v>
      </c>
      <c r="F220" s="190">
        <v>0.12996315891521704</v>
      </c>
      <c r="G220" s="47"/>
      <c r="H220" s="5"/>
      <c r="I220" s="5"/>
    </row>
    <row r="221" spans="2:9" ht="10.5" customHeight="1" x14ac:dyDescent="0.2">
      <c r="B221" s="33" t="s">
        <v>112</v>
      </c>
      <c r="C221" s="295">
        <v>41550</v>
      </c>
      <c r="D221" s="296">
        <v>41550</v>
      </c>
      <c r="E221" s="296"/>
      <c r="F221" s="190">
        <v>0.1606145251396649</v>
      </c>
      <c r="G221" s="47"/>
      <c r="H221" s="5"/>
      <c r="I221" s="5"/>
    </row>
    <row r="222" spans="2:9" ht="10.5" customHeight="1" x14ac:dyDescent="0.2">
      <c r="B222" s="33" t="s">
        <v>111</v>
      </c>
      <c r="C222" s="295"/>
      <c r="D222" s="296"/>
      <c r="E222" s="296"/>
      <c r="F222" s="190"/>
      <c r="G222" s="47"/>
      <c r="H222" s="5"/>
      <c r="I222" s="5"/>
    </row>
    <row r="223" spans="2:9" ht="10.5" customHeight="1" x14ac:dyDescent="0.2">
      <c r="B223" s="269" t="s">
        <v>411</v>
      </c>
      <c r="C223" s="295"/>
      <c r="D223" s="296"/>
      <c r="E223" s="296"/>
      <c r="F223" s="190"/>
      <c r="G223" s="47"/>
      <c r="H223" s="5"/>
      <c r="I223" s="5"/>
    </row>
    <row r="224" spans="2:9" ht="10.5" customHeight="1" x14ac:dyDescent="0.2">
      <c r="B224" s="16" t="s">
        <v>97</v>
      </c>
      <c r="C224" s="295"/>
      <c r="D224" s="296"/>
      <c r="E224" s="296"/>
      <c r="F224" s="190"/>
      <c r="G224" s="47"/>
      <c r="H224" s="5"/>
      <c r="I224" s="5"/>
    </row>
    <row r="225" spans="1:9" ht="10.5" customHeight="1" x14ac:dyDescent="0.2">
      <c r="B225" s="16" t="s">
        <v>103</v>
      </c>
      <c r="C225" s="295"/>
      <c r="D225" s="296"/>
      <c r="E225" s="296"/>
      <c r="F225" s="190"/>
      <c r="G225" s="47"/>
      <c r="H225" s="5"/>
      <c r="I225" s="5"/>
    </row>
    <row r="226" spans="1:9" ht="10.5" customHeight="1" x14ac:dyDescent="0.2">
      <c r="B226" s="16" t="s">
        <v>96</v>
      </c>
      <c r="C226" s="295"/>
      <c r="D226" s="296"/>
      <c r="E226" s="296"/>
      <c r="F226" s="190"/>
      <c r="G226" s="47"/>
      <c r="H226" s="5"/>
      <c r="I226" s="5"/>
    </row>
    <row r="227" spans="1:9" ht="10.5" customHeight="1" x14ac:dyDescent="0.2">
      <c r="B227" s="16" t="s">
        <v>115</v>
      </c>
      <c r="C227" s="295">
        <v>6674.23</v>
      </c>
      <c r="D227" s="296">
        <v>433.79</v>
      </c>
      <c r="E227" s="296"/>
      <c r="F227" s="190">
        <v>-0.48463176069329084</v>
      </c>
      <c r="G227" s="47"/>
      <c r="H227" s="5"/>
      <c r="I227" s="5"/>
    </row>
    <row r="228" spans="1:9" ht="10.5" customHeight="1" x14ac:dyDescent="0.2">
      <c r="B228" s="16" t="s">
        <v>114</v>
      </c>
      <c r="C228" s="295">
        <v>1284.0999999999999</v>
      </c>
      <c r="D228" s="296"/>
      <c r="E228" s="296">
        <v>172.8</v>
      </c>
      <c r="F228" s="190"/>
      <c r="G228" s="47"/>
      <c r="H228" s="5"/>
      <c r="I228" s="5"/>
    </row>
    <row r="229" spans="1:9" ht="10.5" customHeight="1" x14ac:dyDescent="0.2">
      <c r="B229" s="16" t="s">
        <v>123</v>
      </c>
      <c r="C229" s="295">
        <v>3033.2600000000011</v>
      </c>
      <c r="D229" s="296"/>
      <c r="E229" s="296"/>
      <c r="F229" s="190">
        <v>0.41396220434267872</v>
      </c>
      <c r="G229" s="47"/>
      <c r="H229" s="5"/>
      <c r="I229" s="5"/>
    </row>
    <row r="230" spans="1:9" ht="10.5" customHeight="1" x14ac:dyDescent="0.2">
      <c r="B230" s="16" t="s">
        <v>95</v>
      </c>
      <c r="C230" s="295">
        <v>27730.2</v>
      </c>
      <c r="D230" s="296">
        <v>23774.2</v>
      </c>
      <c r="E230" s="296"/>
      <c r="F230" s="190">
        <v>3.1077101552739572E-2</v>
      </c>
      <c r="G230" s="47"/>
      <c r="H230" s="5"/>
      <c r="I230" s="5"/>
    </row>
    <row r="231" spans="1:9" ht="10.5" customHeight="1" x14ac:dyDescent="0.2">
      <c r="B231" s="16" t="s">
        <v>381</v>
      </c>
      <c r="C231" s="295">
        <v>439629.35999999993</v>
      </c>
      <c r="D231" s="296">
        <v>130</v>
      </c>
      <c r="E231" s="296">
        <v>249</v>
      </c>
      <c r="F231" s="190">
        <v>5.6308664494779004E-2</v>
      </c>
      <c r="G231" s="47"/>
      <c r="H231" s="5"/>
      <c r="I231" s="5"/>
    </row>
    <row r="232" spans="1:9" s="486" customFormat="1" ht="10.5" customHeight="1" x14ac:dyDescent="0.2">
      <c r="A232" s="452"/>
      <c r="B232" s="563" t="s">
        <v>310</v>
      </c>
      <c r="C232" s="564"/>
      <c r="D232" s="565"/>
      <c r="E232" s="565"/>
      <c r="F232" s="566"/>
      <c r="G232" s="567"/>
    </row>
    <row r="233" spans="1:9" s="486" customFormat="1" ht="10.5" customHeight="1" x14ac:dyDescent="0.2">
      <c r="A233" s="452"/>
      <c r="B233" s="563" t="s">
        <v>311</v>
      </c>
      <c r="C233" s="564"/>
      <c r="D233" s="565"/>
      <c r="E233" s="565"/>
      <c r="F233" s="566"/>
      <c r="G233" s="567"/>
    </row>
    <row r="234" spans="1:9" s="486" customFormat="1" ht="10.5" customHeight="1" x14ac:dyDescent="0.2">
      <c r="A234" s="452"/>
      <c r="B234" s="563" t="s">
        <v>312</v>
      </c>
      <c r="C234" s="564"/>
      <c r="D234" s="565"/>
      <c r="E234" s="565"/>
      <c r="F234" s="566"/>
      <c r="G234" s="567"/>
    </row>
    <row r="235" spans="1:9" s="486" customFormat="1" ht="13.5" customHeight="1" x14ac:dyDescent="0.2">
      <c r="A235" s="452"/>
      <c r="B235" s="563" t="s">
        <v>313</v>
      </c>
      <c r="C235" s="564"/>
      <c r="D235" s="565"/>
      <c r="E235" s="565"/>
      <c r="F235" s="566"/>
      <c r="G235" s="567"/>
    </row>
    <row r="236" spans="1:9" ht="10.5" customHeight="1" x14ac:dyDescent="0.2">
      <c r="B236" s="269" t="s">
        <v>412</v>
      </c>
      <c r="C236" s="295"/>
      <c r="D236" s="296"/>
      <c r="E236" s="296"/>
      <c r="F236" s="190"/>
      <c r="G236" s="47"/>
      <c r="H236" s="5"/>
      <c r="I236" s="5"/>
    </row>
    <row r="237" spans="1:9" ht="10.5" customHeight="1" x14ac:dyDescent="0.2">
      <c r="B237" s="16" t="s">
        <v>94</v>
      </c>
      <c r="C237" s="295"/>
      <c r="D237" s="296"/>
      <c r="E237" s="296"/>
      <c r="F237" s="190"/>
      <c r="G237" s="47"/>
      <c r="H237" s="5"/>
      <c r="I237" s="5"/>
    </row>
    <row r="238" spans="1:9" ht="10.5" customHeight="1" x14ac:dyDescent="0.2">
      <c r="B238" s="16" t="s">
        <v>92</v>
      </c>
      <c r="C238" s="295"/>
      <c r="D238" s="296"/>
      <c r="E238" s="296"/>
      <c r="F238" s="190"/>
      <c r="G238" s="47"/>
      <c r="H238" s="5"/>
      <c r="I238" s="5"/>
    </row>
    <row r="239" spans="1:9" ht="10.5" customHeight="1" x14ac:dyDescent="0.2">
      <c r="B239" s="16" t="s">
        <v>93</v>
      </c>
      <c r="C239" s="295">
        <v>193.5</v>
      </c>
      <c r="D239" s="296"/>
      <c r="E239" s="296"/>
      <c r="F239" s="190">
        <v>0.61250000000000004</v>
      </c>
      <c r="G239" s="47"/>
      <c r="H239" s="5"/>
      <c r="I239" s="5"/>
    </row>
    <row r="240" spans="1:9" ht="10.5" customHeight="1" x14ac:dyDescent="0.2">
      <c r="B240" s="16" t="s">
        <v>91</v>
      </c>
      <c r="C240" s="295">
        <v>94296.82</v>
      </c>
      <c r="D240" s="296">
        <v>6132.3300000000008</v>
      </c>
      <c r="E240" s="296">
        <v>840</v>
      </c>
      <c r="F240" s="190">
        <v>6.9724085825848325E-2</v>
      </c>
      <c r="G240" s="47"/>
      <c r="H240" s="5"/>
      <c r="I240" s="5"/>
    </row>
    <row r="241" spans="1:9" ht="10.5" customHeight="1" x14ac:dyDescent="0.2">
      <c r="B241" s="16" t="s">
        <v>252</v>
      </c>
      <c r="C241" s="295"/>
      <c r="D241" s="296"/>
      <c r="E241" s="296"/>
      <c r="F241" s="190"/>
      <c r="G241" s="47"/>
      <c r="H241" s="5"/>
      <c r="I241" s="5"/>
    </row>
    <row r="242" spans="1:9" ht="10.5" customHeight="1" x14ac:dyDescent="0.2">
      <c r="B242" s="16" t="s">
        <v>177</v>
      </c>
      <c r="C242" s="295"/>
      <c r="D242" s="296"/>
      <c r="E242" s="296"/>
      <c r="F242" s="190"/>
      <c r="G242" s="47"/>
      <c r="H242" s="5"/>
      <c r="I242" s="5"/>
    </row>
    <row r="243" spans="1:9" ht="10.5" customHeight="1" x14ac:dyDescent="0.2">
      <c r="B243" s="16" t="s">
        <v>303</v>
      </c>
      <c r="C243" s="295"/>
      <c r="D243" s="296"/>
      <c r="E243" s="296"/>
      <c r="F243" s="190"/>
      <c r="G243" s="47"/>
      <c r="H243" s="5"/>
      <c r="I243" s="5"/>
    </row>
    <row r="244" spans="1:9" ht="10.5" customHeight="1" x14ac:dyDescent="0.2">
      <c r="B244" s="268" t="s">
        <v>255</v>
      </c>
      <c r="C244" s="295"/>
      <c r="D244" s="296"/>
      <c r="E244" s="296"/>
      <c r="F244" s="190"/>
      <c r="G244" s="47"/>
      <c r="H244" s="5"/>
      <c r="I244" s="5"/>
    </row>
    <row r="245" spans="1:9" ht="10.5" customHeight="1" x14ac:dyDescent="0.2">
      <c r="B245" s="16" t="s">
        <v>374</v>
      </c>
      <c r="C245" s="295">
        <v>30</v>
      </c>
      <c r="D245" s="296"/>
      <c r="E245" s="296"/>
      <c r="F245" s="190"/>
      <c r="G245" s="117"/>
      <c r="H245" s="5"/>
      <c r="I245" s="5"/>
    </row>
    <row r="246" spans="1:9" ht="10.5" customHeight="1" x14ac:dyDescent="0.2">
      <c r="B246" s="574" t="s">
        <v>460</v>
      </c>
      <c r="C246" s="295"/>
      <c r="D246" s="296"/>
      <c r="E246" s="296"/>
      <c r="F246" s="190"/>
      <c r="G246" s="117"/>
      <c r="H246" s="5"/>
      <c r="I246" s="5"/>
    </row>
    <row r="247" spans="1:9" ht="10.5" hidden="1" customHeight="1" x14ac:dyDescent="0.2">
      <c r="B247" s="579"/>
      <c r="C247" s="295"/>
      <c r="D247" s="296"/>
      <c r="E247" s="296"/>
      <c r="F247" s="190"/>
      <c r="G247" s="117"/>
      <c r="H247" s="5"/>
      <c r="I247" s="5"/>
    </row>
    <row r="248" spans="1:9" ht="10.5" customHeight="1" x14ac:dyDescent="0.2">
      <c r="B248" s="16" t="s">
        <v>99</v>
      </c>
      <c r="C248" s="295">
        <v>6665.6299999999992</v>
      </c>
      <c r="D248" s="296">
        <v>2480</v>
      </c>
      <c r="E248" s="296">
        <v>62.65</v>
      </c>
      <c r="F248" s="190">
        <v>0.18297143567036089</v>
      </c>
      <c r="G248" s="47"/>
      <c r="H248" s="5"/>
      <c r="I248" s="5"/>
    </row>
    <row r="249" spans="1:9" ht="13.5" customHeight="1" x14ac:dyDescent="0.2">
      <c r="A249" s="24"/>
      <c r="B249" s="16" t="s">
        <v>98</v>
      </c>
      <c r="C249" s="295"/>
      <c r="D249" s="296"/>
      <c r="E249" s="296"/>
      <c r="F249" s="190"/>
      <c r="G249" s="266"/>
      <c r="H249" s="5"/>
      <c r="I249" s="28"/>
    </row>
    <row r="250" spans="1:9" s="28" customFormat="1" ht="12.75" customHeight="1" x14ac:dyDescent="0.2">
      <c r="A250" s="24"/>
      <c r="B250" s="16" t="s">
        <v>279</v>
      </c>
      <c r="C250" s="295">
        <v>-1686582</v>
      </c>
      <c r="D250" s="296">
        <v>-6666</v>
      </c>
      <c r="E250" s="296">
        <v>-1851</v>
      </c>
      <c r="F250" s="190">
        <v>7.8409645302640163E-2</v>
      </c>
      <c r="G250" s="266"/>
      <c r="H250" s="267"/>
      <c r="I250" s="47"/>
    </row>
    <row r="251" spans="1:9" s="28" customFormat="1" ht="15" customHeight="1" x14ac:dyDescent="0.2">
      <c r="A251" s="24"/>
      <c r="B251" s="263" t="s">
        <v>253</v>
      </c>
      <c r="C251" s="299">
        <v>80754982.579999998</v>
      </c>
      <c r="D251" s="300">
        <v>27068070.040000003</v>
      </c>
      <c r="E251" s="300">
        <v>105287.47000000002</v>
      </c>
      <c r="F251" s="234">
        <v>5.0541100144118722E-2</v>
      </c>
      <c r="G251" s="266"/>
      <c r="H251" s="267"/>
      <c r="I251" s="47"/>
    </row>
    <row r="252" spans="1:9" s="28" customFormat="1" ht="11.25" customHeight="1" x14ac:dyDescent="0.2">
      <c r="A252" s="24"/>
      <c r="B252" s="265" t="s">
        <v>238</v>
      </c>
      <c r="C252" s="266"/>
      <c r="D252" s="266"/>
      <c r="E252" s="266"/>
      <c r="F252" s="266"/>
      <c r="G252" s="266"/>
      <c r="H252" s="267"/>
      <c r="I252" s="47"/>
    </row>
    <row r="253" spans="1:9" s="28" customFormat="1" ht="11.25" customHeight="1" x14ac:dyDescent="0.2">
      <c r="A253" s="24"/>
      <c r="B253" s="265" t="s">
        <v>249</v>
      </c>
      <c r="C253" s="266"/>
      <c r="D253" s="266"/>
      <c r="E253" s="266"/>
      <c r="F253" s="266"/>
      <c r="G253" s="266"/>
      <c r="H253" s="267"/>
      <c r="I253" s="47"/>
    </row>
    <row r="254" spans="1:9" s="28" customFormat="1" ht="11.25" customHeight="1" x14ac:dyDescent="0.2">
      <c r="A254" s="24"/>
      <c r="B254" s="265" t="s">
        <v>251</v>
      </c>
      <c r="C254" s="266"/>
      <c r="D254" s="266"/>
      <c r="E254" s="266"/>
      <c r="F254" s="266"/>
      <c r="G254" s="266"/>
      <c r="H254" s="267"/>
      <c r="I254" s="47"/>
    </row>
    <row r="255" spans="1:9" s="28" customFormat="1" ht="11.25" customHeight="1" x14ac:dyDescent="0.2">
      <c r="A255" s="24"/>
      <c r="B255" s="265" t="s">
        <v>376</v>
      </c>
      <c r="C255" s="266"/>
      <c r="D255" s="266"/>
      <c r="E255" s="266"/>
      <c r="F255" s="266"/>
      <c r="G255" s="266"/>
      <c r="H255" s="267"/>
      <c r="I255" s="47"/>
    </row>
    <row r="256" spans="1:9" s="28" customFormat="1" ht="11.25" customHeight="1" x14ac:dyDescent="0.2">
      <c r="A256" s="24"/>
      <c r="B256" s="265" t="s">
        <v>282</v>
      </c>
      <c r="C256" s="266"/>
      <c r="D256" s="266"/>
      <c r="E256" s="266"/>
      <c r="F256" s="266"/>
      <c r="G256" s="8"/>
      <c r="H256" s="267"/>
      <c r="I256" s="47"/>
    </row>
    <row r="257" spans="1:9" x14ac:dyDescent="0.2">
      <c r="B257" s="265"/>
      <c r="C257" s="266"/>
      <c r="D257" s="266"/>
      <c r="E257" s="266"/>
      <c r="F257" s="266"/>
      <c r="H257" s="8"/>
      <c r="I257" s="8"/>
    </row>
    <row r="258" spans="1:9" ht="15" customHeight="1" x14ac:dyDescent="0.2">
      <c r="B258" s="265"/>
      <c r="C258" s="266"/>
      <c r="D258" s="266"/>
      <c r="E258" s="266"/>
      <c r="F258" s="266"/>
      <c r="G258" s="15"/>
    </row>
    <row r="259" spans="1:9" ht="15.75" x14ac:dyDescent="0.25">
      <c r="B259" s="7" t="s">
        <v>288</v>
      </c>
      <c r="C259" s="8"/>
      <c r="D259" s="8"/>
      <c r="E259" s="8"/>
      <c r="F259" s="8"/>
      <c r="G259" s="20"/>
      <c r="H259" s="5"/>
      <c r="I259" s="5"/>
    </row>
    <row r="260" spans="1:9" ht="14.25" customHeight="1" x14ac:dyDescent="0.2">
      <c r="B260" s="9"/>
      <c r="C260" s="10" t="str">
        <f>$C$3</f>
        <v>PERIODE DU 1.1 AU 31.5.2024</v>
      </c>
      <c r="D260" s="11"/>
      <c r="G260" s="23"/>
      <c r="H260" s="5"/>
      <c r="I260" s="5"/>
    </row>
    <row r="261" spans="1:9" ht="12" customHeight="1" x14ac:dyDescent="0.2">
      <c r="B261" s="12" t="str">
        <f>B4</f>
        <v xml:space="preserve">             V - ASSURANCE ACCIDENTS DU TRAVAIL : DEPENSES en milliers d'euros</v>
      </c>
      <c r="C261" s="13"/>
      <c r="D261" s="13"/>
      <c r="E261" s="13"/>
      <c r="F261" s="14"/>
      <c r="G261" s="27"/>
      <c r="H261" s="5"/>
      <c r="I261" s="5"/>
    </row>
    <row r="262" spans="1:9" x14ac:dyDescent="0.2">
      <c r="A262" s="24"/>
      <c r="B262" s="16" t="s">
        <v>4</v>
      </c>
      <c r="C262" s="18" t="s">
        <v>6</v>
      </c>
      <c r="D262" s="219" t="s">
        <v>3</v>
      </c>
      <c r="E262" s="219" t="s">
        <v>237</v>
      </c>
      <c r="F262" s="19" t="str">
        <f>CUMUL_Maladie_mnt!$H$5</f>
        <v>PCAP</v>
      </c>
      <c r="G262" s="20"/>
      <c r="H262" s="28"/>
      <c r="I262" s="28"/>
    </row>
    <row r="263" spans="1:9" s="28" customFormat="1" ht="18" customHeight="1" x14ac:dyDescent="0.2">
      <c r="A263" s="6"/>
      <c r="B263" s="21"/>
      <c r="C263" s="44"/>
      <c r="D263" s="220" t="s">
        <v>241</v>
      </c>
      <c r="E263" s="220" t="s">
        <v>239</v>
      </c>
      <c r="F263" s="22" t="str">
        <f>CUMUL_Maladie_mnt!$H$6</f>
        <v>en %</v>
      </c>
      <c r="G263" s="20"/>
      <c r="H263" s="5"/>
      <c r="I263" s="5"/>
    </row>
    <row r="264" spans="1:9" ht="12.75" x14ac:dyDescent="0.2">
      <c r="B264" s="52" t="s">
        <v>163</v>
      </c>
      <c r="C264" s="303"/>
      <c r="D264" s="304"/>
      <c r="E264" s="304"/>
      <c r="F264" s="237"/>
      <c r="G264" s="27"/>
      <c r="H264" s="5"/>
      <c r="I264" s="5"/>
    </row>
    <row r="265" spans="1:9" ht="12" x14ac:dyDescent="0.2">
      <c r="A265" s="54"/>
      <c r="B265" s="31" t="s">
        <v>124</v>
      </c>
      <c r="C265" s="303"/>
      <c r="D265" s="304"/>
      <c r="E265" s="304"/>
      <c r="F265" s="237"/>
      <c r="G265" s="27"/>
      <c r="H265" s="28"/>
      <c r="I265" s="28"/>
    </row>
    <row r="266" spans="1:9" s="28" customFormat="1" ht="10.5" customHeight="1" x14ac:dyDescent="0.2">
      <c r="A266" s="54"/>
      <c r="B266" s="31"/>
      <c r="C266" s="303"/>
      <c r="D266" s="304"/>
      <c r="E266" s="304"/>
      <c r="F266" s="237"/>
      <c r="G266" s="20"/>
    </row>
    <row r="267" spans="1:9" s="28" customFormat="1" ht="9.75" customHeight="1" x14ac:dyDescent="0.2">
      <c r="A267" s="2"/>
      <c r="B267" s="37" t="s">
        <v>125</v>
      </c>
      <c r="C267" s="301">
        <v>5626237.5699999714</v>
      </c>
      <c r="D267" s="302">
        <v>6787.1599999999662</v>
      </c>
      <c r="E267" s="302">
        <v>13580.060000000003</v>
      </c>
      <c r="F267" s="239">
        <v>-1.9393206681521669E-3</v>
      </c>
      <c r="G267" s="20"/>
      <c r="H267" s="5"/>
      <c r="I267" s="5"/>
    </row>
    <row r="268" spans="1:9" ht="10.5" customHeight="1" x14ac:dyDescent="0.2">
      <c r="A268" s="2"/>
      <c r="B268" s="37" t="s">
        <v>126</v>
      </c>
      <c r="C268" s="301">
        <v>26777.65</v>
      </c>
      <c r="D268" s="302"/>
      <c r="E268" s="302">
        <v>648.35</v>
      </c>
      <c r="F268" s="239"/>
      <c r="G268" s="20"/>
      <c r="H268" s="5"/>
      <c r="I268" s="5"/>
    </row>
    <row r="269" spans="1:9" ht="10.5" customHeight="1" x14ac:dyDescent="0.2">
      <c r="A269" s="2"/>
      <c r="B269" s="37" t="s">
        <v>127</v>
      </c>
      <c r="C269" s="301">
        <v>412878.00000000012</v>
      </c>
      <c r="D269" s="302"/>
      <c r="E269" s="302">
        <v>5433</v>
      </c>
      <c r="F269" s="239"/>
      <c r="G269" s="20"/>
      <c r="H269" s="5"/>
      <c r="I269" s="5"/>
    </row>
    <row r="270" spans="1:9" ht="10.5" customHeight="1" x14ac:dyDescent="0.2">
      <c r="A270" s="2"/>
      <c r="B270" s="37" t="s">
        <v>219</v>
      </c>
      <c r="C270" s="301">
        <v>1792527.3100000026</v>
      </c>
      <c r="D270" s="302"/>
      <c r="E270" s="302">
        <v>5445.8399999999992</v>
      </c>
      <c r="F270" s="239">
        <v>2.9711098487964271E-2</v>
      </c>
      <c r="G270" s="20"/>
      <c r="H270" s="5"/>
      <c r="I270" s="5"/>
    </row>
    <row r="271" spans="1:9" ht="10.5" hidden="1" customHeight="1" x14ac:dyDescent="0.2">
      <c r="A271" s="2"/>
      <c r="B271" s="37" t="s">
        <v>130</v>
      </c>
      <c r="C271" s="301"/>
      <c r="D271" s="302"/>
      <c r="E271" s="302"/>
      <c r="F271" s="239"/>
      <c r="G271" s="20"/>
      <c r="H271" s="5"/>
      <c r="I271" s="5"/>
    </row>
    <row r="272" spans="1:9" ht="10.5" hidden="1" customHeight="1" x14ac:dyDescent="0.2">
      <c r="A272" s="2"/>
      <c r="B272" s="16" t="s">
        <v>128</v>
      </c>
      <c r="C272" s="301"/>
      <c r="D272" s="302"/>
      <c r="E272" s="302"/>
      <c r="F272" s="239"/>
      <c r="G272" s="20"/>
      <c r="H272" s="5"/>
      <c r="I272" s="5"/>
    </row>
    <row r="273" spans="1:9" ht="10.5" hidden="1" customHeight="1" x14ac:dyDescent="0.2">
      <c r="A273" s="2"/>
      <c r="B273" s="16" t="s">
        <v>192</v>
      </c>
      <c r="C273" s="301"/>
      <c r="D273" s="302"/>
      <c r="E273" s="302"/>
      <c r="F273" s="239"/>
      <c r="G273" s="20"/>
      <c r="H273" s="5"/>
      <c r="I273" s="5"/>
    </row>
    <row r="274" spans="1:9" ht="10.5" customHeight="1" x14ac:dyDescent="0.2">
      <c r="A274" s="2"/>
      <c r="B274" s="16" t="s">
        <v>414</v>
      </c>
      <c r="C274" s="301"/>
      <c r="D274" s="302"/>
      <c r="E274" s="302"/>
      <c r="F274" s="239"/>
      <c r="G274" s="20"/>
      <c r="H274" s="5"/>
      <c r="I274" s="5"/>
    </row>
    <row r="275" spans="1:9" ht="10.5" customHeight="1" x14ac:dyDescent="0.2">
      <c r="A275" s="2"/>
      <c r="B275" s="574" t="s">
        <v>452</v>
      </c>
      <c r="C275" s="301"/>
      <c r="D275" s="302"/>
      <c r="E275" s="302"/>
      <c r="F275" s="239"/>
      <c r="G275" s="20"/>
      <c r="H275" s="5"/>
      <c r="I275" s="5"/>
    </row>
    <row r="276" spans="1:9" ht="10.5" customHeight="1" x14ac:dyDescent="0.2">
      <c r="A276" s="2"/>
      <c r="B276" s="574" t="s">
        <v>488</v>
      </c>
      <c r="C276" s="301"/>
      <c r="D276" s="302"/>
      <c r="E276" s="302"/>
      <c r="F276" s="239"/>
      <c r="G276" s="20"/>
      <c r="H276" s="5"/>
      <c r="I276" s="5"/>
    </row>
    <row r="277" spans="1:9" ht="10.5" customHeight="1" x14ac:dyDescent="0.2">
      <c r="A277" s="2"/>
      <c r="B277" s="16" t="s">
        <v>280</v>
      </c>
      <c r="C277" s="301">
        <v>-316836.28000000142</v>
      </c>
      <c r="D277" s="302">
        <v>-7.5</v>
      </c>
      <c r="E277" s="302">
        <v>-878.92000000000007</v>
      </c>
      <c r="F277" s="239">
        <v>0.12528332192197245</v>
      </c>
      <c r="G277" s="27"/>
      <c r="H277" s="5"/>
      <c r="I277" s="5"/>
    </row>
    <row r="278" spans="1:9" s="28" customFormat="1" ht="10.5" customHeight="1" x14ac:dyDescent="0.2">
      <c r="A278" s="54"/>
      <c r="B278" s="35" t="s">
        <v>131</v>
      </c>
      <c r="C278" s="303">
        <v>7542102.749999973</v>
      </c>
      <c r="D278" s="304">
        <v>6779.6599999999662</v>
      </c>
      <c r="E278" s="304">
        <v>24228.33</v>
      </c>
      <c r="F278" s="237">
        <v>1.3828747116468865E-3</v>
      </c>
      <c r="G278" s="27"/>
      <c r="H278" s="5"/>
    </row>
    <row r="279" spans="1:9" ht="12" x14ac:dyDescent="0.2">
      <c r="A279" s="54"/>
      <c r="B279" s="31" t="s">
        <v>132</v>
      </c>
      <c r="C279" s="303"/>
      <c r="D279" s="304"/>
      <c r="E279" s="304"/>
      <c r="F279" s="237"/>
      <c r="G279" s="27"/>
      <c r="H279" s="5"/>
      <c r="I279" s="28"/>
    </row>
    <row r="280" spans="1:9" s="28" customFormat="1" ht="12.75" customHeight="1" x14ac:dyDescent="0.2">
      <c r="A280" s="54"/>
      <c r="B280" s="31"/>
      <c r="C280" s="303"/>
      <c r="D280" s="304"/>
      <c r="E280" s="304"/>
      <c r="F280" s="237"/>
      <c r="G280" s="20"/>
      <c r="H280" s="5"/>
    </row>
    <row r="281" spans="1:9" s="28" customFormat="1" ht="12.75" customHeight="1" x14ac:dyDescent="0.2">
      <c r="A281" s="2"/>
      <c r="B281" s="37" t="s">
        <v>24</v>
      </c>
      <c r="C281" s="301">
        <v>64957917.139999188</v>
      </c>
      <c r="D281" s="302">
        <v>126339.59</v>
      </c>
      <c r="E281" s="302">
        <v>165435.51999999996</v>
      </c>
      <c r="F281" s="239">
        <v>2.6813202717958839E-2</v>
      </c>
      <c r="G281" s="20"/>
      <c r="H281" s="5"/>
      <c r="I281" s="5"/>
    </row>
    <row r="282" spans="1:9" ht="10.5" customHeight="1" x14ac:dyDescent="0.2">
      <c r="A282" s="2"/>
      <c r="B282" s="37" t="s">
        <v>133</v>
      </c>
      <c r="C282" s="301">
        <v>4273102.0199999148</v>
      </c>
      <c r="D282" s="302">
        <v>10699.229999999996</v>
      </c>
      <c r="E282" s="302">
        <v>17421.689999999991</v>
      </c>
      <c r="F282" s="239">
        <v>0.13930581362518302</v>
      </c>
      <c r="G282" s="20"/>
      <c r="H282" s="5"/>
      <c r="I282" s="5"/>
    </row>
    <row r="283" spans="1:9" ht="10.5" customHeight="1" x14ac:dyDescent="0.2">
      <c r="A283" s="2"/>
      <c r="B283" s="37" t="s">
        <v>134</v>
      </c>
      <c r="C283" s="301">
        <v>240678.01999999883</v>
      </c>
      <c r="D283" s="302">
        <v>131467.2699999997</v>
      </c>
      <c r="E283" s="302">
        <v>1027.3500000000001</v>
      </c>
      <c r="F283" s="239">
        <v>9.1727154872480954E-2</v>
      </c>
      <c r="G283" s="20"/>
      <c r="H283" s="5"/>
      <c r="I283" s="5"/>
    </row>
    <row r="284" spans="1:9" ht="10.5" customHeight="1" x14ac:dyDescent="0.2">
      <c r="A284" s="2"/>
      <c r="B284" s="37" t="s">
        <v>220</v>
      </c>
      <c r="C284" s="301">
        <v>350659.60000000003</v>
      </c>
      <c r="D284" s="302"/>
      <c r="E284" s="302">
        <v>2278.04</v>
      </c>
      <c r="F284" s="239">
        <v>-6.3699231205034734E-2</v>
      </c>
      <c r="G284" s="20"/>
      <c r="H284" s="5"/>
      <c r="I284" s="5"/>
    </row>
    <row r="285" spans="1:9" ht="10.5" customHeight="1" x14ac:dyDescent="0.2">
      <c r="A285" s="2"/>
      <c r="B285" s="37" t="s">
        <v>312</v>
      </c>
      <c r="C285" s="301"/>
      <c r="D285" s="302"/>
      <c r="E285" s="302"/>
      <c r="F285" s="239"/>
      <c r="G285" s="20"/>
      <c r="H285" s="5"/>
      <c r="I285" s="5"/>
    </row>
    <row r="286" spans="1:9" ht="10.5" customHeight="1" x14ac:dyDescent="0.2">
      <c r="A286" s="2"/>
      <c r="B286" s="16" t="s">
        <v>414</v>
      </c>
      <c r="C286" s="301"/>
      <c r="D286" s="302"/>
      <c r="E286" s="302"/>
      <c r="F286" s="239"/>
      <c r="G286" s="20"/>
      <c r="H286" s="5"/>
      <c r="I286" s="5"/>
    </row>
    <row r="287" spans="1:9" ht="10.5" customHeight="1" x14ac:dyDescent="0.2">
      <c r="A287" s="2"/>
      <c r="B287" s="574" t="s">
        <v>453</v>
      </c>
      <c r="C287" s="301"/>
      <c r="D287" s="302"/>
      <c r="E287" s="302"/>
      <c r="F287" s="239"/>
      <c r="G287" s="20"/>
      <c r="H287" s="5"/>
      <c r="I287" s="5"/>
    </row>
    <row r="288" spans="1:9" ht="10.5" hidden="1" customHeight="1" x14ac:dyDescent="0.2">
      <c r="A288" s="2"/>
      <c r="B288" s="574"/>
      <c r="C288" s="301"/>
      <c r="D288" s="302"/>
      <c r="E288" s="302"/>
      <c r="F288" s="239"/>
      <c r="G288" s="20"/>
      <c r="H288" s="5"/>
      <c r="I288" s="5"/>
    </row>
    <row r="289" spans="1:9" ht="10.5" customHeight="1" x14ac:dyDescent="0.2">
      <c r="A289" s="2"/>
      <c r="B289" s="16" t="s">
        <v>280</v>
      </c>
      <c r="C289" s="301">
        <v>-2060887.7400000023</v>
      </c>
      <c r="D289" s="302"/>
      <c r="E289" s="302">
        <v>-5554.8000000000011</v>
      </c>
      <c r="F289" s="239">
        <v>0.19640921144553491</v>
      </c>
      <c r="G289" s="20"/>
      <c r="H289" s="5"/>
      <c r="I289" s="5"/>
    </row>
    <row r="290" spans="1:9" ht="10.5" customHeight="1" x14ac:dyDescent="0.2">
      <c r="A290" s="2"/>
      <c r="B290" s="35" t="s">
        <v>135</v>
      </c>
      <c r="C290" s="303">
        <v>67767239.029999092</v>
      </c>
      <c r="D290" s="304">
        <v>268506.08999999973</v>
      </c>
      <c r="E290" s="304">
        <v>180647.8</v>
      </c>
      <c r="F290" s="237">
        <v>2.8490508513499213E-2</v>
      </c>
      <c r="G290" s="27"/>
      <c r="H290" s="5"/>
      <c r="I290" s="5"/>
    </row>
    <row r="291" spans="1:9" x14ac:dyDescent="0.2">
      <c r="A291" s="54"/>
      <c r="B291" s="16"/>
      <c r="C291" s="303"/>
      <c r="D291" s="304"/>
      <c r="E291" s="304"/>
      <c r="F291" s="237"/>
      <c r="G291" s="27"/>
      <c r="H291" s="5"/>
      <c r="I291" s="28"/>
    </row>
    <row r="292" spans="1:9" s="28" customFormat="1" ht="16.5" customHeight="1" x14ac:dyDescent="0.2">
      <c r="A292" s="54"/>
      <c r="B292" s="31" t="s">
        <v>136</v>
      </c>
      <c r="C292" s="303"/>
      <c r="D292" s="304"/>
      <c r="E292" s="304"/>
      <c r="F292" s="237"/>
      <c r="G292" s="20"/>
      <c r="H292" s="5"/>
    </row>
    <row r="293" spans="1:9" s="28" customFormat="1" ht="16.5" customHeight="1" x14ac:dyDescent="0.2">
      <c r="A293" s="2"/>
      <c r="B293" s="37" t="s">
        <v>138</v>
      </c>
      <c r="C293" s="301">
        <v>305972.65000000084</v>
      </c>
      <c r="D293" s="302">
        <v>1034.8599999999999</v>
      </c>
      <c r="E293" s="302">
        <v>527.52</v>
      </c>
      <c r="F293" s="239">
        <v>-3.6948779760113792E-2</v>
      </c>
      <c r="G293" s="20"/>
      <c r="H293" s="5"/>
      <c r="I293" s="5"/>
    </row>
    <row r="294" spans="1:9" ht="10.5" customHeight="1" x14ac:dyDescent="0.2">
      <c r="A294" s="2"/>
      <c r="B294" s="37" t="s">
        <v>221</v>
      </c>
      <c r="C294" s="301">
        <v>2757.1800000000003</v>
      </c>
      <c r="D294" s="302"/>
      <c r="E294" s="302"/>
      <c r="F294" s="239">
        <v>-9.2160891382512156E-2</v>
      </c>
      <c r="G294" s="20"/>
      <c r="H294" s="5"/>
      <c r="I294" s="5"/>
    </row>
    <row r="295" spans="1:9" ht="10.5" hidden="1" customHeight="1" x14ac:dyDescent="0.2">
      <c r="A295" s="2"/>
      <c r="B295" s="16" t="s">
        <v>128</v>
      </c>
      <c r="C295" s="301"/>
      <c r="D295" s="302"/>
      <c r="E295" s="302"/>
      <c r="F295" s="239"/>
      <c r="G295" s="27"/>
      <c r="H295" s="5"/>
      <c r="I295" s="5"/>
    </row>
    <row r="296" spans="1:9" ht="10.5" customHeight="1" x14ac:dyDescent="0.2">
      <c r="A296" s="2"/>
      <c r="B296" s="574" t="s">
        <v>454</v>
      </c>
      <c r="C296" s="301"/>
      <c r="D296" s="302"/>
      <c r="E296" s="302"/>
      <c r="F296" s="239"/>
      <c r="G296" s="27"/>
      <c r="H296" s="5"/>
      <c r="I296" s="5"/>
    </row>
    <row r="297" spans="1:9" ht="10.5" hidden="1" customHeight="1" x14ac:dyDescent="0.2">
      <c r="A297" s="2"/>
      <c r="B297" s="574"/>
      <c r="C297" s="301"/>
      <c r="D297" s="302"/>
      <c r="E297" s="302"/>
      <c r="F297" s="239"/>
      <c r="G297" s="27"/>
      <c r="H297" s="5"/>
      <c r="I297" s="5"/>
    </row>
    <row r="298" spans="1:9" s="28" customFormat="1" ht="10.5" customHeight="1" x14ac:dyDescent="0.2">
      <c r="A298" s="54"/>
      <c r="B298" s="16" t="s">
        <v>280</v>
      </c>
      <c r="C298" s="301">
        <v>-3249</v>
      </c>
      <c r="D298" s="302"/>
      <c r="E298" s="302">
        <v>-8.5</v>
      </c>
      <c r="F298" s="239">
        <v>5.0997137173079743E-2</v>
      </c>
      <c r="G298" s="27"/>
      <c r="H298" s="5"/>
    </row>
    <row r="299" spans="1:9" s="28" customFormat="1" ht="10.5" customHeight="1" x14ac:dyDescent="0.2">
      <c r="A299" s="54"/>
      <c r="B299" s="16" t="s">
        <v>356</v>
      </c>
      <c r="C299" s="303"/>
      <c r="D299" s="304"/>
      <c r="E299" s="304"/>
      <c r="F299" s="237"/>
      <c r="G299" s="20"/>
      <c r="H299" s="5"/>
    </row>
    <row r="300" spans="1:9" ht="11.25" customHeight="1" x14ac:dyDescent="0.2">
      <c r="A300" s="2"/>
      <c r="B300" s="35" t="s">
        <v>137</v>
      </c>
      <c r="C300" s="303">
        <v>305730.83000000083</v>
      </c>
      <c r="D300" s="304">
        <v>1034.8599999999999</v>
      </c>
      <c r="E300" s="304">
        <v>519.02</v>
      </c>
      <c r="F300" s="237">
        <v>-3.860478861752159E-2</v>
      </c>
      <c r="G300" s="27"/>
      <c r="H300" s="5"/>
      <c r="I300" s="5"/>
    </row>
    <row r="301" spans="1:9" ht="11.25" customHeight="1" x14ac:dyDescent="0.2">
      <c r="A301" s="54"/>
      <c r="B301" s="16"/>
      <c r="C301" s="303"/>
      <c r="D301" s="304"/>
      <c r="E301" s="304"/>
      <c r="F301" s="237"/>
      <c r="G301" s="27"/>
      <c r="H301" s="5"/>
      <c r="I301" s="28"/>
    </row>
    <row r="302" spans="1:9" s="28" customFormat="1" ht="16.5" customHeight="1" x14ac:dyDescent="0.2">
      <c r="A302" s="54"/>
      <c r="B302" s="31" t="s">
        <v>141</v>
      </c>
      <c r="C302" s="303"/>
      <c r="D302" s="304"/>
      <c r="E302" s="304"/>
      <c r="F302" s="237"/>
      <c r="G302" s="20"/>
      <c r="H302" s="5"/>
    </row>
    <row r="303" spans="1:9" s="28" customFormat="1" ht="16.5" customHeight="1" x14ac:dyDescent="0.2">
      <c r="A303" s="2"/>
      <c r="B303" s="37" t="s">
        <v>151</v>
      </c>
      <c r="C303" s="301">
        <v>43313.27</v>
      </c>
      <c r="D303" s="302">
        <v>328.9</v>
      </c>
      <c r="E303" s="302"/>
      <c r="F303" s="239">
        <v>0.18724098733933614</v>
      </c>
      <c r="G303" s="56"/>
      <c r="H303" s="5"/>
      <c r="I303" s="5"/>
    </row>
    <row r="304" spans="1:9" s="57" customFormat="1" ht="10.5" customHeight="1" x14ac:dyDescent="0.2">
      <c r="A304" s="6"/>
      <c r="B304" s="16" t="s">
        <v>222</v>
      </c>
      <c r="C304" s="306">
        <v>42.5</v>
      </c>
      <c r="D304" s="307"/>
      <c r="E304" s="307"/>
      <c r="F304" s="182">
        <v>0</v>
      </c>
      <c r="G304" s="56"/>
      <c r="H304" s="5"/>
    </row>
    <row r="305" spans="1:9" ht="10.5" customHeight="1" x14ac:dyDescent="0.2">
      <c r="B305" s="16" t="s">
        <v>128</v>
      </c>
      <c r="C305" s="306"/>
      <c r="D305" s="307"/>
      <c r="E305" s="307"/>
      <c r="F305" s="182"/>
      <c r="G305" s="56"/>
      <c r="H305" s="5"/>
      <c r="I305" s="57"/>
    </row>
    <row r="306" spans="1:9" s="57" customFormat="1" ht="10.5" customHeight="1" x14ac:dyDescent="0.2">
      <c r="A306" s="6"/>
      <c r="B306" s="16" t="s">
        <v>427</v>
      </c>
      <c r="C306" s="306"/>
      <c r="D306" s="307"/>
      <c r="E306" s="307"/>
      <c r="F306" s="182"/>
      <c r="G306" s="56"/>
      <c r="H306" s="5"/>
    </row>
    <row r="307" spans="1:9" s="57" customFormat="1" ht="10.5" customHeight="1" x14ac:dyDescent="0.2">
      <c r="A307" s="6"/>
      <c r="B307" s="574" t="s">
        <v>455</v>
      </c>
      <c r="C307" s="306"/>
      <c r="D307" s="307"/>
      <c r="E307" s="307"/>
      <c r="F307" s="182"/>
      <c r="G307" s="56"/>
      <c r="H307" s="5"/>
    </row>
    <row r="308" spans="1:9" s="57" customFormat="1" ht="10.5" hidden="1" customHeight="1" x14ac:dyDescent="0.2">
      <c r="A308" s="6"/>
      <c r="B308" s="574"/>
      <c r="C308" s="306"/>
      <c r="D308" s="307"/>
      <c r="E308" s="307"/>
      <c r="F308" s="182"/>
      <c r="G308" s="56"/>
      <c r="H308" s="5"/>
    </row>
    <row r="309" spans="1:9" s="57" customFormat="1" ht="10.5" customHeight="1" x14ac:dyDescent="0.2">
      <c r="A309" s="6"/>
      <c r="B309" s="16" t="s">
        <v>280</v>
      </c>
      <c r="C309" s="306">
        <v>-852.43000000000006</v>
      </c>
      <c r="D309" s="307"/>
      <c r="E309" s="307"/>
      <c r="F309" s="182">
        <v>0.36826645264847513</v>
      </c>
      <c r="G309" s="56"/>
      <c r="H309" s="5"/>
    </row>
    <row r="310" spans="1:9" s="57" customFormat="1" ht="10.5" customHeight="1" x14ac:dyDescent="0.2">
      <c r="A310" s="6"/>
      <c r="B310" s="35" t="s">
        <v>142</v>
      </c>
      <c r="C310" s="308">
        <v>42503.34</v>
      </c>
      <c r="D310" s="309">
        <v>328.9</v>
      </c>
      <c r="E310" s="309"/>
      <c r="F310" s="182">
        <v>0.18387801833836104</v>
      </c>
      <c r="G310" s="59"/>
    </row>
    <row r="311" spans="1:9" s="57" customFormat="1" ht="9" x14ac:dyDescent="0.15">
      <c r="A311" s="24"/>
      <c r="B311" s="33"/>
      <c r="C311" s="308"/>
      <c r="D311" s="309"/>
      <c r="E311" s="309"/>
      <c r="F311" s="183"/>
      <c r="G311" s="59"/>
      <c r="H311" s="60"/>
      <c r="I311" s="60"/>
    </row>
    <row r="312" spans="1:9" s="60" customFormat="1" ht="14.25" customHeight="1" x14ac:dyDescent="0.2">
      <c r="A312" s="24"/>
      <c r="B312" s="31" t="s">
        <v>139</v>
      </c>
      <c r="C312" s="308"/>
      <c r="D312" s="309"/>
      <c r="E312" s="309"/>
      <c r="F312" s="183"/>
      <c r="G312" s="56"/>
    </row>
    <row r="313" spans="1:9" s="60" customFormat="1" ht="14.25" customHeight="1" x14ac:dyDescent="0.2">
      <c r="A313" s="6"/>
      <c r="B313" s="37" t="s">
        <v>140</v>
      </c>
      <c r="C313" s="306">
        <v>69.02000000000001</v>
      </c>
      <c r="D313" s="307"/>
      <c r="E313" s="307"/>
      <c r="F313" s="182"/>
      <c r="G313" s="56"/>
      <c r="H313" s="5"/>
      <c r="I313" s="57"/>
    </row>
    <row r="314" spans="1:9" s="57" customFormat="1" ht="10.5" customHeight="1" x14ac:dyDescent="0.2">
      <c r="A314" s="6"/>
      <c r="B314" s="37" t="s">
        <v>179</v>
      </c>
      <c r="C314" s="306">
        <v>459.36</v>
      </c>
      <c r="D314" s="307"/>
      <c r="E314" s="307"/>
      <c r="F314" s="182">
        <v>7.9526226734348615E-2</v>
      </c>
      <c r="G314" s="56"/>
      <c r="H314" s="5"/>
    </row>
    <row r="315" spans="1:9" s="57" customFormat="1" ht="10.5" customHeight="1" x14ac:dyDescent="0.2">
      <c r="A315" s="6"/>
      <c r="B315" s="37" t="s">
        <v>223</v>
      </c>
      <c r="C315" s="306"/>
      <c r="D315" s="307"/>
      <c r="E315" s="307"/>
      <c r="F315" s="182"/>
      <c r="G315" s="56"/>
      <c r="H315" s="5"/>
    </row>
    <row r="316" spans="1:9" s="57" customFormat="1" ht="10.5" customHeight="1" x14ac:dyDescent="0.2">
      <c r="A316" s="6"/>
      <c r="B316" s="37" t="s">
        <v>498</v>
      </c>
      <c r="C316" s="306"/>
      <c r="D316" s="307"/>
      <c r="E316" s="307"/>
      <c r="F316" s="182"/>
      <c r="G316" s="56"/>
      <c r="H316" s="5"/>
    </row>
    <row r="317" spans="1:9" s="57" customFormat="1" ht="10.5" customHeight="1" x14ac:dyDescent="0.2">
      <c r="A317" s="6"/>
      <c r="B317" s="574" t="s">
        <v>456</v>
      </c>
      <c r="C317" s="306"/>
      <c r="D317" s="307"/>
      <c r="E317" s="307"/>
      <c r="F317" s="182"/>
      <c r="G317" s="56"/>
      <c r="H317" s="5"/>
    </row>
    <row r="318" spans="1:9" s="57" customFormat="1" ht="10.5" customHeight="1" x14ac:dyDescent="0.2">
      <c r="A318" s="6"/>
      <c r="B318" s="37" t="s">
        <v>280</v>
      </c>
      <c r="C318" s="306">
        <v>-27.580000000000002</v>
      </c>
      <c r="D318" s="307"/>
      <c r="E318" s="307"/>
      <c r="F318" s="182">
        <v>-0.48935382336604338</v>
      </c>
      <c r="G318" s="59"/>
      <c r="H318" s="5"/>
    </row>
    <row r="319" spans="1:9" s="60" customFormat="1" ht="10.5" customHeight="1" x14ac:dyDescent="0.2">
      <c r="A319" s="24"/>
      <c r="B319" s="35" t="s">
        <v>143</v>
      </c>
      <c r="C319" s="308">
        <v>500.8</v>
      </c>
      <c r="D319" s="309"/>
      <c r="E319" s="309"/>
      <c r="F319" s="183">
        <v>-0.21650839343544159</v>
      </c>
      <c r="G319" s="56"/>
      <c r="H319" s="5"/>
    </row>
    <row r="320" spans="1:9" s="60" customFormat="1" ht="10.5" customHeight="1" x14ac:dyDescent="0.2">
      <c r="A320" s="24"/>
      <c r="B320" s="31" t="s">
        <v>466</v>
      </c>
      <c r="C320" s="308"/>
      <c r="D320" s="309"/>
      <c r="E320" s="309"/>
      <c r="F320" s="183"/>
      <c r="G320" s="56"/>
      <c r="H320" s="5"/>
    </row>
    <row r="321" spans="1:9" s="60" customFormat="1" ht="10.5" customHeight="1" x14ac:dyDescent="0.2">
      <c r="A321" s="24"/>
      <c r="B321" s="37" t="s">
        <v>468</v>
      </c>
      <c r="C321" s="308">
        <v>90962</v>
      </c>
      <c r="D321" s="309"/>
      <c r="E321" s="309">
        <v>170</v>
      </c>
      <c r="F321" s="183">
        <v>6.0410352063418049E-2</v>
      </c>
      <c r="G321" s="56"/>
      <c r="H321" s="5"/>
    </row>
    <row r="322" spans="1:9" s="60" customFormat="1" ht="10.5" customHeight="1" x14ac:dyDescent="0.2">
      <c r="A322" s="6"/>
      <c r="B322" s="35" t="s">
        <v>467</v>
      </c>
      <c r="C322" s="306">
        <v>90962</v>
      </c>
      <c r="D322" s="307"/>
      <c r="E322" s="307">
        <v>170</v>
      </c>
      <c r="F322" s="182">
        <v>6.0410352063418049E-2</v>
      </c>
      <c r="G322" s="59"/>
      <c r="H322" s="57"/>
      <c r="I322" s="57"/>
    </row>
    <row r="323" spans="1:9" s="60" customFormat="1" ht="13.5" customHeight="1" x14ac:dyDescent="0.2">
      <c r="A323" s="24"/>
      <c r="B323" s="31" t="s">
        <v>122</v>
      </c>
      <c r="C323" s="308"/>
      <c r="D323" s="309"/>
      <c r="E323" s="309"/>
      <c r="F323" s="183"/>
      <c r="G323" s="56"/>
    </row>
    <row r="324" spans="1:9" s="60" customFormat="1" ht="17.25" customHeight="1" x14ac:dyDescent="0.2">
      <c r="A324" s="6"/>
      <c r="B324" s="37" t="s">
        <v>144</v>
      </c>
      <c r="C324" s="306">
        <v>251.74</v>
      </c>
      <c r="D324" s="307"/>
      <c r="E324" s="307"/>
      <c r="F324" s="182">
        <v>-0.34923999586392296</v>
      </c>
      <c r="G324" s="56"/>
      <c r="H324" s="5"/>
      <c r="I324" s="57"/>
    </row>
    <row r="325" spans="1:9" s="57" customFormat="1" ht="10.5" customHeight="1" x14ac:dyDescent="0.2">
      <c r="A325" s="6"/>
      <c r="B325" s="37" t="s">
        <v>224</v>
      </c>
      <c r="C325" s="306">
        <v>404.89</v>
      </c>
      <c r="D325" s="307"/>
      <c r="E325" s="307"/>
      <c r="F325" s="182"/>
      <c r="G325" s="56"/>
      <c r="H325" s="5"/>
    </row>
    <row r="326" spans="1:9" s="57" customFormat="1" ht="10.5" customHeight="1" x14ac:dyDescent="0.2">
      <c r="A326" s="6"/>
      <c r="B326" s="37" t="s">
        <v>414</v>
      </c>
      <c r="C326" s="306"/>
      <c r="D326" s="307"/>
      <c r="E326" s="307"/>
      <c r="F326" s="182"/>
      <c r="G326" s="59"/>
      <c r="H326" s="5"/>
    </row>
    <row r="327" spans="1:9" s="60" customFormat="1" ht="10.5" customHeight="1" x14ac:dyDescent="0.2">
      <c r="A327" s="24"/>
      <c r="B327" s="35" t="s">
        <v>120</v>
      </c>
      <c r="C327" s="308">
        <v>656.63</v>
      </c>
      <c r="D327" s="309"/>
      <c r="E327" s="309"/>
      <c r="F327" s="183">
        <v>0.23603267826217911</v>
      </c>
      <c r="G327" s="62"/>
      <c r="H327" s="5"/>
    </row>
    <row r="328" spans="1:9" s="57" customFormat="1" ht="12" x14ac:dyDescent="0.2">
      <c r="A328" s="61"/>
      <c r="B328" s="33"/>
      <c r="C328" s="308"/>
      <c r="D328" s="309"/>
      <c r="E328" s="309"/>
      <c r="F328" s="183"/>
      <c r="G328" s="62"/>
      <c r="H328" s="63"/>
      <c r="I328" s="63"/>
    </row>
    <row r="329" spans="1:9" s="63" customFormat="1" ht="14.25" customHeight="1" x14ac:dyDescent="0.2">
      <c r="A329" s="61"/>
      <c r="B329" s="31" t="s">
        <v>244</v>
      </c>
      <c r="C329" s="308"/>
      <c r="D329" s="309"/>
      <c r="E329" s="309"/>
      <c r="F329" s="183"/>
      <c r="G329" s="59"/>
    </row>
    <row r="330" spans="1:9" s="63" customFormat="1" ht="14.25" customHeight="1" x14ac:dyDescent="0.2">
      <c r="A330" s="24"/>
      <c r="B330" s="37" t="s">
        <v>144</v>
      </c>
      <c r="C330" s="306"/>
      <c r="D330" s="307"/>
      <c r="E330" s="307"/>
      <c r="F330" s="182"/>
      <c r="G330" s="59"/>
      <c r="H330" s="5"/>
      <c r="I330" s="60"/>
    </row>
    <row r="331" spans="1:9" s="60" customFormat="1" ht="11.25" customHeight="1" x14ac:dyDescent="0.2">
      <c r="A331" s="24"/>
      <c r="B331" s="37" t="s">
        <v>125</v>
      </c>
      <c r="C331" s="306">
        <v>95291.920000000086</v>
      </c>
      <c r="D331" s="307"/>
      <c r="E331" s="307">
        <v>551.35</v>
      </c>
      <c r="F331" s="182">
        <v>-6.920886985342678E-2</v>
      </c>
      <c r="G331" s="56"/>
      <c r="H331" s="5"/>
    </row>
    <row r="332" spans="1:9" s="60" customFormat="1" ht="11.25" customHeight="1" x14ac:dyDescent="0.2">
      <c r="A332" s="6"/>
      <c r="B332" s="37" t="s">
        <v>126</v>
      </c>
      <c r="C332" s="306">
        <v>524.70000000000005</v>
      </c>
      <c r="D332" s="307"/>
      <c r="E332" s="307"/>
      <c r="F332" s="182"/>
      <c r="G332" s="56"/>
      <c r="H332" s="5"/>
      <c r="I332" s="57"/>
    </row>
    <row r="333" spans="1:9" s="57" customFormat="1" ht="10.5" customHeight="1" x14ac:dyDescent="0.2">
      <c r="A333" s="6"/>
      <c r="B333" s="37" t="s">
        <v>127</v>
      </c>
      <c r="C333" s="306">
        <v>5888.1</v>
      </c>
      <c r="D333" s="307"/>
      <c r="E333" s="307"/>
      <c r="F333" s="182"/>
      <c r="G333" s="56"/>
      <c r="H333" s="5"/>
    </row>
    <row r="334" spans="1:9" s="57" customFormat="1" ht="10.5" customHeight="1" x14ac:dyDescent="0.2">
      <c r="A334" s="6"/>
      <c r="B334" s="37" t="s">
        <v>133</v>
      </c>
      <c r="C334" s="306">
        <v>16363.529999999999</v>
      </c>
      <c r="D334" s="307"/>
      <c r="E334" s="307"/>
      <c r="F334" s="182">
        <v>-0.17662139396708443</v>
      </c>
      <c r="G334" s="56"/>
      <c r="H334" s="5"/>
    </row>
    <row r="335" spans="1:9" s="57" customFormat="1" ht="10.5" customHeight="1" x14ac:dyDescent="0.2">
      <c r="A335" s="6"/>
      <c r="B335" s="37" t="s">
        <v>134</v>
      </c>
      <c r="C335" s="306">
        <v>2257.0099999999998</v>
      </c>
      <c r="D335" s="307"/>
      <c r="E335" s="307"/>
      <c r="F335" s="182">
        <v>0.20532648342082616</v>
      </c>
      <c r="G335" s="56"/>
      <c r="H335" s="5"/>
    </row>
    <row r="336" spans="1:9" s="57" customFormat="1" ht="10.5" customHeight="1" x14ac:dyDescent="0.2">
      <c r="A336" s="6"/>
      <c r="B336" s="37" t="s">
        <v>24</v>
      </c>
      <c r="C336" s="306">
        <v>148552.74999999997</v>
      </c>
      <c r="D336" s="307"/>
      <c r="E336" s="307"/>
      <c r="F336" s="182">
        <v>0.19522685677730167</v>
      </c>
      <c r="G336" s="56"/>
      <c r="H336" s="5"/>
    </row>
    <row r="337" spans="1:9" s="57" customFormat="1" ht="10.5" customHeight="1" x14ac:dyDescent="0.2">
      <c r="A337" s="6"/>
      <c r="B337" s="37" t="s">
        <v>138</v>
      </c>
      <c r="C337" s="306">
        <v>1298.58</v>
      </c>
      <c r="D337" s="307"/>
      <c r="E337" s="307"/>
      <c r="F337" s="182"/>
      <c r="G337" s="56"/>
      <c r="H337" s="5"/>
    </row>
    <row r="338" spans="1:9" s="57" customFormat="1" ht="10.5" customHeight="1" x14ac:dyDescent="0.2">
      <c r="A338" s="6"/>
      <c r="B338" s="37" t="s">
        <v>34</v>
      </c>
      <c r="C338" s="306">
        <v>5840.0500000000011</v>
      </c>
      <c r="D338" s="307"/>
      <c r="E338" s="307"/>
      <c r="F338" s="182"/>
      <c r="G338" s="56"/>
      <c r="H338" s="5"/>
    </row>
    <row r="339" spans="1:9" s="57" customFormat="1" ht="10.5" customHeight="1" x14ac:dyDescent="0.2">
      <c r="A339" s="6"/>
      <c r="B339" s="37" t="s">
        <v>140</v>
      </c>
      <c r="C339" s="306"/>
      <c r="D339" s="307"/>
      <c r="E339" s="307"/>
      <c r="F339" s="182"/>
      <c r="G339" s="56"/>
      <c r="H339" s="5"/>
    </row>
    <row r="340" spans="1:9" s="57" customFormat="1" ht="10.5" customHeight="1" x14ac:dyDescent="0.2">
      <c r="A340" s="6"/>
      <c r="B340" s="37" t="s">
        <v>129</v>
      </c>
      <c r="C340" s="306">
        <v>30960.58</v>
      </c>
      <c r="D340" s="307"/>
      <c r="E340" s="307">
        <v>198.75</v>
      </c>
      <c r="F340" s="182">
        <v>-5.9303770219197194E-2</v>
      </c>
      <c r="G340" s="56"/>
      <c r="H340" s="5"/>
    </row>
    <row r="341" spans="1:9" s="57" customFormat="1" ht="10.5" customHeight="1" x14ac:dyDescent="0.2">
      <c r="A341" s="6"/>
      <c r="B341" s="16" t="s">
        <v>427</v>
      </c>
      <c r="C341" s="306"/>
      <c r="D341" s="307"/>
      <c r="E341" s="307"/>
      <c r="F341" s="182"/>
      <c r="G341" s="56"/>
      <c r="H341" s="5"/>
    </row>
    <row r="342" spans="1:9" s="57" customFormat="1" ht="10.5" customHeight="1" x14ac:dyDescent="0.2">
      <c r="A342" s="6"/>
      <c r="B342" s="37" t="s">
        <v>179</v>
      </c>
      <c r="C342" s="306">
        <v>57</v>
      </c>
      <c r="D342" s="307"/>
      <c r="E342" s="307"/>
      <c r="F342" s="182">
        <v>5.555555555555558E-2</v>
      </c>
      <c r="G342" s="56"/>
      <c r="H342" s="5"/>
    </row>
    <row r="343" spans="1:9" s="57" customFormat="1" ht="10.5" customHeight="1" x14ac:dyDescent="0.2">
      <c r="A343" s="6"/>
      <c r="B343" s="37" t="s">
        <v>130</v>
      </c>
      <c r="C343" s="306"/>
      <c r="D343" s="307"/>
      <c r="E343" s="307"/>
      <c r="F343" s="182"/>
      <c r="G343" s="56"/>
      <c r="H343" s="5"/>
    </row>
    <row r="344" spans="1:9" s="57" customFormat="1" ht="10.5" customHeight="1" x14ac:dyDescent="0.2">
      <c r="A344" s="6"/>
      <c r="B344" s="37" t="s">
        <v>468</v>
      </c>
      <c r="C344" s="306">
        <v>430</v>
      </c>
      <c r="D344" s="307"/>
      <c r="E344" s="307"/>
      <c r="F344" s="182">
        <v>0.59259259259259256</v>
      </c>
      <c r="G344" s="56"/>
      <c r="H344" s="5"/>
    </row>
    <row r="345" spans="1:9" s="57" customFormat="1" ht="10.5" customHeight="1" x14ac:dyDescent="0.2">
      <c r="A345" s="6"/>
      <c r="B345" s="575" t="s">
        <v>460</v>
      </c>
      <c r="C345" s="306"/>
      <c r="D345" s="307"/>
      <c r="E345" s="307"/>
      <c r="F345" s="182"/>
      <c r="G345" s="56"/>
      <c r="H345" s="5"/>
    </row>
    <row r="346" spans="1:9" s="57" customFormat="1" ht="10.5" customHeight="1" x14ac:dyDescent="0.2">
      <c r="A346" s="6"/>
      <c r="B346" s="575" t="s">
        <v>488</v>
      </c>
      <c r="C346" s="306"/>
      <c r="D346" s="307"/>
      <c r="E346" s="307"/>
      <c r="F346" s="182"/>
      <c r="G346" s="56"/>
      <c r="H346" s="5"/>
    </row>
    <row r="347" spans="1:9" s="57" customFormat="1" ht="10.5" customHeight="1" x14ac:dyDescent="0.2">
      <c r="A347" s="6"/>
      <c r="B347" s="37" t="s">
        <v>280</v>
      </c>
      <c r="C347" s="308">
        <v>-11274.390000000001</v>
      </c>
      <c r="D347" s="309"/>
      <c r="E347" s="309">
        <v>-23.5</v>
      </c>
      <c r="F347" s="183">
        <v>0.15781663505390919</v>
      </c>
      <c r="G347" s="59"/>
    </row>
    <row r="348" spans="1:9" s="60" customFormat="1" ht="10.5" customHeight="1" x14ac:dyDescent="0.2">
      <c r="A348" s="24"/>
      <c r="B348" s="35" t="s">
        <v>246</v>
      </c>
      <c r="C348" s="308">
        <v>296213.83</v>
      </c>
      <c r="D348" s="309"/>
      <c r="E348" s="309">
        <v>726.6</v>
      </c>
      <c r="F348" s="183">
        <v>-2.1261360743344393E-2</v>
      </c>
      <c r="G348" s="56"/>
      <c r="H348" s="5"/>
    </row>
    <row r="349" spans="1:9" s="60" customFormat="1" ht="10.5" customHeight="1" x14ac:dyDescent="0.2">
      <c r="A349" s="6"/>
      <c r="B349" s="35" t="s">
        <v>8</v>
      </c>
      <c r="C349" s="306">
        <v>76045909.20999907</v>
      </c>
      <c r="D349" s="307">
        <v>276649.50999999966</v>
      </c>
      <c r="E349" s="307">
        <v>206291.74999999994</v>
      </c>
      <c r="F349" s="182">
        <v>2.5358447307967769E-2</v>
      </c>
      <c r="G349" s="59"/>
      <c r="H349" s="57"/>
      <c r="I349" s="57"/>
    </row>
    <row r="350" spans="1:9" s="57" customFormat="1" ht="9" hidden="1" x14ac:dyDescent="0.15">
      <c r="A350" s="24"/>
      <c r="B350" s="33"/>
      <c r="C350" s="308"/>
      <c r="D350" s="309"/>
      <c r="E350" s="309"/>
      <c r="F350" s="183"/>
      <c r="G350" s="59"/>
      <c r="H350" s="60"/>
      <c r="I350" s="60"/>
    </row>
    <row r="351" spans="1:9" s="60" customFormat="1" ht="13.5" customHeight="1" x14ac:dyDescent="0.2">
      <c r="A351" s="24"/>
      <c r="B351" s="31" t="s">
        <v>145</v>
      </c>
      <c r="C351" s="308"/>
      <c r="D351" s="309"/>
      <c r="E351" s="309"/>
      <c r="F351" s="183"/>
      <c r="G351" s="59"/>
    </row>
    <row r="352" spans="1:9" s="60" customFormat="1" ht="13.5" customHeight="1" x14ac:dyDescent="0.2">
      <c r="A352" s="24"/>
      <c r="B352" s="37" t="s">
        <v>146</v>
      </c>
      <c r="C352" s="306">
        <v>904261.2099999995</v>
      </c>
      <c r="D352" s="307">
        <v>318533.89999999997</v>
      </c>
      <c r="E352" s="307">
        <v>3318.7799999999997</v>
      </c>
      <c r="F352" s="182">
        <v>-6.1985102464553021E-2</v>
      </c>
      <c r="G352" s="59"/>
      <c r="H352" s="5"/>
    </row>
    <row r="353" spans="1:9" s="60" customFormat="1" ht="10.5" customHeight="1" x14ac:dyDescent="0.2">
      <c r="A353" s="24"/>
      <c r="B353" s="37" t="s">
        <v>442</v>
      </c>
      <c r="C353" s="306">
        <v>716.24999999999955</v>
      </c>
      <c r="D353" s="307">
        <v>188.30999999999997</v>
      </c>
      <c r="E353" s="307">
        <v>5.76</v>
      </c>
      <c r="F353" s="182">
        <v>-0.61740212705721464</v>
      </c>
      <c r="G353" s="59"/>
      <c r="H353" s="5"/>
    </row>
    <row r="354" spans="1:9" s="60" customFormat="1" ht="10.5" customHeight="1" x14ac:dyDescent="0.2">
      <c r="A354" s="24"/>
      <c r="B354" s="37" t="s">
        <v>147</v>
      </c>
      <c r="C354" s="306">
        <v>2449.6999999999925</v>
      </c>
      <c r="D354" s="307">
        <v>690.34999999999968</v>
      </c>
      <c r="E354" s="307">
        <v>3.7800000000000002</v>
      </c>
      <c r="F354" s="182">
        <v>-0.1926771796266088</v>
      </c>
      <c r="G354" s="59"/>
      <c r="H354" s="5"/>
    </row>
    <row r="355" spans="1:9" s="60" customFormat="1" ht="10.5" customHeight="1" x14ac:dyDescent="0.2">
      <c r="A355" s="24"/>
      <c r="B355" s="37" t="s">
        <v>148</v>
      </c>
      <c r="C355" s="306">
        <v>16816.140000000119</v>
      </c>
      <c r="D355" s="307">
        <v>4559.7500000000055</v>
      </c>
      <c r="E355" s="307">
        <v>26.460000000000004</v>
      </c>
      <c r="F355" s="182">
        <v>-8.2675275424237804E-2</v>
      </c>
      <c r="G355" s="59"/>
      <c r="H355" s="5"/>
    </row>
    <row r="356" spans="1:9" s="60" customFormat="1" ht="10.5" customHeight="1" x14ac:dyDescent="0.2">
      <c r="A356" s="24"/>
      <c r="B356" s="37" t="s">
        <v>125</v>
      </c>
      <c r="C356" s="306">
        <v>6800.5000000000091</v>
      </c>
      <c r="D356" s="307">
        <v>1870.280000000002</v>
      </c>
      <c r="E356" s="307">
        <v>33.78</v>
      </c>
      <c r="F356" s="182">
        <v>6.461419965684323E-2</v>
      </c>
      <c r="G356" s="59"/>
      <c r="H356" s="5"/>
    </row>
    <row r="357" spans="1:9" s="60" customFormat="1" ht="10.5" hidden="1" customHeight="1" x14ac:dyDescent="0.2">
      <c r="A357" s="24"/>
      <c r="B357" s="16"/>
      <c r="C357" s="306"/>
      <c r="D357" s="307"/>
      <c r="E357" s="307"/>
      <c r="F357" s="182"/>
      <c r="G357" s="59"/>
      <c r="H357" s="5"/>
    </row>
    <row r="358" spans="1:9" s="60" customFormat="1" ht="10.5" customHeight="1" x14ac:dyDescent="0.2">
      <c r="A358" s="24"/>
      <c r="B358" s="37" t="s">
        <v>149</v>
      </c>
      <c r="C358" s="306">
        <v>1368.1200000000024</v>
      </c>
      <c r="D358" s="307">
        <v>-13.200000000000001</v>
      </c>
      <c r="E358" s="307"/>
      <c r="F358" s="182">
        <v>-0.12951745902473755</v>
      </c>
      <c r="G358" s="56"/>
      <c r="H358" s="5"/>
    </row>
    <row r="359" spans="1:9" s="60" customFormat="1" ht="10.5" customHeight="1" x14ac:dyDescent="0.2">
      <c r="A359" s="6"/>
      <c r="B359" s="37" t="s">
        <v>435</v>
      </c>
      <c r="C359" s="306"/>
      <c r="D359" s="307"/>
      <c r="E359" s="307"/>
      <c r="F359" s="182"/>
      <c r="G359" s="56"/>
      <c r="H359" s="5"/>
      <c r="I359" s="57"/>
    </row>
    <row r="360" spans="1:9" s="57" customFormat="1" ht="10.5" customHeight="1" x14ac:dyDescent="0.2">
      <c r="A360" s="6"/>
      <c r="B360" s="37" t="s">
        <v>281</v>
      </c>
      <c r="C360" s="306">
        <v>-49602</v>
      </c>
      <c r="D360" s="307">
        <v>-100</v>
      </c>
      <c r="E360" s="307">
        <v>-173</v>
      </c>
      <c r="F360" s="182">
        <v>3.8959406811612363E-2</v>
      </c>
      <c r="G360" s="59"/>
      <c r="H360" s="5"/>
    </row>
    <row r="361" spans="1:9" s="57" customFormat="1" ht="10.5" customHeight="1" x14ac:dyDescent="0.2">
      <c r="A361" s="6"/>
      <c r="B361" s="575" t="s">
        <v>461</v>
      </c>
      <c r="C361" s="306"/>
      <c r="D361" s="307"/>
      <c r="E361" s="307"/>
      <c r="F361" s="182"/>
      <c r="G361" s="59"/>
      <c r="H361" s="5"/>
    </row>
    <row r="362" spans="1:9" s="57" customFormat="1" ht="10.5" hidden="1" customHeight="1" x14ac:dyDescent="0.2">
      <c r="A362" s="6"/>
      <c r="B362" s="579" t="s">
        <v>464</v>
      </c>
      <c r="C362" s="306"/>
      <c r="D362" s="307"/>
      <c r="E362" s="307"/>
      <c r="F362" s="182"/>
      <c r="G362" s="59"/>
      <c r="H362" s="5"/>
    </row>
    <row r="363" spans="1:9" s="60" customFormat="1" ht="10.5" customHeight="1" x14ac:dyDescent="0.2">
      <c r="A363" s="24"/>
      <c r="B363" s="41" t="s">
        <v>150</v>
      </c>
      <c r="C363" s="311">
        <v>882809.91999999969</v>
      </c>
      <c r="D363" s="312">
        <v>325729.38999999996</v>
      </c>
      <c r="E363" s="312">
        <v>3215.5599999999995</v>
      </c>
      <c r="F363" s="184">
        <v>-6.8246375898562306E-2</v>
      </c>
      <c r="G363" s="266"/>
      <c r="H363" s="5"/>
    </row>
    <row r="364" spans="1:9" s="60" customFormat="1" ht="10.5" customHeight="1" x14ac:dyDescent="0.15">
      <c r="A364" s="24"/>
      <c r="B364" s="265"/>
      <c r="C364" s="266"/>
      <c r="D364" s="266"/>
      <c r="E364" s="266"/>
      <c r="F364" s="266"/>
      <c r="G364" s="265"/>
      <c r="H364" s="267"/>
      <c r="I364" s="59"/>
    </row>
    <row r="365" spans="1:9" s="60" customFormat="1" ht="10.5" customHeight="1" x14ac:dyDescent="0.15">
      <c r="A365" s="24"/>
      <c r="B365" s="265" t="s">
        <v>238</v>
      </c>
      <c r="C365" s="265"/>
      <c r="D365" s="265"/>
      <c r="E365" s="265"/>
      <c r="F365" s="265"/>
      <c r="G365" s="265"/>
      <c r="H365" s="265"/>
      <c r="I365" s="59"/>
    </row>
    <row r="366" spans="1:9" s="60" customFormat="1" ht="9" x14ac:dyDescent="0.15">
      <c r="A366" s="24"/>
      <c r="B366" s="265" t="s">
        <v>249</v>
      </c>
      <c r="C366" s="265"/>
      <c r="D366" s="265"/>
      <c r="E366" s="265"/>
      <c r="F366" s="265"/>
      <c r="G366" s="265"/>
      <c r="H366" s="265"/>
      <c r="I366" s="59"/>
    </row>
    <row r="367" spans="1:9" s="60" customFormat="1" ht="10.5" customHeight="1" x14ac:dyDescent="0.15">
      <c r="A367" s="24"/>
      <c r="B367" s="265" t="s">
        <v>251</v>
      </c>
      <c r="C367" s="265"/>
      <c r="D367" s="265"/>
      <c r="E367" s="265"/>
      <c r="F367" s="265"/>
      <c r="G367" s="210"/>
      <c r="H367" s="265"/>
      <c r="I367" s="59"/>
    </row>
    <row r="368" spans="1:9" s="60" customFormat="1" ht="10.5" customHeight="1" x14ac:dyDescent="0.15">
      <c r="A368" s="24"/>
      <c r="B368" s="265" t="s">
        <v>376</v>
      </c>
      <c r="C368" s="210"/>
      <c r="D368" s="210"/>
      <c r="E368" s="210"/>
      <c r="F368" s="210"/>
      <c r="G368" s="210"/>
      <c r="H368" s="211"/>
      <c r="I368" s="59"/>
    </row>
    <row r="369" spans="1:9" s="60" customFormat="1" ht="10.5" customHeight="1" x14ac:dyDescent="0.2">
      <c r="A369" s="24"/>
      <c r="B369" s="265" t="s">
        <v>282</v>
      </c>
      <c r="C369" s="210"/>
      <c r="D369" s="210"/>
      <c r="E369" s="210"/>
      <c r="F369" s="210"/>
      <c r="G369" s="4"/>
      <c r="H369" s="211"/>
      <c r="I369" s="59"/>
    </row>
    <row r="370" spans="1:9" s="60" customFormat="1" ht="10.5" customHeight="1" x14ac:dyDescent="0.2">
      <c r="A370" s="6"/>
      <c r="B370" s="5"/>
      <c r="C370" s="3"/>
      <c r="D370" s="3"/>
      <c r="E370" s="3"/>
      <c r="F370" s="4"/>
      <c r="G370" s="8"/>
      <c r="H370" s="4"/>
      <c r="I370" s="51"/>
    </row>
    <row r="371" spans="1:9" ht="13.5" customHeight="1" x14ac:dyDescent="0.25">
      <c r="B371" s="7" t="s">
        <v>288</v>
      </c>
      <c r="C371" s="8"/>
      <c r="D371" s="8"/>
      <c r="E371" s="8"/>
      <c r="F371" s="8"/>
      <c r="H371" s="8"/>
      <c r="I371" s="8"/>
    </row>
    <row r="372" spans="1:9" ht="15" customHeight="1" x14ac:dyDescent="0.2">
      <c r="B372" s="9"/>
      <c r="C372" s="10" t="str">
        <f>$C$3</f>
        <v>PERIODE DU 1.1 AU 31.5.2024</v>
      </c>
      <c r="D372" s="11"/>
      <c r="G372" s="15"/>
    </row>
    <row r="373" spans="1:9" ht="9.75" customHeight="1" x14ac:dyDescent="0.2">
      <c r="B373" s="12" t="s">
        <v>173</v>
      </c>
      <c r="C373" s="13"/>
      <c r="D373" s="13"/>
      <c r="E373" s="13"/>
      <c r="F373" s="14"/>
      <c r="G373" s="23"/>
      <c r="H373" s="5"/>
      <c r="I373" s="5"/>
    </row>
    <row r="374" spans="1:9" ht="19.5" customHeight="1" x14ac:dyDescent="0.2">
      <c r="B374" s="16" t="s">
        <v>7</v>
      </c>
      <c r="C374" s="17" t="s">
        <v>6</v>
      </c>
      <c r="D374" s="219" t="s">
        <v>242</v>
      </c>
      <c r="E374" s="219" t="s">
        <v>237</v>
      </c>
      <c r="F374" s="19" t="str">
        <f>CUMUL_Maladie_mnt!$H$5</f>
        <v>PCAP</v>
      </c>
      <c r="G374" s="23"/>
      <c r="H374" s="5"/>
      <c r="I374" s="5"/>
    </row>
    <row r="375" spans="1:9" ht="13.5" customHeight="1" x14ac:dyDescent="0.2">
      <c r="B375" s="21"/>
      <c r="C375" s="44"/>
      <c r="D375" s="220"/>
      <c r="E375" s="220" t="s">
        <v>239</v>
      </c>
      <c r="F375" s="22" t="str">
        <f>CUMUL_Maladie_mnt!$H$6</f>
        <v>en %</v>
      </c>
      <c r="G375" s="56"/>
      <c r="H375" s="5"/>
      <c r="I375" s="5"/>
    </row>
    <row r="376" spans="1:9" ht="10.5" customHeight="1" x14ac:dyDescent="0.2">
      <c r="B376" s="31" t="s">
        <v>152</v>
      </c>
      <c r="C376" s="55"/>
      <c r="D376" s="225"/>
      <c r="E376" s="225"/>
      <c r="F376" s="182"/>
      <c r="G376" s="59"/>
      <c r="H376" s="57"/>
      <c r="I376" s="57"/>
    </row>
    <row r="377" spans="1:9" s="57" customFormat="1" x14ac:dyDescent="0.2">
      <c r="A377" s="24"/>
      <c r="B377" s="16" t="s">
        <v>12</v>
      </c>
      <c r="C377" s="308">
        <v>10413335.510000203</v>
      </c>
      <c r="D377" s="309">
        <v>1099.1500000000001</v>
      </c>
      <c r="E377" s="309">
        <v>37611.19</v>
      </c>
      <c r="F377" s="183">
        <v>-2.885899697823513E-2</v>
      </c>
      <c r="G377" s="56"/>
      <c r="H377" s="60"/>
      <c r="I377" s="60"/>
    </row>
    <row r="378" spans="1:9" s="60" customFormat="1" ht="14.25" customHeight="1" x14ac:dyDescent="0.2">
      <c r="A378" s="6"/>
      <c r="B378" s="16" t="s">
        <v>10</v>
      </c>
      <c r="C378" s="306"/>
      <c r="D378" s="307"/>
      <c r="E378" s="307"/>
      <c r="F378" s="182"/>
      <c r="G378" s="56"/>
      <c r="H378" s="5"/>
      <c r="I378" s="57"/>
    </row>
    <row r="379" spans="1:9" s="57" customFormat="1" hidden="1" x14ac:dyDescent="0.2">
      <c r="A379" s="6"/>
      <c r="B379" s="16" t="s">
        <v>9</v>
      </c>
      <c r="C379" s="306"/>
      <c r="D379" s="307"/>
      <c r="E379" s="307"/>
      <c r="F379" s="182"/>
      <c r="G379" s="56"/>
      <c r="H379" s="5"/>
    </row>
    <row r="380" spans="1:9" s="57" customFormat="1" hidden="1" x14ac:dyDescent="0.2">
      <c r="A380" s="6"/>
      <c r="B380" s="16" t="s">
        <v>299</v>
      </c>
      <c r="C380" s="306"/>
      <c r="D380" s="307"/>
      <c r="E380" s="307"/>
      <c r="F380" s="182"/>
      <c r="G380" s="56"/>
      <c r="H380" s="5"/>
    </row>
    <row r="381" spans="1:9" s="57" customFormat="1" hidden="1" x14ac:dyDescent="0.2">
      <c r="A381" s="6"/>
      <c r="B381" s="16" t="s">
        <v>11</v>
      </c>
      <c r="C381" s="306"/>
      <c r="D381" s="307"/>
      <c r="E381" s="307"/>
      <c r="F381" s="182"/>
      <c r="G381" s="56"/>
      <c r="H381" s="5"/>
    </row>
    <row r="382" spans="1:9" s="57" customFormat="1" hidden="1" x14ac:dyDescent="0.2">
      <c r="A382" s="6"/>
      <c r="B382" s="16" t="s">
        <v>75</v>
      </c>
      <c r="C382" s="306"/>
      <c r="D382" s="307"/>
      <c r="E382" s="307"/>
      <c r="F382" s="182"/>
      <c r="G382" s="59"/>
      <c r="H382" s="5"/>
    </row>
    <row r="383" spans="1:9" s="57" customFormat="1" hidden="1" x14ac:dyDescent="0.2">
      <c r="A383" s="24"/>
      <c r="B383" s="16" t="s">
        <v>85</v>
      </c>
      <c r="C383" s="306">
        <v>164969.34999999998</v>
      </c>
      <c r="D383" s="313">
        <v>164969.34999999998</v>
      </c>
      <c r="E383" s="313"/>
      <c r="F383" s="185">
        <v>-0.53484008482371226</v>
      </c>
      <c r="G383" s="59"/>
      <c r="H383" s="5"/>
      <c r="I383" s="60"/>
    </row>
    <row r="384" spans="1:9" s="60" customFormat="1" x14ac:dyDescent="0.2">
      <c r="A384" s="24"/>
      <c r="B384" s="37" t="s">
        <v>25</v>
      </c>
      <c r="C384" s="306"/>
      <c r="D384" s="313"/>
      <c r="E384" s="313"/>
      <c r="F384" s="185"/>
      <c r="G384" s="56"/>
      <c r="H384" s="5"/>
    </row>
    <row r="385" spans="1:11" s="60" customFormat="1" x14ac:dyDescent="0.2">
      <c r="A385" s="6"/>
      <c r="B385" s="37" t="s">
        <v>48</v>
      </c>
      <c r="C385" s="306"/>
      <c r="D385" s="313"/>
      <c r="E385" s="313"/>
      <c r="F385" s="185"/>
      <c r="G385" s="66"/>
      <c r="H385" s="5"/>
      <c r="I385" s="57"/>
    </row>
    <row r="386" spans="1:11" s="57" customFormat="1" x14ac:dyDescent="0.2">
      <c r="A386" s="6"/>
      <c r="B386" s="37" t="s">
        <v>355</v>
      </c>
      <c r="C386" s="306">
        <v>54</v>
      </c>
      <c r="D386" s="307"/>
      <c r="E386" s="307"/>
      <c r="F386" s="182"/>
      <c r="G386" s="66"/>
      <c r="H386" s="5"/>
    </row>
    <row r="387" spans="1:11" s="57" customFormat="1" ht="10.5" customHeight="1" x14ac:dyDescent="0.2">
      <c r="A387" s="6"/>
      <c r="B387" s="37" t="s">
        <v>79</v>
      </c>
      <c r="C387" s="306">
        <v>17578.559999999998</v>
      </c>
      <c r="D387" s="307"/>
      <c r="E387" s="307">
        <v>7</v>
      </c>
      <c r="F387" s="182">
        <v>0.15836655618010842</v>
      </c>
      <c r="G387" s="56"/>
      <c r="H387" s="5"/>
    </row>
    <row r="388" spans="1:11" s="57" customFormat="1" ht="10.5" customHeight="1" x14ac:dyDescent="0.2">
      <c r="A388" s="6"/>
      <c r="B388" s="16" t="s">
        <v>432</v>
      </c>
      <c r="C388" s="306">
        <v>1010338.2799999687</v>
      </c>
      <c r="D388" s="313"/>
      <c r="E388" s="313">
        <v>2389.3999999999992</v>
      </c>
      <c r="F388" s="185">
        <v>-1.2690516246709138E-2</v>
      </c>
      <c r="G388" s="59"/>
      <c r="H388" s="5"/>
    </row>
    <row r="389" spans="1:11" s="57" customFormat="1" ht="10.5" customHeight="1" x14ac:dyDescent="0.2">
      <c r="A389" s="6"/>
      <c r="B389" s="563" t="s">
        <v>440</v>
      </c>
      <c r="C389" s="306">
        <v>1312.4399999999998</v>
      </c>
      <c r="D389" s="313"/>
      <c r="E389" s="313"/>
      <c r="F389" s="185"/>
      <c r="G389" s="59"/>
      <c r="H389" s="5"/>
    </row>
    <row r="390" spans="1:11" s="57" customFormat="1" ht="13.5" customHeight="1" x14ac:dyDescent="0.2">
      <c r="A390" s="6"/>
      <c r="B390" s="574" t="s">
        <v>457</v>
      </c>
      <c r="C390" s="306"/>
      <c r="D390" s="313"/>
      <c r="E390" s="313"/>
      <c r="F390" s="185"/>
      <c r="G390" s="59"/>
      <c r="H390" s="5"/>
    </row>
    <row r="391" spans="1:11" s="57" customFormat="1" ht="10.5" customHeight="1" x14ac:dyDescent="0.2">
      <c r="A391" s="6"/>
      <c r="B391" s="574" t="s">
        <v>476</v>
      </c>
      <c r="C391" s="306">
        <v>34416.870000000061</v>
      </c>
      <c r="D391" s="313"/>
      <c r="E391" s="313">
        <v>335.34000000000003</v>
      </c>
      <c r="F391" s="185">
        <v>-0.27438469415443112</v>
      </c>
      <c r="G391" s="59"/>
      <c r="H391" s="5"/>
    </row>
    <row r="392" spans="1:11" s="57" customFormat="1" ht="10.5" customHeight="1" x14ac:dyDescent="0.2">
      <c r="A392" s="6"/>
      <c r="B392" s="574" t="s">
        <v>493</v>
      </c>
      <c r="C392" s="306"/>
      <c r="D392" s="313"/>
      <c r="E392" s="313"/>
      <c r="F392" s="185"/>
      <c r="G392" s="59"/>
      <c r="H392" s="5"/>
    </row>
    <row r="393" spans="1:11" s="57" customFormat="1" ht="10.5" customHeight="1" x14ac:dyDescent="0.2">
      <c r="A393" s="24"/>
      <c r="B393" s="563" t="s">
        <v>445</v>
      </c>
      <c r="C393" s="306">
        <v>291.2099999999997</v>
      </c>
      <c r="D393" s="313"/>
      <c r="E393" s="313"/>
      <c r="F393" s="185">
        <v>-7.6110406091371874E-2</v>
      </c>
      <c r="G393" s="59"/>
      <c r="H393" s="5"/>
    </row>
    <row r="394" spans="1:11" s="60" customFormat="1" ht="10.5" customHeight="1" x14ac:dyDescent="0.2">
      <c r="A394" s="6"/>
      <c r="B394" s="16" t="s">
        <v>280</v>
      </c>
      <c r="C394" s="306">
        <v>-1348961.1899999944</v>
      </c>
      <c r="D394" s="313"/>
      <c r="E394" s="313">
        <v>-3001.8500000000008</v>
      </c>
      <c r="F394" s="185">
        <v>0.23047013940688243</v>
      </c>
      <c r="G394" s="56"/>
      <c r="H394" s="5"/>
      <c r="J394" s="57"/>
      <c r="K394" s="57"/>
    </row>
    <row r="395" spans="1:11" s="57" customFormat="1" x14ac:dyDescent="0.2">
      <c r="A395" s="6"/>
      <c r="B395" s="29" t="s">
        <v>156</v>
      </c>
      <c r="C395" s="308">
        <v>10293335.030000178</v>
      </c>
      <c r="D395" s="315">
        <v>166068.49999999997</v>
      </c>
      <c r="E395" s="315">
        <v>37341.08</v>
      </c>
      <c r="F395" s="186">
        <v>-6.9982893591072681E-2</v>
      </c>
      <c r="G395" s="59"/>
      <c r="J395" s="60"/>
      <c r="K395" s="60"/>
    </row>
    <row r="396" spans="1:11" s="57" customFormat="1" x14ac:dyDescent="0.2">
      <c r="A396" s="24"/>
      <c r="B396" s="29" t="s">
        <v>153</v>
      </c>
      <c r="C396" s="308">
        <v>2025</v>
      </c>
      <c r="D396" s="315"/>
      <c r="E396" s="315"/>
      <c r="F396" s="186"/>
      <c r="G396" s="59"/>
      <c r="H396" s="28"/>
    </row>
    <row r="397" spans="1:11" s="60" customFormat="1" ht="15" customHeight="1" x14ac:dyDescent="0.2">
      <c r="A397" s="2"/>
      <c r="B397" s="31" t="s">
        <v>154</v>
      </c>
      <c r="C397" s="308"/>
      <c r="D397" s="315"/>
      <c r="E397" s="315"/>
      <c r="F397" s="186"/>
      <c r="G397" s="282"/>
      <c r="J397" s="57"/>
      <c r="K397" s="57"/>
    </row>
    <row r="398" spans="1:11" ht="17.25" customHeight="1" x14ac:dyDescent="0.2">
      <c r="A398" s="2"/>
      <c r="B398" s="272" t="s">
        <v>268</v>
      </c>
      <c r="C398" s="317"/>
      <c r="D398" s="318"/>
      <c r="E398" s="318"/>
      <c r="F398" s="281"/>
      <c r="G398" s="282"/>
      <c r="H398" s="283"/>
      <c r="I398" s="5"/>
      <c r="J398" s="60"/>
      <c r="K398" s="60"/>
    </row>
    <row r="399" spans="1:11" ht="10.5" customHeight="1" x14ac:dyDescent="0.2">
      <c r="A399" s="2"/>
      <c r="B399" s="67" t="s">
        <v>267</v>
      </c>
      <c r="C399" s="317">
        <v>5283856.0199999828</v>
      </c>
      <c r="D399" s="318"/>
      <c r="E399" s="318">
        <v>37580.229999999996</v>
      </c>
      <c r="F399" s="281">
        <v>-2.5902586784065651E-4</v>
      </c>
      <c r="G399" s="282"/>
      <c r="H399" s="283"/>
      <c r="I399" s="5"/>
    </row>
    <row r="400" spans="1:11" ht="21" customHeight="1" x14ac:dyDescent="0.2">
      <c r="A400" s="2"/>
      <c r="B400" s="272" t="s">
        <v>266</v>
      </c>
      <c r="C400" s="317"/>
      <c r="D400" s="318"/>
      <c r="E400" s="318"/>
      <c r="F400" s="281"/>
      <c r="G400" s="282"/>
      <c r="H400" s="283"/>
      <c r="I400" s="5"/>
    </row>
    <row r="401" spans="1:11" ht="11.25" customHeight="1" x14ac:dyDescent="0.2">
      <c r="A401" s="54"/>
      <c r="B401" s="67" t="s">
        <v>257</v>
      </c>
      <c r="C401" s="317">
        <v>4065580.8399999756</v>
      </c>
      <c r="D401" s="318"/>
      <c r="E401" s="318">
        <v>6409.25</v>
      </c>
      <c r="F401" s="281">
        <v>2.5541274235199918E-2</v>
      </c>
      <c r="G401" s="282"/>
      <c r="H401" s="283"/>
      <c r="I401" s="5"/>
    </row>
    <row r="402" spans="1:11" s="28" customFormat="1" ht="10.5" customHeight="1" x14ac:dyDescent="0.2">
      <c r="A402" s="2"/>
      <c r="B402" s="16" t="s">
        <v>258</v>
      </c>
      <c r="C402" s="317">
        <v>667.1700000000003</v>
      </c>
      <c r="D402" s="318"/>
      <c r="E402" s="318"/>
      <c r="F402" s="281">
        <v>0.17484327674860833</v>
      </c>
      <c r="G402" s="282"/>
      <c r="H402" s="283"/>
      <c r="J402" s="5"/>
      <c r="K402" s="5"/>
    </row>
    <row r="403" spans="1:11" ht="10.5" customHeight="1" x14ac:dyDescent="0.2">
      <c r="A403" s="2"/>
      <c r="B403" s="67" t="s">
        <v>259</v>
      </c>
      <c r="C403" s="317">
        <v>38802.33</v>
      </c>
      <c r="D403" s="318"/>
      <c r="E403" s="318"/>
      <c r="F403" s="281">
        <v>1.7702234535330152E-2</v>
      </c>
      <c r="G403" s="282"/>
      <c r="H403" s="283"/>
      <c r="I403" s="5"/>
      <c r="J403" s="28"/>
      <c r="K403" s="28"/>
    </row>
    <row r="404" spans="1:11" ht="10.5" customHeight="1" x14ac:dyDescent="0.2">
      <c r="A404" s="2"/>
      <c r="B404" s="67" t="s">
        <v>260</v>
      </c>
      <c r="C404" s="317">
        <v>454.79</v>
      </c>
      <c r="D404" s="318"/>
      <c r="E404" s="318"/>
      <c r="F404" s="281"/>
      <c r="G404" s="282"/>
      <c r="H404" s="283"/>
      <c r="I404" s="5"/>
    </row>
    <row r="405" spans="1:11" ht="10.5" customHeight="1" x14ac:dyDescent="0.2">
      <c r="A405" s="2"/>
      <c r="B405" s="67" t="s">
        <v>261</v>
      </c>
      <c r="C405" s="317">
        <v>10833.659999999998</v>
      </c>
      <c r="D405" s="318"/>
      <c r="E405" s="318"/>
      <c r="F405" s="281">
        <v>-6.9985887103697353E-2</v>
      </c>
      <c r="G405" s="282"/>
      <c r="H405" s="283"/>
      <c r="I405" s="5"/>
    </row>
    <row r="406" spans="1:11" ht="10.5" customHeight="1" x14ac:dyDescent="0.2">
      <c r="A406" s="2"/>
      <c r="B406" s="67" t="s">
        <v>262</v>
      </c>
      <c r="C406" s="317">
        <v>826732.15999999782</v>
      </c>
      <c r="D406" s="318"/>
      <c r="E406" s="318">
        <v>5929.3899999999994</v>
      </c>
      <c r="F406" s="281">
        <v>-6.531405260635692E-2</v>
      </c>
      <c r="G406" s="284"/>
      <c r="H406" s="283"/>
      <c r="I406" s="5"/>
    </row>
    <row r="407" spans="1:11" ht="10.5" customHeight="1" x14ac:dyDescent="0.2">
      <c r="A407" s="2"/>
      <c r="B407" s="67" t="s">
        <v>264</v>
      </c>
      <c r="C407" s="317">
        <v>1636714.1399999969</v>
      </c>
      <c r="D407" s="318"/>
      <c r="E407" s="318">
        <v>2688.71</v>
      </c>
      <c r="F407" s="281">
        <v>9.9084598766069121E-2</v>
      </c>
      <c r="G407" s="282"/>
      <c r="H407" s="283"/>
      <c r="I407" s="5"/>
    </row>
    <row r="408" spans="1:11" ht="10.5" customHeight="1" x14ac:dyDescent="0.2">
      <c r="A408" s="2"/>
      <c r="B408" s="67" t="s">
        <v>263</v>
      </c>
      <c r="C408" s="317"/>
      <c r="D408" s="318"/>
      <c r="E408" s="318"/>
      <c r="F408" s="281"/>
      <c r="G408" s="282"/>
      <c r="H408" s="283"/>
      <c r="I408" s="5"/>
    </row>
    <row r="409" spans="1:11" ht="18.75" customHeight="1" x14ac:dyDescent="0.2">
      <c r="A409" s="2"/>
      <c r="B409" s="29" t="s">
        <v>265</v>
      </c>
      <c r="C409" s="317"/>
      <c r="D409" s="318"/>
      <c r="E409" s="318"/>
      <c r="F409" s="281"/>
      <c r="G409" s="282"/>
      <c r="H409" s="283"/>
      <c r="I409" s="5"/>
    </row>
    <row r="410" spans="1:11" ht="10.5" customHeight="1" x14ac:dyDescent="0.2">
      <c r="A410" s="2"/>
      <c r="B410" s="16" t="s">
        <v>269</v>
      </c>
      <c r="C410" s="317">
        <v>1768.4199999999996</v>
      </c>
      <c r="D410" s="318"/>
      <c r="E410" s="318"/>
      <c r="F410" s="281">
        <v>0.44789867116434801</v>
      </c>
      <c r="G410" s="282"/>
      <c r="H410" s="283"/>
      <c r="I410" s="5"/>
    </row>
    <row r="411" spans="1:11" ht="10.5" customHeight="1" x14ac:dyDescent="0.2">
      <c r="A411" s="2"/>
      <c r="B411" s="16" t="s">
        <v>270</v>
      </c>
      <c r="C411" s="317"/>
      <c r="D411" s="318"/>
      <c r="E411" s="318"/>
      <c r="F411" s="281"/>
      <c r="G411" s="282"/>
      <c r="H411" s="283"/>
      <c r="I411" s="5"/>
    </row>
    <row r="412" spans="1:11" ht="10.5" customHeight="1" x14ac:dyDescent="0.2">
      <c r="A412" s="2"/>
      <c r="B412" s="29" t="s">
        <v>271</v>
      </c>
      <c r="C412" s="317"/>
      <c r="D412" s="318"/>
      <c r="E412" s="318"/>
      <c r="F412" s="281"/>
      <c r="G412" s="282"/>
      <c r="H412" s="283"/>
      <c r="I412" s="5"/>
    </row>
    <row r="413" spans="1:11" ht="10.5" customHeight="1" x14ac:dyDescent="0.2">
      <c r="A413" s="2"/>
      <c r="B413" s="16" t="s">
        <v>272</v>
      </c>
      <c r="C413" s="317">
        <v>208875.87999999983</v>
      </c>
      <c r="D413" s="318"/>
      <c r="E413" s="318">
        <v>510.86</v>
      </c>
      <c r="F413" s="281">
        <v>9.2996484791595169E-2</v>
      </c>
      <c r="G413" s="282"/>
      <c r="H413" s="283"/>
      <c r="I413" s="5"/>
    </row>
    <row r="414" spans="1:11" ht="10.5" customHeight="1" x14ac:dyDescent="0.2">
      <c r="A414" s="2"/>
      <c r="B414" s="574" t="s">
        <v>458</v>
      </c>
      <c r="C414" s="317"/>
      <c r="D414" s="318"/>
      <c r="E414" s="318"/>
      <c r="F414" s="281"/>
      <c r="G414" s="282"/>
      <c r="H414" s="283"/>
      <c r="I414" s="5"/>
    </row>
    <row r="415" spans="1:11" ht="10.5" customHeight="1" x14ac:dyDescent="0.2">
      <c r="A415" s="2"/>
      <c r="B415" s="16" t="s">
        <v>86</v>
      </c>
      <c r="C415" s="317">
        <v>864905.91999999119</v>
      </c>
      <c r="D415" s="318"/>
      <c r="E415" s="318">
        <v>1806.0900000000001</v>
      </c>
      <c r="F415" s="281">
        <v>9.2689048155837561E-2</v>
      </c>
      <c r="G415" s="70"/>
      <c r="H415" s="283"/>
      <c r="I415" s="5"/>
    </row>
    <row r="416" spans="1:11" ht="13.5" customHeight="1" x14ac:dyDescent="0.2">
      <c r="A416" s="54"/>
      <c r="B416" s="29" t="s">
        <v>155</v>
      </c>
      <c r="C416" s="308">
        <v>12939191.329999942</v>
      </c>
      <c r="D416" s="315"/>
      <c r="E416" s="315">
        <v>54924.53</v>
      </c>
      <c r="F416" s="186">
        <v>2.2261024658240647E-2</v>
      </c>
      <c r="G416" s="69"/>
      <c r="H416" s="5"/>
      <c r="I416" s="28"/>
    </row>
    <row r="417" spans="1:9" s="28" customFormat="1" ht="10.5" hidden="1" customHeight="1" x14ac:dyDescent="0.2">
      <c r="A417" s="2"/>
      <c r="B417" s="29"/>
      <c r="C417" s="306"/>
      <c r="D417" s="313"/>
      <c r="E417" s="313"/>
      <c r="F417" s="185"/>
      <c r="G417" s="69"/>
      <c r="H417" s="5"/>
      <c r="I417" s="5"/>
    </row>
    <row r="418" spans="1:9" ht="9" hidden="1" customHeight="1" x14ac:dyDescent="0.2">
      <c r="A418" s="2"/>
      <c r="B418" s="29"/>
      <c r="C418" s="306"/>
      <c r="D418" s="313"/>
      <c r="E418" s="313"/>
      <c r="F418" s="185"/>
      <c r="G418" s="70"/>
      <c r="H418" s="5"/>
      <c r="I418" s="5"/>
    </row>
    <row r="419" spans="1:9" ht="8.25" hidden="1" customHeight="1" x14ac:dyDescent="0.2">
      <c r="A419" s="54"/>
      <c r="B419" s="52"/>
      <c r="C419" s="308"/>
      <c r="D419" s="315"/>
      <c r="E419" s="315"/>
      <c r="F419" s="186"/>
      <c r="G419" s="69"/>
      <c r="H419" s="28"/>
      <c r="I419" s="28"/>
    </row>
    <row r="420" spans="1:9" s="28" customFormat="1" ht="15" hidden="1" customHeight="1" x14ac:dyDescent="0.2">
      <c r="A420" s="2"/>
      <c r="B420" s="52"/>
      <c r="C420" s="306"/>
      <c r="D420" s="313"/>
      <c r="E420" s="313"/>
      <c r="F420" s="185"/>
      <c r="G420" s="69"/>
      <c r="H420" s="5"/>
      <c r="I420" s="5"/>
    </row>
    <row r="421" spans="1:9" ht="7.5" hidden="1" customHeight="1" x14ac:dyDescent="0.2">
      <c r="A421" s="2"/>
      <c r="B421" s="52"/>
      <c r="C421" s="306"/>
      <c r="D421" s="313"/>
      <c r="E421" s="313"/>
      <c r="F421" s="185"/>
      <c r="G421" s="69"/>
      <c r="H421" s="5"/>
      <c r="I421" s="5"/>
    </row>
    <row r="422" spans="1:9" ht="9.75" hidden="1" customHeight="1" x14ac:dyDescent="0.2">
      <c r="A422" s="2"/>
      <c r="B422" s="29"/>
      <c r="C422" s="306"/>
      <c r="D422" s="313"/>
      <c r="E422" s="313"/>
      <c r="F422" s="185"/>
      <c r="G422" s="70"/>
      <c r="H422" s="5"/>
      <c r="I422" s="5"/>
    </row>
    <row r="423" spans="1:9" ht="18" customHeight="1" x14ac:dyDescent="0.2">
      <c r="A423" s="2"/>
      <c r="B423" s="273" t="s">
        <v>43</v>
      </c>
      <c r="C423" s="308">
        <v>736157.21000000031</v>
      </c>
      <c r="D423" s="315"/>
      <c r="E423" s="315">
        <v>7727.0199999999977</v>
      </c>
      <c r="F423" s="186">
        <v>0.13389543539433046</v>
      </c>
      <c r="G423" s="69"/>
      <c r="H423" s="5"/>
      <c r="I423" s="5"/>
    </row>
    <row r="424" spans="1:9" ht="13.5" customHeight="1" x14ac:dyDescent="0.2">
      <c r="A424" s="54"/>
      <c r="B424" s="74" t="s">
        <v>162</v>
      </c>
      <c r="C424" s="308"/>
      <c r="D424" s="315"/>
      <c r="E424" s="315"/>
      <c r="F424" s="186"/>
      <c r="G424" s="69"/>
      <c r="H424" s="28"/>
      <c r="I424" s="28"/>
    </row>
    <row r="425" spans="1:9" s="28" customFormat="1" ht="10.5" customHeight="1" x14ac:dyDescent="0.2">
      <c r="A425" s="2"/>
      <c r="B425" s="37" t="s">
        <v>20</v>
      </c>
      <c r="C425" s="306">
        <v>68846.830000000016</v>
      </c>
      <c r="D425" s="313"/>
      <c r="E425" s="313">
        <v>552.80999999999995</v>
      </c>
      <c r="F425" s="185">
        <v>-0.44234939419426966</v>
      </c>
      <c r="G425" s="69"/>
      <c r="H425" s="5"/>
      <c r="I425" s="5"/>
    </row>
    <row r="426" spans="1:9" ht="10.5" customHeight="1" x14ac:dyDescent="0.2">
      <c r="A426" s="2"/>
      <c r="B426" s="75" t="s">
        <v>159</v>
      </c>
      <c r="C426" s="306">
        <v>4999190.6599999974</v>
      </c>
      <c r="D426" s="313"/>
      <c r="E426" s="313">
        <v>24298.52</v>
      </c>
      <c r="F426" s="185">
        <v>5.0391575205084305E-2</v>
      </c>
      <c r="G426" s="69"/>
      <c r="H426" s="5"/>
      <c r="I426" s="5"/>
    </row>
    <row r="427" spans="1:9" ht="10.5" customHeight="1" x14ac:dyDescent="0.2">
      <c r="A427" s="2"/>
      <c r="B427" s="75" t="s">
        <v>26</v>
      </c>
      <c r="C427" s="306">
        <v>4998055.0100000137</v>
      </c>
      <c r="D427" s="313"/>
      <c r="E427" s="313">
        <v>19997.100000000002</v>
      </c>
      <c r="F427" s="185">
        <v>3.3545282642099217E-2</v>
      </c>
      <c r="G427" s="69"/>
      <c r="H427" s="5"/>
      <c r="I427" s="5"/>
    </row>
    <row r="428" spans="1:9" ht="10.5" customHeight="1" x14ac:dyDescent="0.2">
      <c r="A428" s="2"/>
      <c r="B428" s="75" t="s">
        <v>27</v>
      </c>
      <c r="C428" s="306">
        <v>14098735.839999976</v>
      </c>
      <c r="D428" s="313"/>
      <c r="E428" s="313">
        <v>40438.319999999992</v>
      </c>
      <c r="F428" s="185">
        <v>6.6401071776832854E-2</v>
      </c>
      <c r="G428" s="69"/>
      <c r="H428" s="5"/>
      <c r="I428" s="5"/>
    </row>
    <row r="429" spans="1:9" ht="10.5" customHeight="1" x14ac:dyDescent="0.2">
      <c r="A429" s="2"/>
      <c r="B429" s="75" t="s">
        <v>274</v>
      </c>
      <c r="C429" s="306">
        <v>752051.3899999999</v>
      </c>
      <c r="D429" s="313"/>
      <c r="E429" s="313">
        <v>1732.5</v>
      </c>
      <c r="F429" s="185">
        <v>2.2179618910992627E-2</v>
      </c>
      <c r="G429" s="69"/>
      <c r="H429" s="5"/>
      <c r="I429" s="5"/>
    </row>
    <row r="430" spans="1:9" ht="10.5" customHeight="1" x14ac:dyDescent="0.2">
      <c r="A430" s="2"/>
      <c r="B430" s="75" t="s">
        <v>273</v>
      </c>
      <c r="C430" s="306">
        <v>900</v>
      </c>
      <c r="D430" s="313"/>
      <c r="E430" s="313"/>
      <c r="F430" s="185"/>
      <c r="G430" s="69"/>
      <c r="H430" s="5"/>
      <c r="I430" s="5"/>
    </row>
    <row r="431" spans="1:9" ht="10.5" hidden="1" customHeight="1" x14ac:dyDescent="0.2">
      <c r="A431" s="2"/>
      <c r="B431" s="75" t="s">
        <v>49</v>
      </c>
      <c r="C431" s="306">
        <v>92541.48</v>
      </c>
      <c r="D431" s="313"/>
      <c r="E431" s="313"/>
      <c r="F431" s="185">
        <v>-0.5498829587946672</v>
      </c>
      <c r="G431" s="69"/>
      <c r="H431" s="5"/>
      <c r="I431" s="5"/>
    </row>
    <row r="432" spans="1:9" hidden="1" x14ac:dyDescent="0.2">
      <c r="A432" s="2"/>
      <c r="B432" s="37" t="s">
        <v>50</v>
      </c>
      <c r="C432" s="306"/>
      <c r="D432" s="313"/>
      <c r="E432" s="313"/>
      <c r="F432" s="185"/>
      <c r="G432" s="69"/>
      <c r="H432" s="5"/>
      <c r="I432" s="5"/>
    </row>
    <row r="433" spans="1:10" x14ac:dyDescent="0.2">
      <c r="A433" s="2"/>
      <c r="B433" s="574" t="s">
        <v>459</v>
      </c>
      <c r="C433" s="306"/>
      <c r="D433" s="313"/>
      <c r="E433" s="313"/>
      <c r="F433" s="185"/>
      <c r="G433" s="69"/>
      <c r="H433" s="5"/>
      <c r="I433" s="5"/>
    </row>
    <row r="434" spans="1:10" ht="10.5" customHeight="1" x14ac:dyDescent="0.2">
      <c r="A434" s="2"/>
      <c r="B434" s="75" t="s">
        <v>28</v>
      </c>
      <c r="C434" s="306">
        <v>112421.32</v>
      </c>
      <c r="D434" s="313"/>
      <c r="E434" s="313">
        <v>344.9</v>
      </c>
      <c r="F434" s="185">
        <v>0.16079663457596904</v>
      </c>
      <c r="G434" s="69"/>
      <c r="H434" s="5"/>
      <c r="I434" s="5"/>
    </row>
    <row r="435" spans="1:10" ht="10.5" customHeight="1" x14ac:dyDescent="0.2">
      <c r="A435" s="2"/>
      <c r="B435" s="37" t="s">
        <v>280</v>
      </c>
      <c r="C435" s="306">
        <v>-291568.91999999946</v>
      </c>
      <c r="D435" s="313"/>
      <c r="E435" s="313">
        <v>-966</v>
      </c>
      <c r="F435" s="185">
        <v>0.10048066993655524</v>
      </c>
      <c r="G435" s="70"/>
      <c r="H435" s="5"/>
      <c r="I435" s="5"/>
    </row>
    <row r="436" spans="1:10" ht="10.5" customHeight="1" x14ac:dyDescent="0.2">
      <c r="A436" s="54"/>
      <c r="B436" s="35" t="s">
        <v>160</v>
      </c>
      <c r="C436" s="308">
        <v>24831173.609999992</v>
      </c>
      <c r="D436" s="315"/>
      <c r="E436" s="315">
        <v>86398.15</v>
      </c>
      <c r="F436" s="186">
        <v>4.7165981101058962E-2</v>
      </c>
      <c r="G436" s="69"/>
      <c r="H436" s="5"/>
      <c r="I436" s="28"/>
    </row>
    <row r="437" spans="1:10" ht="17.25" customHeight="1" x14ac:dyDescent="0.2">
      <c r="A437" s="2"/>
      <c r="B437" s="76" t="s">
        <v>33</v>
      </c>
      <c r="C437" s="306">
        <v>60</v>
      </c>
      <c r="D437" s="313"/>
      <c r="E437" s="313"/>
      <c r="F437" s="185"/>
      <c r="G437" s="69"/>
      <c r="H437" s="5"/>
      <c r="I437" s="5"/>
    </row>
    <row r="438" spans="1:10" ht="10.5" customHeight="1" x14ac:dyDescent="0.2">
      <c r="A438" s="2"/>
      <c r="B438" s="76" t="s">
        <v>490</v>
      </c>
      <c r="C438" s="306"/>
      <c r="D438" s="313"/>
      <c r="E438" s="313"/>
      <c r="F438" s="185"/>
      <c r="G438" s="69"/>
      <c r="H438" s="5"/>
      <c r="I438" s="5"/>
    </row>
    <row r="439" spans="1:10" ht="10.5" customHeight="1" x14ac:dyDescent="0.2">
      <c r="A439" s="2"/>
      <c r="B439" s="76" t="s">
        <v>477</v>
      </c>
      <c r="C439" s="306"/>
      <c r="D439" s="313"/>
      <c r="E439" s="313"/>
      <c r="F439" s="185"/>
      <c r="G439" s="69"/>
      <c r="H439" s="5"/>
      <c r="I439" s="5"/>
    </row>
    <row r="440" spans="1:10" ht="10.5" customHeight="1" x14ac:dyDescent="0.2">
      <c r="A440" s="2"/>
      <c r="B440" s="76" t="s">
        <v>492</v>
      </c>
      <c r="C440" s="306">
        <v>-12.0055</v>
      </c>
      <c r="D440" s="313"/>
      <c r="E440" s="313"/>
      <c r="F440" s="185"/>
      <c r="G440" s="69"/>
      <c r="H440" s="5"/>
      <c r="I440" s="5"/>
    </row>
    <row r="441" spans="1:10" ht="10.5" customHeight="1" x14ac:dyDescent="0.2">
      <c r="A441" s="2"/>
      <c r="B441" s="76" t="s">
        <v>480</v>
      </c>
      <c r="C441" s="306"/>
      <c r="D441" s="313"/>
      <c r="E441" s="313"/>
      <c r="F441" s="185"/>
      <c r="G441" s="79"/>
      <c r="H441" s="5"/>
      <c r="I441" s="5"/>
    </row>
    <row r="442" spans="1:10" ht="10.5" customHeight="1" x14ac:dyDescent="0.2">
      <c r="A442" s="2"/>
      <c r="B442" s="76" t="s">
        <v>494</v>
      </c>
      <c r="C442" s="306">
        <v>36.045168000000004</v>
      </c>
      <c r="D442" s="313"/>
      <c r="E442" s="313"/>
      <c r="F442" s="185"/>
      <c r="G442" s="79"/>
      <c r="H442" s="5"/>
      <c r="I442" s="5"/>
    </row>
    <row r="443" spans="1:10" ht="13.5" customHeight="1" x14ac:dyDescent="0.2">
      <c r="A443" s="77"/>
      <c r="B443" s="73" t="s">
        <v>158</v>
      </c>
      <c r="C443" s="308">
        <v>859419.92999999982</v>
      </c>
      <c r="D443" s="315"/>
      <c r="E443" s="315"/>
      <c r="F443" s="186">
        <v>0.48078669543491159</v>
      </c>
      <c r="G443" s="69"/>
      <c r="H443" s="5"/>
      <c r="I443" s="80"/>
    </row>
    <row r="444" spans="1:10" s="80" customFormat="1" ht="12.75" x14ac:dyDescent="0.2">
      <c r="A444" s="2"/>
      <c r="B444" s="78" t="s">
        <v>161</v>
      </c>
      <c r="C444" s="306">
        <v>26426834.789667998</v>
      </c>
      <c r="D444" s="313"/>
      <c r="E444" s="313">
        <v>94125.17</v>
      </c>
      <c r="F444" s="185">
        <v>5.9100851744871452E-2</v>
      </c>
      <c r="G444" s="69"/>
      <c r="H444" s="5"/>
      <c r="I444" s="5"/>
    </row>
    <row r="445" spans="1:10" ht="10.5" hidden="1" customHeight="1" x14ac:dyDescent="0.2">
      <c r="A445" s="2"/>
      <c r="B445" s="76" t="s">
        <v>80</v>
      </c>
      <c r="C445" s="306"/>
      <c r="D445" s="313"/>
      <c r="E445" s="313"/>
      <c r="F445" s="185"/>
      <c r="G445" s="69"/>
      <c r="H445" s="5"/>
      <c r="I445" s="5"/>
      <c r="J445" s="83"/>
    </row>
    <row r="446" spans="1:10" hidden="1" x14ac:dyDescent="0.2">
      <c r="A446" s="2"/>
      <c r="B446" s="76" t="s">
        <v>81</v>
      </c>
      <c r="C446" s="306"/>
      <c r="D446" s="313"/>
      <c r="E446" s="313"/>
      <c r="F446" s="185"/>
      <c r="G446" s="69"/>
      <c r="H446" s="5"/>
      <c r="I446" s="5"/>
    </row>
    <row r="447" spans="1:10" x14ac:dyDescent="0.2">
      <c r="A447" s="2"/>
      <c r="B447" s="76" t="s">
        <v>78</v>
      </c>
      <c r="C447" s="306">
        <v>353382308.84999996</v>
      </c>
      <c r="D447" s="313"/>
      <c r="E447" s="313"/>
      <c r="F447" s="185">
        <v>7.2416961666632806E-2</v>
      </c>
      <c r="G447" s="69"/>
      <c r="H447" s="5"/>
      <c r="I447" s="5"/>
    </row>
    <row r="448" spans="1:10" x14ac:dyDescent="0.2">
      <c r="A448" s="2"/>
      <c r="B448" s="76" t="s">
        <v>76</v>
      </c>
      <c r="C448" s="306">
        <v>1628339752.5000031</v>
      </c>
      <c r="D448" s="313"/>
      <c r="E448" s="313"/>
      <c r="F448" s="185">
        <v>0.13478262154692122</v>
      </c>
      <c r="G448" s="69"/>
      <c r="H448" s="5"/>
      <c r="I448" s="5"/>
    </row>
    <row r="449" spans="1:10" x14ac:dyDescent="0.2">
      <c r="A449" s="2"/>
      <c r="B449" s="76" t="s">
        <v>77</v>
      </c>
      <c r="C449" s="306"/>
      <c r="D449" s="313"/>
      <c r="E449" s="313"/>
      <c r="F449" s="185"/>
      <c r="G449" s="69"/>
      <c r="H449" s="5"/>
      <c r="I449" s="5"/>
    </row>
    <row r="450" spans="1:10" ht="12" x14ac:dyDescent="0.2">
      <c r="A450" s="2"/>
      <c r="B450" s="83" t="s">
        <v>276</v>
      </c>
      <c r="C450" s="308">
        <v>1981722219.2700031</v>
      </c>
      <c r="D450" s="315"/>
      <c r="E450" s="315"/>
      <c r="F450" s="186">
        <v>0.12313239112729524</v>
      </c>
      <c r="G450" s="70"/>
      <c r="H450" s="5"/>
      <c r="I450" s="5"/>
    </row>
    <row r="451" spans="1:10" ht="12.75" x14ac:dyDescent="0.2">
      <c r="A451" s="54"/>
      <c r="B451" s="52" t="s">
        <v>157</v>
      </c>
      <c r="C451" s="308">
        <v>2108312324.5496697</v>
      </c>
      <c r="D451" s="315">
        <v>166068.49999999997</v>
      </c>
      <c r="E451" s="315">
        <v>395898.08999999991</v>
      </c>
      <c r="F451" s="186">
        <v>0.11654290375290044</v>
      </c>
      <c r="G451" s="69"/>
      <c r="H451" s="5"/>
      <c r="I451" s="28"/>
    </row>
    <row r="452" spans="1:10" ht="10.5" customHeight="1" x14ac:dyDescent="0.2">
      <c r="A452" s="2"/>
      <c r="B452" s="167" t="s">
        <v>181</v>
      </c>
      <c r="C452" s="319"/>
      <c r="D452" s="320"/>
      <c r="E452" s="320"/>
      <c r="F452" s="240"/>
      <c r="G452" s="69"/>
      <c r="H452" s="5"/>
      <c r="I452" s="5"/>
    </row>
    <row r="453" spans="1:10" ht="10.5" customHeight="1" x14ac:dyDescent="0.2">
      <c r="A453" s="2"/>
      <c r="B453" s="168" t="s">
        <v>182</v>
      </c>
      <c r="C453" s="321"/>
      <c r="D453" s="322"/>
      <c r="E453" s="322"/>
      <c r="F453" s="194"/>
      <c r="G453" s="70"/>
      <c r="H453" s="5"/>
      <c r="I453" s="5"/>
    </row>
    <row r="454" spans="1:10" s="28" customFormat="1" ht="21.75" customHeight="1" x14ac:dyDescent="0.2">
      <c r="A454" s="54"/>
      <c r="B454" s="212" t="s">
        <v>31</v>
      </c>
      <c r="C454" s="431">
        <v>2189067307.1296701</v>
      </c>
      <c r="D454" s="432"/>
      <c r="E454" s="432">
        <v>501185.56000000023</v>
      </c>
      <c r="F454" s="433">
        <v>0.11396110138788007</v>
      </c>
      <c r="G454" s="424"/>
      <c r="H454" s="5"/>
    </row>
    <row r="455" spans="1:10" s="28" customFormat="1" ht="21.75" hidden="1" customHeight="1" x14ac:dyDescent="0.2">
      <c r="A455" s="54"/>
      <c r="B455" s="76" t="s">
        <v>13</v>
      </c>
      <c r="C455" s="274"/>
      <c r="D455" s="276"/>
      <c r="E455" s="241"/>
      <c r="F455" s="425"/>
      <c r="G455" s="424"/>
      <c r="H455" s="211"/>
      <c r="I455" s="70"/>
    </row>
    <row r="456" spans="1:10" s="28" customFormat="1" hidden="1" x14ac:dyDescent="0.2">
      <c r="A456" s="54"/>
      <c r="B456" s="76" t="s">
        <v>14</v>
      </c>
      <c r="C456" s="275"/>
      <c r="D456" s="65"/>
      <c r="E456" s="241"/>
      <c r="F456" s="425"/>
      <c r="G456" s="210"/>
      <c r="H456" s="211"/>
      <c r="I456" s="70"/>
      <c r="J456" s="5"/>
    </row>
    <row r="457" spans="1:10" s="28" customFormat="1" ht="12" hidden="1" x14ac:dyDescent="0.2">
      <c r="A457" s="54"/>
      <c r="B457" s="229" t="s">
        <v>248</v>
      </c>
      <c r="C457" s="241"/>
      <c r="D457" s="241"/>
      <c r="E457" s="241"/>
      <c r="F457" s="241"/>
      <c r="G457" s="213"/>
      <c r="H457" s="211"/>
      <c r="I457" s="70"/>
      <c r="J457" s="5"/>
    </row>
    <row r="458" spans="1:10" s="28" customFormat="1" ht="21.75" customHeight="1" x14ac:dyDescent="0.2">
      <c r="A458" s="54"/>
      <c r="B458" s="265" t="s">
        <v>238</v>
      </c>
      <c r="C458" s="213"/>
      <c r="D458" s="213"/>
      <c r="E458" s="213"/>
      <c r="F458" s="213"/>
      <c r="G458" s="213"/>
      <c r="H458" s="214"/>
      <c r="I458" s="70"/>
      <c r="J458" s="5"/>
    </row>
    <row r="459" spans="1:10" s="28" customFormat="1" x14ac:dyDescent="0.2">
      <c r="A459" s="54"/>
      <c r="B459" s="265" t="s">
        <v>251</v>
      </c>
      <c r="C459" s="213"/>
      <c r="D459" s="213"/>
      <c r="E459" s="213"/>
      <c r="F459" s="213"/>
      <c r="G459" s="213"/>
      <c r="H459" s="214"/>
      <c r="I459" s="70"/>
    </row>
    <row r="460" spans="1:10" s="28" customFormat="1" x14ac:dyDescent="0.2">
      <c r="A460" s="54"/>
      <c r="B460" s="265" t="s">
        <v>376</v>
      </c>
      <c r="C460" s="213"/>
      <c r="D460" s="213"/>
      <c r="E460" s="213"/>
      <c r="F460" s="213"/>
      <c r="G460" s="213"/>
      <c r="H460" s="214"/>
      <c r="I460" s="70"/>
    </row>
    <row r="461" spans="1:10" s="28" customFormat="1" x14ac:dyDescent="0.2">
      <c r="A461" s="54"/>
      <c r="B461" s="265" t="s">
        <v>282</v>
      </c>
      <c r="C461" s="213"/>
      <c r="D461" s="213"/>
      <c r="E461" s="213"/>
      <c r="F461" s="213"/>
      <c r="G461" s="213"/>
      <c r="H461" s="214"/>
      <c r="I461" s="70"/>
    </row>
    <row r="462" spans="1:10" s="28" customFormat="1" x14ac:dyDescent="0.2">
      <c r="A462" s="54"/>
      <c r="B462" s="265"/>
      <c r="C462" s="213"/>
      <c r="D462" s="213"/>
      <c r="E462" s="213"/>
      <c r="F462" s="213"/>
      <c r="G462" s="5"/>
      <c r="H462" s="214"/>
      <c r="I462" s="70"/>
    </row>
    <row r="463" spans="1:10" s="28" customFormat="1" x14ac:dyDescent="0.2">
      <c r="A463" s="6"/>
      <c r="B463" s="43"/>
      <c r="C463" s="85"/>
      <c r="D463" s="85"/>
      <c r="E463" s="86"/>
      <c r="F463" s="5"/>
      <c r="G463" s="8"/>
      <c r="H463" s="5"/>
      <c r="I463" s="85"/>
    </row>
    <row r="464" spans="1:10" ht="16.5" customHeight="1" x14ac:dyDescent="0.25">
      <c r="B464" s="7" t="s">
        <v>288</v>
      </c>
      <c r="C464" s="8"/>
      <c r="D464" s="8"/>
      <c r="E464" s="8"/>
      <c r="F464" s="8"/>
      <c r="H464" s="8"/>
      <c r="I464" s="8"/>
    </row>
    <row r="465" spans="1:10" x14ac:dyDescent="0.2">
      <c r="B465" s="9"/>
      <c r="C465" s="10" t="str">
        <f>$C$3</f>
        <v>PERIODE DU 1.1 AU 31.5.2024</v>
      </c>
      <c r="D465" s="11"/>
      <c r="G465" s="15"/>
    </row>
    <row r="466" spans="1:10" ht="12.75" x14ac:dyDescent="0.2">
      <c r="B466" s="12" t="str">
        <f>B373</f>
        <v xml:space="preserve">             V - ASSURANCE ACCIDENTS DU TRAVAIL : DEPENSES en milliers d'euros</v>
      </c>
      <c r="C466" s="13"/>
      <c r="D466" s="13"/>
      <c r="E466" s="13"/>
      <c r="F466" s="14"/>
      <c r="G466" s="197"/>
      <c r="H466" s="15"/>
      <c r="I466" s="15"/>
    </row>
    <row r="467" spans="1:10" ht="19.5" customHeight="1" x14ac:dyDescent="0.2">
      <c r="B467" s="830"/>
      <c r="C467" s="867"/>
      <c r="D467" s="87"/>
      <c r="E467" s="88" t="s">
        <v>6</v>
      </c>
      <c r="F467" s="339" t="str">
        <f>CUMUL_Maladie_mnt!$H$5</f>
        <v>PCAP</v>
      </c>
      <c r="G467" s="199"/>
      <c r="H467" s="89"/>
      <c r="I467" s="20"/>
    </row>
    <row r="468" spans="1:10" ht="12.75" x14ac:dyDescent="0.2">
      <c r="B468" s="878" t="s">
        <v>29</v>
      </c>
      <c r="C468" s="879"/>
      <c r="D468" s="90"/>
      <c r="E468" s="301"/>
      <c r="F468" s="239"/>
      <c r="G468" s="199"/>
      <c r="H468" s="90"/>
      <c r="I468" s="20"/>
    </row>
    <row r="469" spans="1:10" ht="12.75" customHeight="1" x14ac:dyDescent="0.2">
      <c r="B469" s="851"/>
      <c r="C469" s="873"/>
      <c r="D469" s="90"/>
      <c r="E469" s="301"/>
      <c r="F469" s="239"/>
      <c r="G469" s="200"/>
      <c r="H469" s="90"/>
      <c r="I469" s="20"/>
    </row>
    <row r="470" spans="1:10" ht="12.75" customHeight="1" x14ac:dyDescent="0.2">
      <c r="A470" s="91"/>
      <c r="B470" s="853" t="s">
        <v>74</v>
      </c>
      <c r="C470" s="876"/>
      <c r="D470" s="93"/>
      <c r="E470" s="303"/>
      <c r="F470" s="237"/>
      <c r="G470" s="199"/>
      <c r="H470" s="93"/>
      <c r="I470" s="94"/>
    </row>
    <row r="471" spans="1:10" s="95" customFormat="1" ht="12.75" customHeight="1" x14ac:dyDescent="0.2">
      <c r="A471" s="6"/>
      <c r="B471" s="851"/>
      <c r="C471" s="873"/>
      <c r="D471" s="90"/>
      <c r="E471" s="301"/>
      <c r="F471" s="239"/>
      <c r="G471" s="200"/>
      <c r="H471" s="90"/>
      <c r="I471" s="20"/>
      <c r="J471" s="104"/>
    </row>
    <row r="472" spans="1:10" ht="12.75" customHeight="1" x14ac:dyDescent="0.2">
      <c r="A472" s="91"/>
      <c r="B472" s="92" t="s">
        <v>73</v>
      </c>
      <c r="C472" s="172"/>
      <c r="D472" s="93"/>
      <c r="E472" s="303">
        <v>150689424.17674851</v>
      </c>
      <c r="F472" s="237">
        <v>4.1501801380529946E-2</v>
      </c>
      <c r="G472" s="198"/>
      <c r="H472" s="93"/>
      <c r="I472" s="94"/>
    </row>
    <row r="473" spans="1:10" s="95" customFormat="1" ht="12" hidden="1" customHeight="1" x14ac:dyDescent="0.2">
      <c r="A473" s="6"/>
      <c r="B473" s="76"/>
      <c r="C473" s="96"/>
      <c r="D473" s="96"/>
      <c r="E473" s="325"/>
      <c r="F473" s="242"/>
      <c r="G473" s="201"/>
      <c r="H473" s="90"/>
      <c r="I473" s="20"/>
      <c r="J473" s="104"/>
    </row>
    <row r="474" spans="1:10" ht="12.75" customHeight="1" x14ac:dyDescent="0.2">
      <c r="B474" s="849" t="s">
        <v>410</v>
      </c>
      <c r="C474" s="877"/>
      <c r="D474" s="90"/>
      <c r="E474" s="303">
        <v>32261721.870732721</v>
      </c>
      <c r="F474" s="237">
        <v>-8.5405530244070271E-2</v>
      </c>
      <c r="G474" s="201"/>
      <c r="H474" s="90"/>
      <c r="I474" s="20"/>
      <c r="J474" s="104"/>
    </row>
    <row r="475" spans="1:10" ht="18" customHeight="1" x14ac:dyDescent="0.2">
      <c r="B475" s="843" t="s">
        <v>72</v>
      </c>
      <c r="C475" s="875"/>
      <c r="D475" s="90"/>
      <c r="E475" s="301"/>
      <c r="F475" s="239"/>
      <c r="G475" s="201"/>
      <c r="H475" s="90"/>
      <c r="I475" s="20"/>
      <c r="J475" s="104"/>
    </row>
    <row r="476" spans="1:10" ht="18" customHeight="1" x14ac:dyDescent="0.2">
      <c r="B476" s="421" t="s">
        <v>404</v>
      </c>
      <c r="C476" s="404"/>
      <c r="D476" s="90"/>
      <c r="E476" s="301">
        <v>32110065.164454523</v>
      </c>
      <c r="F476" s="239">
        <v>-5.6124976695769102E-2</v>
      </c>
      <c r="G476" s="201"/>
      <c r="H476" s="90"/>
      <c r="I476" s="20"/>
      <c r="J476" s="104"/>
    </row>
    <row r="477" spans="1:10" ht="18" customHeight="1" x14ac:dyDescent="0.2">
      <c r="B477" s="421" t="s">
        <v>407</v>
      </c>
      <c r="C477" s="404"/>
      <c r="D477" s="90"/>
      <c r="E477" s="301">
        <v>122569.71630419948</v>
      </c>
      <c r="F477" s="239">
        <v>-0.34133506099760091</v>
      </c>
      <c r="G477" s="199"/>
      <c r="H477" s="90"/>
      <c r="I477" s="20"/>
      <c r="J477" s="104"/>
    </row>
    <row r="478" spans="1:10" ht="18" customHeight="1" x14ac:dyDescent="0.2">
      <c r="B478" s="421" t="s">
        <v>405</v>
      </c>
      <c r="C478" s="404"/>
      <c r="D478" s="90"/>
      <c r="E478" s="301">
        <v>29086.989973999898</v>
      </c>
      <c r="F478" s="239">
        <v>-0.97278676641853024</v>
      </c>
      <c r="G478" s="201"/>
      <c r="H478" s="90"/>
      <c r="I478" s="20"/>
      <c r="J478" s="104"/>
    </row>
    <row r="479" spans="1:10" ht="15" customHeight="1" x14ac:dyDescent="0.2">
      <c r="B479" s="828" t="s">
        <v>71</v>
      </c>
      <c r="C479" s="868"/>
      <c r="D479" s="90"/>
      <c r="E479" s="303">
        <v>95368322.539531574</v>
      </c>
      <c r="F479" s="237">
        <v>0.11375867998828082</v>
      </c>
      <c r="G479" s="199"/>
      <c r="H479" s="90"/>
      <c r="I479" s="20"/>
      <c r="J479" s="104"/>
    </row>
    <row r="480" spans="1:10" ht="15" customHeight="1" x14ac:dyDescent="0.2">
      <c r="B480" s="843" t="s">
        <v>70</v>
      </c>
      <c r="C480" s="875"/>
      <c r="D480" s="90"/>
      <c r="E480" s="301"/>
      <c r="F480" s="239"/>
      <c r="G480" s="199"/>
      <c r="H480" s="90"/>
      <c r="I480" s="20"/>
      <c r="J480" s="104"/>
    </row>
    <row r="481" spans="2:10" ht="15" customHeight="1" x14ac:dyDescent="0.2">
      <c r="B481" s="843" t="s">
        <v>361</v>
      </c>
      <c r="C481" s="875"/>
      <c r="D481" s="90"/>
      <c r="E481" s="301">
        <v>0</v>
      </c>
      <c r="F481" s="239"/>
      <c r="G481" s="199"/>
      <c r="H481" s="90"/>
      <c r="I481" s="20"/>
      <c r="J481" s="104"/>
    </row>
    <row r="482" spans="2:10" ht="15" customHeight="1" x14ac:dyDescent="0.2">
      <c r="B482" s="845" t="s">
        <v>413</v>
      </c>
      <c r="C482" s="846"/>
      <c r="D482" s="90"/>
      <c r="E482" s="301">
        <v>73022703.817023814</v>
      </c>
      <c r="F482" s="239">
        <v>0.10940244317703862</v>
      </c>
      <c r="G482" s="199"/>
      <c r="H482" s="90"/>
      <c r="I482" s="20"/>
      <c r="J482" s="104"/>
    </row>
    <row r="483" spans="2:10" ht="15" customHeight="1" x14ac:dyDescent="0.2">
      <c r="B483" s="843" t="s">
        <v>357</v>
      </c>
      <c r="C483" s="875"/>
      <c r="D483" s="90"/>
      <c r="E483" s="301">
        <v>13204254.05834119</v>
      </c>
      <c r="F483" s="239">
        <v>0.19378759629344389</v>
      </c>
      <c r="G483" s="199"/>
      <c r="H483" s="90"/>
      <c r="I483" s="20"/>
      <c r="J483" s="104"/>
    </row>
    <row r="484" spans="2:10" ht="15" customHeight="1" x14ac:dyDescent="0.2">
      <c r="B484" s="843" t="s">
        <v>358</v>
      </c>
      <c r="C484" s="875"/>
      <c r="D484" s="90"/>
      <c r="E484" s="301">
        <v>2401925.0414202181</v>
      </c>
      <c r="F484" s="239">
        <v>4.2636427556462131E-2</v>
      </c>
      <c r="G484" s="199"/>
      <c r="H484" s="90"/>
      <c r="I484" s="20"/>
      <c r="J484" s="104"/>
    </row>
    <row r="485" spans="2:10" ht="15" customHeight="1" x14ac:dyDescent="0.2">
      <c r="B485" s="843" t="s">
        <v>359</v>
      </c>
      <c r="C485" s="875"/>
      <c r="D485" s="90"/>
      <c r="E485" s="301">
        <v>6739439.6227463502</v>
      </c>
      <c r="F485" s="239">
        <v>4.6286950274367467E-2</v>
      </c>
      <c r="G485" s="199"/>
      <c r="H485" s="90"/>
      <c r="I485" s="20"/>
      <c r="J485" s="104"/>
    </row>
    <row r="486" spans="2:10" ht="15" customHeight="1" x14ac:dyDescent="0.2">
      <c r="B486" s="811" t="s">
        <v>394</v>
      </c>
      <c r="C486" s="874"/>
      <c r="D486" s="90"/>
      <c r="E486" s="301">
        <v>5203725.0711780172</v>
      </c>
      <c r="F486" s="239">
        <v>4.3142017173336988E-2</v>
      </c>
      <c r="G486" s="199"/>
      <c r="H486" s="90"/>
      <c r="I486" s="20"/>
      <c r="J486" s="104"/>
    </row>
    <row r="487" spans="2:10" ht="12.75" customHeight="1" x14ac:dyDescent="0.2">
      <c r="B487" s="811" t="s">
        <v>395</v>
      </c>
      <c r="C487" s="874"/>
      <c r="D487" s="90"/>
      <c r="E487" s="301">
        <v>102703.3216010996</v>
      </c>
      <c r="F487" s="239">
        <v>0.13238801304270553</v>
      </c>
      <c r="G487" s="199"/>
      <c r="H487" s="90"/>
      <c r="I487" s="20"/>
      <c r="J487" s="104"/>
    </row>
    <row r="488" spans="2:10" ht="15" customHeight="1" x14ac:dyDescent="0.2">
      <c r="B488" s="811" t="s">
        <v>396</v>
      </c>
      <c r="C488" s="874"/>
      <c r="D488" s="90"/>
      <c r="E488" s="301">
        <v>167074.22778199936</v>
      </c>
      <c r="F488" s="239">
        <v>3.4421430762148431E-2</v>
      </c>
      <c r="G488" s="199"/>
      <c r="H488" s="90"/>
      <c r="I488" s="20"/>
      <c r="J488" s="104"/>
    </row>
    <row r="489" spans="2:10" ht="15" customHeight="1" x14ac:dyDescent="0.2">
      <c r="B489" s="811" t="s">
        <v>397</v>
      </c>
      <c r="C489" s="874"/>
      <c r="D489" s="90"/>
      <c r="E489" s="301">
        <v>44015.493694259843</v>
      </c>
      <c r="F489" s="239">
        <v>0.11157148914585768</v>
      </c>
      <c r="G489" s="199"/>
      <c r="H489" s="90"/>
      <c r="I489" s="20"/>
      <c r="J489" s="104"/>
    </row>
    <row r="490" spans="2:10" ht="15" customHeight="1" x14ac:dyDescent="0.2">
      <c r="B490" s="870" t="s">
        <v>406</v>
      </c>
      <c r="C490" s="871"/>
      <c r="D490" s="90"/>
      <c r="E490" s="301">
        <v>1221921.508490975</v>
      </c>
      <c r="F490" s="239">
        <v>5.2497982250694797E-2</v>
      </c>
      <c r="G490" s="199"/>
      <c r="H490" s="90"/>
      <c r="I490" s="20"/>
      <c r="J490" s="104"/>
    </row>
    <row r="491" spans="2:10" ht="12.75" x14ac:dyDescent="0.2">
      <c r="B491" s="828" t="s">
        <v>362</v>
      </c>
      <c r="C491" s="868"/>
      <c r="D491" s="90"/>
      <c r="E491" s="303">
        <v>40328.430000000015</v>
      </c>
      <c r="F491" s="237">
        <v>0.4079307325574586</v>
      </c>
      <c r="G491" s="201"/>
      <c r="H491" s="90"/>
      <c r="I491" s="20"/>
      <c r="J491" s="104"/>
    </row>
    <row r="492" spans="2:10" ht="28.5" customHeight="1" x14ac:dyDescent="0.2">
      <c r="B492" s="826" t="s">
        <v>363</v>
      </c>
      <c r="C492" s="872"/>
      <c r="D492" s="90"/>
      <c r="E492" s="303">
        <v>23019051.336484186</v>
      </c>
      <c r="F492" s="237">
        <v>-3.0952256590060734E-2</v>
      </c>
      <c r="G492" s="201"/>
      <c r="H492" s="90"/>
      <c r="I492" s="20"/>
      <c r="J492" s="104"/>
    </row>
    <row r="493" spans="2:10" ht="12.75" x14ac:dyDescent="0.2">
      <c r="B493" s="420" t="s">
        <v>408</v>
      </c>
      <c r="C493" s="405"/>
      <c r="D493" s="90"/>
      <c r="E493" s="301">
        <v>22048208.729632709</v>
      </c>
      <c r="F493" s="239">
        <v>-5.3008632939397171E-2</v>
      </c>
      <c r="G493" s="201"/>
      <c r="H493" s="90"/>
      <c r="I493" s="20"/>
      <c r="J493" s="104"/>
    </row>
    <row r="494" spans="2:10" ht="15.75" customHeight="1" x14ac:dyDescent="0.2">
      <c r="B494" s="420" t="s">
        <v>409</v>
      </c>
      <c r="C494" s="405"/>
      <c r="D494" s="90"/>
      <c r="E494" s="301">
        <v>970842.60685147624</v>
      </c>
      <c r="F494" s="239"/>
      <c r="G494" s="199"/>
      <c r="H494" s="90"/>
      <c r="I494" s="20"/>
      <c r="J494" s="104"/>
    </row>
    <row r="495" spans="2:10" ht="17.25" customHeight="1" x14ac:dyDescent="0.2">
      <c r="B495" s="826" t="s">
        <v>364</v>
      </c>
      <c r="C495" s="872"/>
      <c r="D495" s="90"/>
      <c r="E495" s="303"/>
      <c r="F495" s="237"/>
      <c r="G495" s="199"/>
      <c r="H495" s="90"/>
      <c r="I495" s="20"/>
      <c r="J495" s="104"/>
    </row>
    <row r="496" spans="2:10" ht="20.100000000000001" customHeight="1" x14ac:dyDescent="0.2">
      <c r="B496" s="826" t="s">
        <v>365</v>
      </c>
      <c r="C496" s="872"/>
      <c r="D496" s="90"/>
      <c r="E496" s="303"/>
      <c r="F496" s="237"/>
      <c r="G496" s="201"/>
      <c r="H496" s="90"/>
      <c r="I496" s="20"/>
      <c r="J496" s="104"/>
    </row>
    <row r="497" spans="1:10" ht="21.75" customHeight="1" x14ac:dyDescent="0.2">
      <c r="B497" s="828" t="s">
        <v>371</v>
      </c>
      <c r="C497" s="868"/>
      <c r="D497" s="90"/>
      <c r="E497" s="303"/>
      <c r="F497" s="237"/>
      <c r="G497" s="200"/>
      <c r="H497" s="90"/>
      <c r="I497" s="20"/>
      <c r="J497" s="104"/>
    </row>
    <row r="498" spans="1:10" ht="15" customHeight="1" x14ac:dyDescent="0.2">
      <c r="A498" s="91"/>
      <c r="B498" s="832" t="s">
        <v>66</v>
      </c>
      <c r="C498" s="869"/>
      <c r="D498" s="93"/>
      <c r="E498" s="303">
        <v>6021419.7299999846</v>
      </c>
      <c r="F498" s="237">
        <v>7.0374101282544288E-4</v>
      </c>
      <c r="G498" s="200"/>
      <c r="H498" s="93"/>
      <c r="I498" s="94"/>
      <c r="J498" s="104"/>
    </row>
    <row r="499" spans="1:10" s="95" customFormat="1" ht="16.5" customHeight="1" x14ac:dyDescent="0.2">
      <c r="A499" s="91"/>
      <c r="B499" s="828" t="s">
        <v>375</v>
      </c>
      <c r="C499" s="868"/>
      <c r="D499" s="93"/>
      <c r="E499" s="301">
        <v>5952070.3099999884</v>
      </c>
      <c r="F499" s="239">
        <v>2.7776596203310522E-3</v>
      </c>
      <c r="G499" s="199"/>
      <c r="H499" s="93"/>
      <c r="I499" s="94"/>
      <c r="J499" s="104"/>
    </row>
    <row r="500" spans="1:10" s="95" customFormat="1" ht="16.5" customHeight="1" x14ac:dyDescent="0.2">
      <c r="A500" s="6"/>
      <c r="B500" s="828" t="s">
        <v>236</v>
      </c>
      <c r="C500" s="868"/>
      <c r="D500" s="90"/>
      <c r="E500" s="301">
        <v>-551</v>
      </c>
      <c r="F500" s="239">
        <v>-0.85294902588737653</v>
      </c>
      <c r="G500" s="199"/>
      <c r="H500" s="90"/>
      <c r="I500" s="20"/>
      <c r="J500" s="104"/>
    </row>
    <row r="501" spans="1:10" ht="16.5" customHeight="1" x14ac:dyDescent="0.2">
      <c r="B501" s="828" t="s">
        <v>316</v>
      </c>
      <c r="C501" s="868"/>
      <c r="D501" s="90"/>
      <c r="E501" s="301"/>
      <c r="F501" s="239"/>
      <c r="G501" s="200"/>
      <c r="H501" s="90"/>
      <c r="I501" s="20"/>
      <c r="J501" s="104"/>
    </row>
    <row r="502" spans="1:10" ht="16.5" customHeight="1" x14ac:dyDescent="0.2">
      <c r="A502" s="91"/>
      <c r="B502" s="832" t="s">
        <v>67</v>
      </c>
      <c r="C502" s="869"/>
      <c r="D502" s="93"/>
      <c r="E502" s="303">
        <v>920278.56999999937</v>
      </c>
      <c r="F502" s="237">
        <v>0.4578907835520869</v>
      </c>
      <c r="G502" s="199"/>
      <c r="H502" s="93"/>
      <c r="I502" s="94"/>
      <c r="J502" s="104"/>
    </row>
    <row r="503" spans="1:10" s="95" customFormat="1" ht="16.5" customHeight="1" x14ac:dyDescent="0.2">
      <c r="A503" s="6"/>
      <c r="B503" s="828" t="s">
        <v>68</v>
      </c>
      <c r="C503" s="868"/>
      <c r="D503" s="90"/>
      <c r="E503" s="301">
        <v>803246.97999999928</v>
      </c>
      <c r="F503" s="239">
        <v>0.55022022184144892</v>
      </c>
      <c r="G503" s="199"/>
      <c r="H503" s="90"/>
      <c r="I503" s="20"/>
      <c r="J503" s="104"/>
    </row>
    <row r="504" spans="1:10" ht="18" customHeight="1" x14ac:dyDescent="0.2">
      <c r="B504" s="828" t="s">
        <v>69</v>
      </c>
      <c r="C504" s="868"/>
      <c r="D504" s="90"/>
      <c r="E504" s="301">
        <v>117031.59000000008</v>
      </c>
      <c r="F504" s="239">
        <v>3.4858326344767043E-2</v>
      </c>
      <c r="G504" s="202"/>
      <c r="H504" s="90"/>
      <c r="I504" s="20"/>
      <c r="J504" s="104"/>
    </row>
    <row r="505" spans="1:10" ht="30" customHeight="1" x14ac:dyDescent="0.2">
      <c r="A505" s="91"/>
      <c r="B505" s="837" t="s">
        <v>167</v>
      </c>
      <c r="C505" s="882"/>
      <c r="D505" s="98"/>
      <c r="E505" s="326">
        <v>157631122.47674847</v>
      </c>
      <c r="F505" s="243">
        <v>4.1616460841657821E-2</v>
      </c>
      <c r="G505" s="8"/>
      <c r="H505" s="99"/>
      <c r="I505" s="94"/>
      <c r="J505" s="104"/>
    </row>
    <row r="506" spans="1:10" s="95" customFormat="1" ht="27" customHeight="1" x14ac:dyDescent="0.25">
      <c r="A506" s="6"/>
      <c r="B506" s="7" t="s">
        <v>288</v>
      </c>
      <c r="C506" s="8"/>
      <c r="D506" s="8"/>
      <c r="E506" s="8"/>
      <c r="F506" s="8"/>
      <c r="G506" s="3"/>
      <c r="H506" s="8"/>
      <c r="I506" s="8"/>
      <c r="J506" s="104"/>
    </row>
    <row r="507" spans="1:10" ht="23.25" customHeight="1" x14ac:dyDescent="0.2">
      <c r="B507" s="9"/>
      <c r="C507" s="10" t="str">
        <f>$C$3</f>
        <v>PERIODE DU 1.1 AU 31.5.2024</v>
      </c>
      <c r="D507" s="11"/>
      <c r="G507" s="15"/>
    </row>
    <row r="508" spans="1:10" ht="10.5" customHeight="1" x14ac:dyDescent="0.2">
      <c r="B508" s="12" t="str">
        <f>B466</f>
        <v xml:space="preserve">             V - ASSURANCE ACCIDENTS DU TRAVAIL : DEPENSES en milliers d'euros</v>
      </c>
      <c r="C508" s="13"/>
      <c r="D508" s="13"/>
      <c r="E508" s="13"/>
      <c r="F508" s="14"/>
      <c r="G508" s="89"/>
      <c r="H508" s="15"/>
      <c r="I508" s="5"/>
    </row>
    <row r="509" spans="1:10" ht="19.5" customHeight="1" x14ac:dyDescent="0.2">
      <c r="B509" s="830"/>
      <c r="C509" s="867"/>
      <c r="D509" s="163"/>
      <c r="E509" s="118" t="s">
        <v>6</v>
      </c>
      <c r="F509" s="19" t="str">
        <f>CUMUL_Maladie_mnt!$H$5</f>
        <v>PCAP</v>
      </c>
      <c r="G509" s="102"/>
      <c r="H509" s="20"/>
      <c r="I509" s="5"/>
    </row>
    <row r="510" spans="1:10" ht="19.5" customHeight="1" x14ac:dyDescent="0.2">
      <c r="B510" s="839" t="s">
        <v>51</v>
      </c>
      <c r="C510" s="840"/>
      <c r="D510" s="841"/>
      <c r="E510" s="337"/>
      <c r="F510" s="176"/>
      <c r="G510" s="102"/>
      <c r="H510" s="103"/>
      <c r="I510" s="104"/>
    </row>
    <row r="511" spans="1:10" s="104" customFormat="1" ht="30" customHeight="1" x14ac:dyDescent="0.2">
      <c r="A511" s="6"/>
      <c r="B511" s="808" t="s">
        <v>52</v>
      </c>
      <c r="C511" s="815"/>
      <c r="D511" s="816"/>
      <c r="E511" s="327">
        <v>27925800.770000037</v>
      </c>
      <c r="F511" s="177">
        <v>6.1561180786376735E-2</v>
      </c>
      <c r="G511" s="105"/>
      <c r="H511" s="106"/>
    </row>
    <row r="512" spans="1:10" s="104" customFormat="1" ht="19.5" customHeight="1" x14ac:dyDescent="0.2">
      <c r="A512" s="6"/>
      <c r="B512" s="799" t="s">
        <v>183</v>
      </c>
      <c r="C512" s="864"/>
      <c r="D512" s="865"/>
      <c r="E512" s="327">
        <v>23360339.900000039</v>
      </c>
      <c r="F512" s="177">
        <v>6.2586458127928957E-2</v>
      </c>
      <c r="G512" s="109"/>
      <c r="H512" s="106"/>
    </row>
    <row r="513" spans="1:8" s="104" customFormat="1" ht="12.75" x14ac:dyDescent="0.2">
      <c r="A513" s="6"/>
      <c r="B513" s="805" t="s">
        <v>53</v>
      </c>
      <c r="C513" s="880"/>
      <c r="D513" s="881"/>
      <c r="E513" s="328">
        <v>21863331.690000042</v>
      </c>
      <c r="F513" s="174">
        <v>6.4749113173578898E-2</v>
      </c>
      <c r="G513" s="109"/>
      <c r="H513" s="106"/>
    </row>
    <row r="514" spans="1:8" s="104" customFormat="1" ht="12.75" x14ac:dyDescent="0.2">
      <c r="A514" s="6"/>
      <c r="B514" s="805" t="s">
        <v>428</v>
      </c>
      <c r="C514" s="880"/>
      <c r="D514" s="881"/>
      <c r="E514" s="328">
        <v>301780.01999999979</v>
      </c>
      <c r="F514" s="174">
        <v>0.79145192901035477</v>
      </c>
      <c r="G514" s="109"/>
      <c r="H514" s="106"/>
    </row>
    <row r="515" spans="1:8" s="104" customFormat="1" ht="12.75" x14ac:dyDescent="0.2">
      <c r="A515" s="6"/>
      <c r="B515" s="805" t="s">
        <v>54</v>
      </c>
      <c r="C515" s="880"/>
      <c r="D515" s="881"/>
      <c r="E515" s="328"/>
      <c r="F515" s="174"/>
      <c r="G515" s="109"/>
      <c r="H515" s="106"/>
    </row>
    <row r="516" spans="1:8" s="104" customFormat="1" ht="12.75" x14ac:dyDescent="0.2">
      <c r="A516" s="6"/>
      <c r="B516" s="805" t="s">
        <v>497</v>
      </c>
      <c r="C516" s="880"/>
      <c r="D516" s="881"/>
      <c r="E516" s="328">
        <v>32576.219999999979</v>
      </c>
      <c r="F516" s="174">
        <v>2.0812514395031956E-2</v>
      </c>
      <c r="G516" s="109"/>
      <c r="H516" s="106"/>
    </row>
    <row r="517" spans="1:8" s="104" customFormat="1" ht="12.75" x14ac:dyDescent="0.2">
      <c r="A517" s="6"/>
      <c r="B517" s="805" t="s">
        <v>302</v>
      </c>
      <c r="C517" s="880"/>
      <c r="D517" s="881"/>
      <c r="E517" s="328"/>
      <c r="F517" s="174"/>
      <c r="G517" s="109"/>
      <c r="H517" s="106"/>
    </row>
    <row r="518" spans="1:8" s="104" customFormat="1" ht="12.75" x14ac:dyDescent="0.2">
      <c r="A518" s="6"/>
      <c r="B518" s="169" t="s">
        <v>184</v>
      </c>
      <c r="C518" s="170"/>
      <c r="D518" s="171"/>
      <c r="E518" s="328">
        <v>307219.27000000008</v>
      </c>
      <c r="F518" s="174">
        <v>-0.27529064047031815</v>
      </c>
      <c r="G518" s="109"/>
      <c r="H518" s="110"/>
    </row>
    <row r="519" spans="1:8" s="104" customFormat="1" ht="12.75" x14ac:dyDescent="0.2">
      <c r="A519" s="6"/>
      <c r="B519" s="395" t="s">
        <v>373</v>
      </c>
      <c r="C519" s="170"/>
      <c r="D519" s="171"/>
      <c r="E519" s="328">
        <v>19333.850000000002</v>
      </c>
      <c r="F519" s="174">
        <v>-8.7136762931818046E-2</v>
      </c>
      <c r="G519" s="109"/>
      <c r="H519" s="110"/>
    </row>
    <row r="520" spans="1:8" s="104" customFormat="1" ht="12.75" x14ac:dyDescent="0.2">
      <c r="A520" s="6"/>
      <c r="B520" s="169" t="s">
        <v>185</v>
      </c>
      <c r="C520" s="170"/>
      <c r="D520" s="171"/>
      <c r="E520" s="328"/>
      <c r="F520" s="174"/>
      <c r="G520" s="109"/>
      <c r="H520" s="110"/>
    </row>
    <row r="521" spans="1:8" s="104" customFormat="1" ht="12.75" x14ac:dyDescent="0.2">
      <c r="A521" s="6"/>
      <c r="B521" s="805" t="s">
        <v>186</v>
      </c>
      <c r="C521" s="880"/>
      <c r="D521" s="881"/>
      <c r="E521" s="328">
        <v>816196.03999999969</v>
      </c>
      <c r="F521" s="174">
        <v>3.6732116192294884E-2</v>
      </c>
      <c r="G521" s="109"/>
      <c r="H521" s="110"/>
    </row>
    <row r="522" spans="1:8" s="104" customFormat="1" ht="12.75" x14ac:dyDescent="0.2">
      <c r="A522" s="6"/>
      <c r="B522" s="805" t="s">
        <v>187</v>
      </c>
      <c r="C522" s="880"/>
      <c r="D522" s="881"/>
      <c r="E522" s="328"/>
      <c r="F522" s="174"/>
      <c r="G522" s="109"/>
      <c r="H522" s="106"/>
    </row>
    <row r="523" spans="1:8" s="104" customFormat="1" ht="12.75" x14ac:dyDescent="0.2">
      <c r="A523" s="6"/>
      <c r="B523" s="805" t="s">
        <v>188</v>
      </c>
      <c r="C523" s="880"/>
      <c r="D523" s="881"/>
      <c r="E523" s="328">
        <v>19902.809999999958</v>
      </c>
      <c r="F523" s="174">
        <v>0.1130777679845727</v>
      </c>
      <c r="G523" s="108"/>
      <c r="H523" s="106"/>
    </row>
    <row r="524" spans="1:8" s="104" customFormat="1" ht="12.75" x14ac:dyDescent="0.2">
      <c r="A524" s="6"/>
      <c r="B524" s="799" t="s">
        <v>55</v>
      </c>
      <c r="C524" s="864"/>
      <c r="D524" s="865"/>
      <c r="E524" s="327">
        <v>255428.85999999836</v>
      </c>
      <c r="F524" s="177">
        <v>-0.12573082561662896</v>
      </c>
      <c r="G524" s="109"/>
      <c r="H524" s="106"/>
    </row>
    <row r="525" spans="1:8" s="104" customFormat="1" ht="12.75" x14ac:dyDescent="0.2">
      <c r="A525" s="6"/>
      <c r="B525" s="823" t="s">
        <v>56</v>
      </c>
      <c r="C525" s="883"/>
      <c r="D525" s="884"/>
      <c r="E525" s="328">
        <v>255428.85999999836</v>
      </c>
      <c r="F525" s="174">
        <v>-0.12573082561662896</v>
      </c>
      <c r="G525" s="109"/>
      <c r="H525" s="106"/>
    </row>
    <row r="526" spans="1:8" s="104" customFormat="1" ht="12.75" x14ac:dyDescent="0.2">
      <c r="A526" s="6"/>
      <c r="B526" s="805" t="s">
        <v>57</v>
      </c>
      <c r="C526" s="880"/>
      <c r="D526" s="881"/>
      <c r="E526" s="328">
        <v>255428.85999999836</v>
      </c>
      <c r="F526" s="174">
        <v>-0.12573082561662896</v>
      </c>
      <c r="G526" s="109"/>
      <c r="H526" s="111"/>
    </row>
    <row r="527" spans="1:8" s="104" customFormat="1" ht="12.75" x14ac:dyDescent="0.2">
      <c r="A527" s="24"/>
      <c r="B527" s="805" t="s">
        <v>58</v>
      </c>
      <c r="C527" s="880"/>
      <c r="D527" s="881"/>
      <c r="E527" s="328"/>
      <c r="F527" s="174"/>
      <c r="G527" s="109"/>
      <c r="H527" s="112"/>
    </row>
    <row r="528" spans="1:8" s="104" customFormat="1" ht="12.75" x14ac:dyDescent="0.2">
      <c r="A528" s="24"/>
      <c r="B528" s="823" t="s">
        <v>59</v>
      </c>
      <c r="C528" s="883"/>
      <c r="D528" s="884"/>
      <c r="E528" s="328"/>
      <c r="F528" s="174"/>
      <c r="G528" s="109"/>
      <c r="H528" s="107"/>
    </row>
    <row r="529" spans="1:8" s="104" customFormat="1" ht="12.75" x14ac:dyDescent="0.2">
      <c r="A529" s="6"/>
      <c r="B529" s="805" t="s">
        <v>372</v>
      </c>
      <c r="C529" s="880"/>
      <c r="D529" s="881"/>
      <c r="E529" s="328"/>
      <c r="F529" s="174"/>
      <c r="G529" s="109"/>
      <c r="H529" s="106"/>
    </row>
    <row r="530" spans="1:8" s="104" customFormat="1" ht="12.75" customHeight="1" x14ac:dyDescent="0.2">
      <c r="A530" s="6"/>
      <c r="B530" s="805" t="s">
        <v>434</v>
      </c>
      <c r="C530" s="806"/>
      <c r="D530" s="807"/>
      <c r="E530" s="328"/>
      <c r="F530" s="174"/>
      <c r="G530" s="109"/>
      <c r="H530" s="111"/>
    </row>
    <row r="531" spans="1:8" s="104" customFormat="1" ht="12.75" x14ac:dyDescent="0.2">
      <c r="A531" s="6"/>
      <c r="B531" s="823" t="s">
        <v>180</v>
      </c>
      <c r="C531" s="883"/>
      <c r="D531" s="884"/>
      <c r="E531" s="328"/>
      <c r="F531" s="174"/>
      <c r="G531" s="109"/>
      <c r="H531" s="111"/>
    </row>
    <row r="532" spans="1:8" s="104" customFormat="1" ht="12.75" x14ac:dyDescent="0.2">
      <c r="A532" s="24"/>
      <c r="B532" s="799" t="s">
        <v>189</v>
      </c>
      <c r="C532" s="864"/>
      <c r="D532" s="865"/>
      <c r="E532" s="327">
        <v>4210612.1899999967</v>
      </c>
      <c r="F532" s="177">
        <v>7.0065340659814623E-2</v>
      </c>
      <c r="G532" s="109"/>
      <c r="H532" s="107"/>
    </row>
    <row r="533" spans="1:8" s="104" customFormat="1" ht="12.75" x14ac:dyDescent="0.2">
      <c r="A533" s="6"/>
      <c r="B533" s="799" t="s">
        <v>190</v>
      </c>
      <c r="C533" s="864"/>
      <c r="D533" s="865"/>
      <c r="E533" s="327">
        <v>99419.82</v>
      </c>
      <c r="F533" s="177">
        <v>4.8031269379837926E-2</v>
      </c>
      <c r="G533" s="109"/>
      <c r="H533" s="106"/>
    </row>
    <row r="534" spans="1:8" s="104" customFormat="1" ht="12.75" x14ac:dyDescent="0.2">
      <c r="A534" s="6"/>
      <c r="B534" s="805" t="s">
        <v>191</v>
      </c>
      <c r="C534" s="880"/>
      <c r="D534" s="881"/>
      <c r="E534" s="328">
        <v>97141.61</v>
      </c>
      <c r="F534" s="174">
        <v>3.9182322340370224E-2</v>
      </c>
      <c r="G534" s="109"/>
      <c r="H534" s="106"/>
    </row>
    <row r="535" spans="1:8" s="104" customFormat="1" ht="12.75" x14ac:dyDescent="0.2">
      <c r="A535" s="6"/>
      <c r="B535" s="805" t="s">
        <v>392</v>
      </c>
      <c r="C535" s="880"/>
      <c r="D535" s="881"/>
      <c r="E535" s="328">
        <v>2025</v>
      </c>
      <c r="F535" s="174"/>
      <c r="G535" s="109"/>
      <c r="H535" s="106"/>
    </row>
    <row r="536" spans="1:8" s="104" customFormat="1" ht="12.75" x14ac:dyDescent="0.2">
      <c r="A536" s="6"/>
      <c r="B536" s="419" t="s">
        <v>393</v>
      </c>
      <c r="C536" s="383"/>
      <c r="D536" s="384"/>
      <c r="E536" s="328">
        <v>253.21</v>
      </c>
      <c r="F536" s="174">
        <v>-0.81711351226417817</v>
      </c>
      <c r="G536" s="102"/>
      <c r="H536" s="106"/>
    </row>
    <row r="537" spans="1:8" s="104" customFormat="1" ht="12.75" x14ac:dyDescent="0.2">
      <c r="A537" s="6"/>
      <c r="B537" s="799" t="s">
        <v>82</v>
      </c>
      <c r="C537" s="864"/>
      <c r="D537" s="865"/>
      <c r="E537" s="327"/>
      <c r="F537" s="177"/>
      <c r="G537" s="105"/>
      <c r="H537" s="106"/>
    </row>
    <row r="538" spans="1:8" s="104" customFormat="1" ht="24" customHeight="1" x14ac:dyDescent="0.2">
      <c r="A538" s="24"/>
      <c r="B538" s="808" t="s">
        <v>60</v>
      </c>
      <c r="C538" s="809"/>
      <c r="D538" s="810"/>
      <c r="E538" s="327">
        <v>152380.60198099999</v>
      </c>
      <c r="F538" s="177">
        <v>-0.55076836068999646</v>
      </c>
      <c r="G538" s="105"/>
      <c r="H538" s="107"/>
    </row>
    <row r="539" spans="1:8" s="104" customFormat="1" ht="12.75" x14ac:dyDescent="0.2">
      <c r="A539" s="24"/>
      <c r="B539" s="801" t="s">
        <v>390</v>
      </c>
      <c r="C539" s="856"/>
      <c r="D539" s="857"/>
      <c r="E539" s="328">
        <v>152380.60198099999</v>
      </c>
      <c r="F539" s="177">
        <v>-0.55076836068999646</v>
      </c>
      <c r="G539" s="105"/>
      <c r="H539" s="107"/>
    </row>
    <row r="540" spans="1:8" s="104" customFormat="1" ht="12.75" x14ac:dyDescent="0.2">
      <c r="A540" s="24"/>
      <c r="B540" s="801" t="s">
        <v>391</v>
      </c>
      <c r="C540" s="856"/>
      <c r="D540" s="857"/>
      <c r="E540" s="327"/>
      <c r="F540" s="177"/>
      <c r="G540" s="109"/>
      <c r="H540" s="107"/>
    </row>
    <row r="541" spans="1:8" s="104" customFormat="1" ht="12.75" x14ac:dyDescent="0.2">
      <c r="A541" s="24" t="s">
        <v>463</v>
      </c>
      <c r="B541" s="885" t="s">
        <v>462</v>
      </c>
      <c r="C541" s="806"/>
      <c r="D541" s="807"/>
      <c r="E541" s="327"/>
      <c r="F541" s="177"/>
      <c r="G541" s="109"/>
      <c r="H541" s="107"/>
    </row>
    <row r="542" spans="1:8" s="104" customFormat="1" ht="12.75" hidden="1" x14ac:dyDescent="0.2">
      <c r="A542" s="6"/>
      <c r="B542" s="808"/>
      <c r="C542" s="815"/>
      <c r="D542" s="816"/>
      <c r="E542" s="328"/>
      <c r="F542" s="174"/>
      <c r="G542" s="449"/>
      <c r="H542" s="106"/>
    </row>
    <row r="543" spans="1:8" s="451" customFormat="1" ht="21.75" customHeight="1" x14ac:dyDescent="0.2">
      <c r="A543" s="446"/>
      <c r="B543" s="886" t="s">
        <v>481</v>
      </c>
      <c r="C543" s="887"/>
      <c r="D543" s="888"/>
      <c r="E543" s="447"/>
      <c r="F543" s="448"/>
      <c r="G543" s="105"/>
      <c r="H543" s="450"/>
    </row>
    <row r="544" spans="1:8" s="104" customFormat="1" ht="12.75" x14ac:dyDescent="0.2">
      <c r="A544" s="6"/>
      <c r="B544" s="808" t="s">
        <v>483</v>
      </c>
      <c r="C544" s="815"/>
      <c r="D544" s="816"/>
      <c r="E544" s="327">
        <v>4987944.099999995</v>
      </c>
      <c r="F544" s="177">
        <v>-0.56431389989607006</v>
      </c>
      <c r="G544" s="108"/>
      <c r="H544" s="106"/>
    </row>
    <row r="545" spans="1:8" s="104" customFormat="1" ht="12.75" x14ac:dyDescent="0.2">
      <c r="A545" s="6"/>
      <c r="B545" s="799" t="s">
        <v>61</v>
      </c>
      <c r="C545" s="864"/>
      <c r="D545" s="865"/>
      <c r="E545" s="327">
        <v>243.70999999999998</v>
      </c>
      <c r="F545" s="177"/>
      <c r="G545" s="109"/>
      <c r="H545" s="106"/>
    </row>
    <row r="546" spans="1:8" s="104" customFormat="1" ht="12.75" x14ac:dyDescent="0.2">
      <c r="A546" s="6"/>
      <c r="B546" s="805" t="s">
        <v>471</v>
      </c>
      <c r="C546" s="880"/>
      <c r="D546" s="881"/>
      <c r="E546" s="328">
        <v>105</v>
      </c>
      <c r="F546" s="174">
        <v>-0.70231344976185084</v>
      </c>
      <c r="G546" s="102"/>
      <c r="H546" s="106"/>
    </row>
    <row r="547" spans="1:8" s="104" customFormat="1" ht="12.75" x14ac:dyDescent="0.2">
      <c r="A547" s="6"/>
      <c r="B547" s="805" t="s">
        <v>473</v>
      </c>
      <c r="C547" s="880"/>
      <c r="D547" s="881"/>
      <c r="E547" s="328"/>
      <c r="F547" s="174"/>
      <c r="G547" s="102"/>
      <c r="H547" s="106"/>
    </row>
    <row r="548" spans="1:8" s="104" customFormat="1" ht="12.75" x14ac:dyDescent="0.2">
      <c r="A548" s="6"/>
      <c r="B548" s="805" t="s">
        <v>398</v>
      </c>
      <c r="C548" s="880"/>
      <c r="D548" s="881"/>
      <c r="E548" s="328"/>
      <c r="F548" s="174"/>
      <c r="G548" s="102"/>
      <c r="H548" s="106"/>
    </row>
    <row r="549" spans="1:8" s="104" customFormat="1" ht="12.75" x14ac:dyDescent="0.2">
      <c r="A549" s="6"/>
      <c r="B549" s="805" t="s">
        <v>469</v>
      </c>
      <c r="C549" s="880"/>
      <c r="D549" s="881"/>
      <c r="E549" s="328"/>
      <c r="F549" s="174"/>
      <c r="G549" s="109"/>
      <c r="H549" s="106"/>
    </row>
    <row r="550" spans="1:8" s="104" customFormat="1" ht="12.75" x14ac:dyDescent="0.2">
      <c r="A550" s="6"/>
      <c r="B550" s="805" t="s">
        <v>399</v>
      </c>
      <c r="C550" s="880"/>
      <c r="D550" s="881"/>
      <c r="E550" s="328"/>
      <c r="F550" s="174"/>
      <c r="G550" s="109"/>
      <c r="H550" s="113"/>
    </row>
    <row r="551" spans="1:8" s="104" customFormat="1" ht="12.75" x14ac:dyDescent="0.2">
      <c r="A551" s="6"/>
      <c r="B551" s="805" t="s">
        <v>400</v>
      </c>
      <c r="C551" s="880"/>
      <c r="D551" s="881"/>
      <c r="E551" s="328"/>
      <c r="F551" s="174"/>
      <c r="G551" s="109"/>
      <c r="H551" s="113"/>
    </row>
    <row r="552" spans="1:8" s="104" customFormat="1" ht="12.75" x14ac:dyDescent="0.2">
      <c r="A552" s="6"/>
      <c r="B552" s="801" t="s">
        <v>443</v>
      </c>
      <c r="C552" s="856"/>
      <c r="D552" s="857"/>
      <c r="E552" s="328"/>
      <c r="F552" s="174"/>
      <c r="G552" s="109"/>
      <c r="H552" s="113"/>
    </row>
    <row r="553" spans="1:8" s="104" customFormat="1" ht="12.75" x14ac:dyDescent="0.2">
      <c r="A553" s="6"/>
      <c r="B553" s="801" t="s">
        <v>401</v>
      </c>
      <c r="C553" s="856"/>
      <c r="D553" s="857"/>
      <c r="E553" s="328">
        <v>138.71</v>
      </c>
      <c r="F553" s="174"/>
      <c r="G553" s="108"/>
      <c r="H553" s="113"/>
    </row>
    <row r="554" spans="1:8" s="104" customFormat="1" ht="12.75" x14ac:dyDescent="0.2">
      <c r="A554" s="6"/>
      <c r="B554" s="799" t="s">
        <v>62</v>
      </c>
      <c r="C554" s="864"/>
      <c r="D554" s="865"/>
      <c r="E554" s="327">
        <v>4987700.389999995</v>
      </c>
      <c r="F554" s="177">
        <v>-0.56451130188908771</v>
      </c>
      <c r="G554" s="109"/>
      <c r="H554" s="113"/>
    </row>
    <row r="555" spans="1:8" s="104" customFormat="1" ht="15" customHeight="1" x14ac:dyDescent="0.2">
      <c r="A555" s="6"/>
      <c r="B555" s="805" t="s">
        <v>470</v>
      </c>
      <c r="C555" s="880"/>
      <c r="D555" s="881"/>
      <c r="E555" s="328">
        <v>4365307.330000001</v>
      </c>
      <c r="F555" s="174">
        <v>-0.45460067837301676</v>
      </c>
      <c r="G555" s="109"/>
      <c r="H555" s="113"/>
    </row>
    <row r="556" spans="1:8" s="104" customFormat="1" ht="15" customHeight="1" x14ac:dyDescent="0.2">
      <c r="A556" s="6"/>
      <c r="B556" s="805" t="s">
        <v>474</v>
      </c>
      <c r="C556" s="880"/>
      <c r="D556" s="881"/>
      <c r="E556" s="328"/>
      <c r="F556" s="174"/>
      <c r="G556" s="109"/>
      <c r="H556" s="113"/>
    </row>
    <row r="557" spans="1:8" s="104" customFormat="1" ht="15" customHeight="1" x14ac:dyDescent="0.2">
      <c r="A557" s="6"/>
      <c r="B557" s="805" t="s">
        <v>402</v>
      </c>
      <c r="C557" s="880"/>
      <c r="D557" s="881"/>
      <c r="E557" s="328">
        <v>530516.47000000055</v>
      </c>
      <c r="F557" s="174">
        <v>-0.84236049360570375</v>
      </c>
      <c r="G557" s="109"/>
      <c r="H557" s="113"/>
    </row>
    <row r="558" spans="1:8" s="104" customFormat="1" ht="12.75" customHeight="1" x14ac:dyDescent="0.2">
      <c r="A558" s="6"/>
      <c r="B558" s="805" t="s">
        <v>469</v>
      </c>
      <c r="C558" s="880"/>
      <c r="D558" s="881"/>
      <c r="E558" s="328">
        <v>8766.8400000000038</v>
      </c>
      <c r="F558" s="174">
        <v>-0.54330693074464675</v>
      </c>
      <c r="G558" s="109"/>
      <c r="H558" s="113"/>
    </row>
    <row r="559" spans="1:8" s="104" customFormat="1" ht="12.75" customHeight="1" x14ac:dyDescent="0.2">
      <c r="A559" s="6"/>
      <c r="B559" s="805" t="s">
        <v>472</v>
      </c>
      <c r="C559" s="880"/>
      <c r="D559" s="881"/>
      <c r="E559" s="328">
        <v>68972.410000000018</v>
      </c>
      <c r="F559" s="174"/>
      <c r="G559" s="109"/>
      <c r="H559" s="113"/>
    </row>
    <row r="560" spans="1:8" s="104" customFormat="1" ht="12.75" customHeight="1" x14ac:dyDescent="0.2">
      <c r="A560" s="6"/>
      <c r="B560" s="805" t="s">
        <v>399</v>
      </c>
      <c r="C560" s="880"/>
      <c r="D560" s="881"/>
      <c r="E560" s="328"/>
      <c r="F560" s="174"/>
      <c r="G560" s="109"/>
      <c r="H560" s="113"/>
    </row>
    <row r="561" spans="1:10" s="104" customFormat="1" ht="12.75" customHeight="1" x14ac:dyDescent="0.2">
      <c r="A561" s="6"/>
      <c r="B561" s="805" t="s">
        <v>400</v>
      </c>
      <c r="C561" s="880"/>
      <c r="D561" s="881"/>
      <c r="E561" s="328"/>
      <c r="F561" s="174"/>
      <c r="G561" s="455"/>
      <c r="H561" s="113"/>
    </row>
    <row r="562" spans="1:10" s="457" customFormat="1" ht="12.75" customHeight="1" x14ac:dyDescent="0.2">
      <c r="A562" s="452"/>
      <c r="B562" s="542" t="s">
        <v>425</v>
      </c>
      <c r="C562" s="543"/>
      <c r="D562" s="544"/>
      <c r="E562" s="453"/>
      <c r="F562" s="454"/>
      <c r="G562" s="455"/>
      <c r="H562" s="456"/>
    </row>
    <row r="563" spans="1:10" s="457" customFormat="1" ht="12.75" customHeight="1" x14ac:dyDescent="0.2">
      <c r="A563" s="452"/>
      <c r="B563" s="820" t="s">
        <v>403</v>
      </c>
      <c r="C563" s="891"/>
      <c r="D563" s="892"/>
      <c r="E563" s="453">
        <v>14137.340000000002</v>
      </c>
      <c r="F563" s="454">
        <v>-0.78136965362529942</v>
      </c>
      <c r="G563" s="460"/>
      <c r="H563" s="456"/>
    </row>
    <row r="564" spans="1:10" s="457" customFormat="1" ht="12.75" customHeight="1" x14ac:dyDescent="0.2">
      <c r="A564" s="452"/>
      <c r="B564" s="808" t="s">
        <v>484</v>
      </c>
      <c r="C564" s="893"/>
      <c r="D564" s="894"/>
      <c r="E564" s="458"/>
      <c r="F564" s="459"/>
      <c r="G564" s="460"/>
      <c r="H564" s="461"/>
    </row>
    <row r="565" spans="1:10" s="457" customFormat="1" ht="21" customHeight="1" x14ac:dyDescent="0.2">
      <c r="A565" s="452"/>
      <c r="B565" s="808" t="s">
        <v>485</v>
      </c>
      <c r="C565" s="893"/>
      <c r="D565" s="894"/>
      <c r="E565" s="458">
        <v>279146.98</v>
      </c>
      <c r="F565" s="459">
        <v>-0.26860091916492035</v>
      </c>
      <c r="G565" s="462"/>
      <c r="H565" s="461"/>
    </row>
    <row r="566" spans="1:10" s="457" customFormat="1" ht="21" customHeight="1" x14ac:dyDescent="0.2">
      <c r="A566" s="452"/>
      <c r="B566" s="799" t="s">
        <v>63</v>
      </c>
      <c r="C566" s="889"/>
      <c r="D566" s="890"/>
      <c r="E566" s="453">
        <v>144175.71999999997</v>
      </c>
      <c r="F566" s="454">
        <v>3.1221224476016163E-2</v>
      </c>
      <c r="G566" s="462"/>
      <c r="H566" s="461"/>
    </row>
    <row r="567" spans="1:10" s="457" customFormat="1" ht="15" customHeight="1" x14ac:dyDescent="0.2">
      <c r="A567" s="452"/>
      <c r="B567" s="799" t="s">
        <v>64</v>
      </c>
      <c r="C567" s="889"/>
      <c r="D567" s="890"/>
      <c r="E567" s="453">
        <v>134971.25999999998</v>
      </c>
      <c r="F567" s="454">
        <v>0.30005655005373222</v>
      </c>
      <c r="G567" s="464"/>
      <c r="H567" s="461"/>
    </row>
    <row r="568" spans="1:10" s="457" customFormat="1" ht="15" customHeight="1" x14ac:dyDescent="0.2">
      <c r="A568" s="452"/>
      <c r="B568" s="799" t="s">
        <v>478</v>
      </c>
      <c r="C568" s="889"/>
      <c r="D568" s="890"/>
      <c r="E568" s="453"/>
      <c r="F568" s="454"/>
      <c r="G568" s="580"/>
      <c r="H568" s="461"/>
    </row>
    <row r="569" spans="1:10" s="457" customFormat="1" ht="15" customHeight="1" x14ac:dyDescent="0.2">
      <c r="A569" s="452"/>
      <c r="B569" s="799" t="s">
        <v>479</v>
      </c>
      <c r="C569" s="800"/>
      <c r="D569" s="800"/>
      <c r="E569" s="453"/>
      <c r="F569" s="454"/>
      <c r="G569" s="580"/>
      <c r="H569" s="461"/>
    </row>
    <row r="570" spans="1:10" s="457" customFormat="1" ht="16.5" customHeight="1" x14ac:dyDescent="0.2">
      <c r="A570" s="463"/>
      <c r="B570" s="817" t="s">
        <v>65</v>
      </c>
      <c r="C570" s="818"/>
      <c r="D570" s="819"/>
      <c r="E570" s="326">
        <v>33345272.451981034</v>
      </c>
      <c r="F570" s="243">
        <v>-0.13334193599587263</v>
      </c>
      <c r="G570" s="4"/>
      <c r="H570" s="465"/>
      <c r="I570" s="466"/>
    </row>
    <row r="571" spans="1:10" x14ac:dyDescent="0.2">
      <c r="B571" s="43"/>
      <c r="E571" s="100"/>
      <c r="F571" s="4"/>
      <c r="G571" s="115"/>
      <c r="H571" s="4"/>
      <c r="I571" s="4"/>
    </row>
    <row r="572" spans="1:10" ht="15.75" x14ac:dyDescent="0.25">
      <c r="B572" s="7" t="s">
        <v>288</v>
      </c>
      <c r="C572" s="8"/>
      <c r="D572" s="8"/>
      <c r="E572" s="8"/>
      <c r="F572" s="115"/>
      <c r="G572" s="116"/>
      <c r="H572" s="115"/>
      <c r="I572" s="8"/>
    </row>
    <row r="573" spans="1:10" x14ac:dyDescent="0.2">
      <c r="B573" s="9"/>
      <c r="C573" s="10" t="str">
        <f>$C$3</f>
        <v>PERIODE DU 1.1 AU 31.5.2024</v>
      </c>
      <c r="D573" s="11"/>
      <c r="F573" s="116"/>
      <c r="G573" s="15"/>
      <c r="H573" s="116"/>
    </row>
    <row r="574" spans="1:10" ht="12" customHeight="1" x14ac:dyDescent="0.2">
      <c r="B574" s="12" t="str">
        <f>B508</f>
        <v xml:space="preserve">             V - ASSURANCE ACCIDENTS DU TRAVAIL : DEPENSES en milliers d'euros</v>
      </c>
      <c r="C574" s="13"/>
      <c r="D574" s="13"/>
      <c r="E574" s="13"/>
      <c r="F574" s="14"/>
      <c r="G574" s="197"/>
      <c r="H574" s="15"/>
      <c r="I574" s="15"/>
    </row>
    <row r="575" spans="1:10" ht="19.5" customHeight="1" x14ac:dyDescent="0.2">
      <c r="B575" s="830"/>
      <c r="C575" s="867"/>
      <c r="D575" s="87"/>
      <c r="E575" s="88" t="s">
        <v>6</v>
      </c>
      <c r="F575" s="339" t="str">
        <f>CUMUL_Maladie_mnt!$H$5</f>
        <v>PCAP</v>
      </c>
      <c r="G575" s="203"/>
      <c r="H575" s="89"/>
      <c r="I575" s="20"/>
    </row>
    <row r="576" spans="1:10" s="95" customFormat="1" ht="18" customHeight="1" x14ac:dyDescent="0.2">
      <c r="A576" s="114"/>
      <c r="B576" s="126" t="s">
        <v>475</v>
      </c>
      <c r="C576" s="126"/>
      <c r="D576" s="126"/>
      <c r="E576" s="326"/>
      <c r="F576" s="243"/>
      <c r="G576" s="205"/>
      <c r="H576" s="119"/>
      <c r="I576" s="120"/>
      <c r="J576" s="104"/>
    </row>
    <row r="577" spans="1:10" s="121" customFormat="1" ht="23.25" customHeight="1" x14ac:dyDescent="0.2">
      <c r="A577" s="6"/>
      <c r="B577" s="123"/>
      <c r="C577" s="124"/>
      <c r="D577" s="124"/>
      <c r="E577" s="329"/>
      <c r="F577" s="244"/>
      <c r="G577" s="206"/>
      <c r="H577" s="125"/>
      <c r="I577" s="111"/>
      <c r="J577" s="104"/>
    </row>
    <row r="578" spans="1:10" ht="12" customHeight="1" x14ac:dyDescent="0.2">
      <c r="A578" s="114"/>
      <c r="B578" s="126" t="s">
        <v>30</v>
      </c>
      <c r="C578" s="127"/>
      <c r="D578" s="128"/>
      <c r="E578" s="330">
        <v>190976394.92872953</v>
      </c>
      <c r="F578" s="245">
        <v>6.151067583061387E-3</v>
      </c>
      <c r="G578" s="206"/>
      <c r="H578" s="129"/>
      <c r="I578" s="120"/>
    </row>
    <row r="579" spans="1:10" s="121" customFormat="1" ht="17.25" customHeight="1" x14ac:dyDescent="0.2">
      <c r="A579" s="6"/>
      <c r="B579" s="218"/>
      <c r="C579" s="127"/>
      <c r="D579" s="127"/>
      <c r="E579" s="331"/>
      <c r="F579" s="246"/>
      <c r="G579" s="206"/>
      <c r="H579" s="130"/>
      <c r="I579" s="111"/>
      <c r="J579" s="104"/>
    </row>
    <row r="580" spans="1:10" ht="12.75" customHeight="1" x14ac:dyDescent="0.2">
      <c r="A580" s="114"/>
      <c r="B580" s="126" t="s">
        <v>240</v>
      </c>
      <c r="C580" s="127"/>
      <c r="D580" s="128"/>
      <c r="E580" s="330">
        <v>44143.169999999984</v>
      </c>
      <c r="F580" s="245">
        <v>8.2476903995067463E-2</v>
      </c>
      <c r="G580" s="173"/>
      <c r="H580" s="129"/>
      <c r="I580" s="120"/>
    </row>
    <row r="581" spans="1:10" ht="12.75" customHeight="1" x14ac:dyDescent="0.2">
      <c r="A581" s="114"/>
      <c r="B581" s="216"/>
      <c r="C581" s="573"/>
      <c r="D581" s="573"/>
      <c r="E581" s="333"/>
      <c r="F581" s="248"/>
      <c r="G581" s="173"/>
      <c r="H581" s="129"/>
      <c r="I581" s="120"/>
    </row>
    <row r="582" spans="1:10" ht="12.75" customHeight="1" x14ac:dyDescent="0.2">
      <c r="A582" s="114"/>
      <c r="B582" s="126" t="s">
        <v>433</v>
      </c>
      <c r="C582" s="127"/>
      <c r="D582" s="128"/>
      <c r="E582" s="334"/>
      <c r="F582" s="249"/>
      <c r="G582" s="173"/>
      <c r="H582" s="129"/>
      <c r="I582" s="120"/>
    </row>
    <row r="583" spans="1:10" s="121" customFormat="1" ht="17.25" customHeight="1" x14ac:dyDescent="0.2">
      <c r="A583" s="6"/>
      <c r="B583" s="216"/>
      <c r="C583" s="217"/>
      <c r="D583" s="196"/>
      <c r="E583" s="333"/>
      <c r="F583" s="248"/>
      <c r="G583" s="173"/>
      <c r="H583" s="130"/>
      <c r="I583" s="111"/>
      <c r="J583" s="104"/>
    </row>
    <row r="584" spans="1:10" ht="12.75" x14ac:dyDescent="0.2">
      <c r="B584" s="126" t="s">
        <v>19</v>
      </c>
      <c r="C584" s="131"/>
      <c r="D584" s="132"/>
      <c r="E584" s="330"/>
      <c r="F584" s="245"/>
      <c r="G584" s="173"/>
      <c r="H584" s="130"/>
      <c r="I584" s="111"/>
    </row>
    <row r="585" spans="1:10" ht="12.75" x14ac:dyDescent="0.2">
      <c r="B585" s="216"/>
      <c r="C585" s="217"/>
      <c r="D585" s="196"/>
      <c r="E585" s="333"/>
      <c r="F585" s="248"/>
      <c r="G585" s="173"/>
      <c r="H585" s="130"/>
      <c r="I585" s="111"/>
      <c r="J585" s="104"/>
    </row>
    <row r="586" spans="1:10" ht="12.75" x14ac:dyDescent="0.2">
      <c r="B586" s="126" t="s">
        <v>44</v>
      </c>
      <c r="C586" s="131"/>
      <c r="D586" s="132"/>
      <c r="E586" s="330"/>
      <c r="F586" s="245"/>
      <c r="G586" s="173"/>
      <c r="H586" s="130"/>
      <c r="I586" s="111"/>
    </row>
    <row r="587" spans="1:10" ht="12.75" x14ac:dyDescent="0.2">
      <c r="B587" s="218"/>
      <c r="C587" s="217"/>
      <c r="D587" s="396"/>
      <c r="E587" s="331"/>
      <c r="F587" s="246"/>
      <c r="G587" s="5"/>
      <c r="H587" s="130"/>
      <c r="I587" s="111"/>
      <c r="J587" s="104"/>
    </row>
    <row r="588" spans="1:10" ht="12.75" x14ac:dyDescent="0.2">
      <c r="B588" s="279" t="s">
        <v>45</v>
      </c>
      <c r="C588" s="277"/>
      <c r="D588" s="278"/>
      <c r="E588" s="338"/>
      <c r="F588" s="280"/>
      <c r="G588" s="5"/>
      <c r="H588" s="5"/>
      <c r="I588" s="5"/>
      <c r="J588" s="104"/>
    </row>
    <row r="589" spans="1:10" ht="12.75" customHeight="1" x14ac:dyDescent="0.2">
      <c r="B589" s="149" t="s">
        <v>21</v>
      </c>
      <c r="C589" s="217"/>
      <c r="D589" s="230"/>
      <c r="E589" s="335"/>
      <c r="F589" s="251"/>
      <c r="G589" s="5"/>
      <c r="H589" s="5"/>
      <c r="I589" s="5"/>
    </row>
    <row r="590" spans="1:10" ht="12.75" customHeight="1" x14ac:dyDescent="0.2">
      <c r="B590" s="149" t="s">
        <v>38</v>
      </c>
      <c r="C590" s="217"/>
      <c r="D590" s="230"/>
      <c r="E590" s="335">
        <v>1304001500.73</v>
      </c>
      <c r="F590" s="251">
        <v>1.5475498041735536E-2</v>
      </c>
      <c r="G590" s="5"/>
      <c r="H590" s="5"/>
      <c r="I590" s="5"/>
    </row>
    <row r="591" spans="1:10" ht="12.75" customHeight="1" x14ac:dyDescent="0.2">
      <c r="B591" s="149" t="s">
        <v>37</v>
      </c>
      <c r="C591" s="217"/>
      <c r="D591" s="230"/>
      <c r="E591" s="335">
        <v>531143587.82000083</v>
      </c>
      <c r="F591" s="251">
        <v>1.9240285398341328E-2</v>
      </c>
      <c r="G591" s="5"/>
      <c r="H591" s="5"/>
      <c r="I591" s="5"/>
    </row>
    <row r="592" spans="1:10" ht="12.75" customHeight="1" x14ac:dyDescent="0.2">
      <c r="B592" s="149" t="s">
        <v>36</v>
      </c>
      <c r="C592" s="217"/>
      <c r="D592" s="230"/>
      <c r="E592" s="335">
        <v>1835145088.5500009</v>
      </c>
      <c r="F592" s="251">
        <v>1.6562272431138725E-2</v>
      </c>
      <c r="G592" s="5"/>
      <c r="H592" s="5"/>
      <c r="I592" s="5"/>
    </row>
    <row r="593" spans="1:10" ht="12.75" customHeight="1" x14ac:dyDescent="0.2">
      <c r="B593" s="149" t="s">
        <v>39</v>
      </c>
      <c r="C593" s="217"/>
      <c r="D593" s="230"/>
      <c r="E593" s="335">
        <v>4351226.3999999985</v>
      </c>
      <c r="F593" s="251"/>
      <c r="G593" s="5"/>
      <c r="H593" s="5"/>
      <c r="I593" s="5"/>
    </row>
    <row r="594" spans="1:10" ht="12.75" customHeight="1" x14ac:dyDescent="0.2">
      <c r="B594" s="149" t="s">
        <v>40</v>
      </c>
      <c r="C594" s="217"/>
      <c r="D594" s="230"/>
      <c r="E594" s="335">
        <v>-3103.7299999999987</v>
      </c>
      <c r="F594" s="251"/>
      <c r="G594" s="5"/>
      <c r="H594" s="5"/>
      <c r="I594" s="5"/>
    </row>
    <row r="595" spans="1:10" ht="12.75" customHeight="1" x14ac:dyDescent="0.2">
      <c r="B595" s="162" t="s">
        <v>41</v>
      </c>
      <c r="C595" s="231"/>
      <c r="D595" s="232"/>
      <c r="E595" s="336">
        <v>35732654.469999999</v>
      </c>
      <c r="F595" s="253">
        <v>-6.1085742914724794E-2</v>
      </c>
      <c r="G595" s="173"/>
      <c r="H595" s="5"/>
      <c r="I595" s="5"/>
    </row>
    <row r="596" spans="1:10" ht="12.75" customHeight="1" x14ac:dyDescent="0.2">
      <c r="B596" s="233" t="s">
        <v>42</v>
      </c>
      <c r="C596" s="131"/>
      <c r="D596" s="132"/>
      <c r="E596" s="334">
        <v>1875225865.690001</v>
      </c>
      <c r="F596" s="249">
        <v>1.6290135798254779E-2</v>
      </c>
      <c r="G596" s="173"/>
      <c r="H596" s="130"/>
      <c r="I596" s="111"/>
    </row>
    <row r="597" spans="1:10" ht="12.75" x14ac:dyDescent="0.2">
      <c r="B597" s="149" t="s">
        <v>83</v>
      </c>
      <c r="C597" s="217"/>
      <c r="D597" s="230"/>
      <c r="E597" s="335">
        <v>169953.80000000002</v>
      </c>
      <c r="F597" s="251">
        <v>-0.29721622384835455</v>
      </c>
      <c r="G597" s="173"/>
      <c r="H597" s="130"/>
      <c r="I597" s="111"/>
      <c r="J597" s="104"/>
    </row>
    <row r="598" spans="1:10" ht="12.75" x14ac:dyDescent="0.2">
      <c r="B598" s="162" t="s">
        <v>84</v>
      </c>
      <c r="C598" s="231"/>
      <c r="D598" s="232"/>
      <c r="E598" s="336">
        <v>2943821.9300000006</v>
      </c>
      <c r="F598" s="253">
        <v>-0.58812529063128127</v>
      </c>
      <c r="G598" s="173"/>
      <c r="H598" s="130"/>
      <c r="I598" s="111"/>
      <c r="J598" s="104"/>
    </row>
    <row r="599" spans="1:10" ht="13.5" thickBot="1" x14ac:dyDescent="0.25">
      <c r="B599" s="71"/>
      <c r="C599" s="217"/>
      <c r="D599" s="196"/>
      <c r="E599" s="585"/>
      <c r="F599" s="586"/>
      <c r="G599" s="173"/>
      <c r="H599" s="130"/>
      <c r="I599" s="111"/>
      <c r="J599" s="104"/>
    </row>
    <row r="600" spans="1:10" ht="13.5" thickBot="1" x14ac:dyDescent="0.25">
      <c r="B600" s="133" t="s">
        <v>168</v>
      </c>
      <c r="C600" s="134"/>
      <c r="D600" s="134"/>
      <c r="E600" s="332">
        <v>4258427840.5984011</v>
      </c>
      <c r="F600" s="256">
        <v>6.2607387041647256E-2</v>
      </c>
      <c r="H600" s="135"/>
      <c r="I600" s="85"/>
    </row>
    <row r="601" spans="1:10" s="136" customFormat="1" ht="12.75" x14ac:dyDescent="0.2">
      <c r="A601" s="6"/>
      <c r="B601" s="5"/>
      <c r="C601" s="3"/>
      <c r="D601" s="3"/>
      <c r="E601" s="3"/>
      <c r="F601" s="3"/>
      <c r="G601" s="3"/>
      <c r="H601" s="3"/>
      <c r="I601" s="3"/>
      <c r="J601" s="104"/>
    </row>
  </sheetData>
  <dataConsolidate/>
  <mergeCells count="90">
    <mergeCell ref="B575:C575"/>
    <mergeCell ref="B499:C499"/>
    <mergeCell ref="B504:C504"/>
    <mergeCell ref="B503:C503"/>
    <mergeCell ref="B498:C498"/>
    <mergeCell ref="B490:C490"/>
    <mergeCell ref="B495:C495"/>
    <mergeCell ref="B512:D512"/>
    <mergeCell ref="B491:C491"/>
    <mergeCell ref="B533:D533"/>
    <mergeCell ref="B469:C469"/>
    <mergeCell ref="B487:C487"/>
    <mergeCell ref="B480:C480"/>
    <mergeCell ref="B470:C470"/>
    <mergeCell ref="B482:C482"/>
    <mergeCell ref="B475:C475"/>
    <mergeCell ref="B479:C479"/>
    <mergeCell ref="B481:C481"/>
    <mergeCell ref="B474:C474"/>
    <mergeCell ref="B483:C483"/>
    <mergeCell ref="B468:C468"/>
    <mergeCell ref="B511:D511"/>
    <mergeCell ref="B539:D539"/>
    <mergeCell ref="B484:C484"/>
    <mergeCell ref="B489:C489"/>
    <mergeCell ref="B524:D524"/>
    <mergeCell ref="B521:D521"/>
    <mergeCell ref="B471:C471"/>
    <mergeCell ref="B510:D510"/>
    <mergeCell ref="B509:C509"/>
    <mergeCell ref="B467:C467"/>
    <mergeCell ref="B485:C485"/>
    <mergeCell ref="B497:C497"/>
    <mergeCell ref="B492:C492"/>
    <mergeCell ref="B488:C488"/>
    <mergeCell ref="B505:C505"/>
    <mergeCell ref="B496:C496"/>
    <mergeCell ref="B501:C501"/>
    <mergeCell ref="B500:C500"/>
    <mergeCell ref="B502:C502"/>
    <mergeCell ref="B486:C486"/>
    <mergeCell ref="B522:D522"/>
    <mergeCell ref="B523:D523"/>
    <mergeCell ref="B526:D526"/>
    <mergeCell ref="B525:D525"/>
    <mergeCell ref="B513:D513"/>
    <mergeCell ref="B514:D514"/>
    <mergeCell ref="B515:D515"/>
    <mergeCell ref="B517:D517"/>
    <mergeCell ref="B516:D516"/>
    <mergeCell ref="B527:D527"/>
    <mergeCell ref="B528:D528"/>
    <mergeCell ref="B531:D531"/>
    <mergeCell ref="B535:D535"/>
    <mergeCell ref="B529:D529"/>
    <mergeCell ref="B530:D530"/>
    <mergeCell ref="B537:D537"/>
    <mergeCell ref="B532:D532"/>
    <mergeCell ref="B541:D541"/>
    <mergeCell ref="B538:D538"/>
    <mergeCell ref="B534:D534"/>
    <mergeCell ref="B540:D540"/>
    <mergeCell ref="B544:D544"/>
    <mergeCell ref="B549:D549"/>
    <mergeCell ref="B548:D548"/>
    <mergeCell ref="B543:D543"/>
    <mergeCell ref="B542:D542"/>
    <mergeCell ref="B552:D552"/>
    <mergeCell ref="B550:D550"/>
    <mergeCell ref="B551:D551"/>
    <mergeCell ref="B546:D546"/>
    <mergeCell ref="B545:D545"/>
    <mergeCell ref="B553:D553"/>
    <mergeCell ref="B559:D559"/>
    <mergeCell ref="B547:D547"/>
    <mergeCell ref="B556:D556"/>
    <mergeCell ref="B560:D560"/>
    <mergeCell ref="B567:D567"/>
    <mergeCell ref="B555:D555"/>
    <mergeCell ref="B554:D554"/>
    <mergeCell ref="B570:D570"/>
    <mergeCell ref="B557:D557"/>
    <mergeCell ref="B558:D558"/>
    <mergeCell ref="B563:D563"/>
    <mergeCell ref="B564:D564"/>
    <mergeCell ref="B561:D561"/>
    <mergeCell ref="B568:D568"/>
    <mergeCell ref="B566:D566"/>
    <mergeCell ref="B565:D565"/>
    <mergeCell ref="B569:D569"/>
  </mergeCells>
  <phoneticPr fontId="22" type="noConversion"/>
  <pageMargins left="0.19685039370078741" right="0.19685039370078741" top="0.27559055118110237" bottom="0.19685039370078741" header="0.31496062992125984" footer="0.51181102362204722"/>
  <pageSetup paperSize="9" scale="48" orientation="portrait" r:id="rId1"/>
  <headerFooter alignWithMargins="0">
    <oddFooter xml:space="preserve">&amp;R&amp;8
</oddFooter>
  </headerFooter>
  <rowBreaks count="5" manualBreakCount="5">
    <brk id="130" max="8" man="1"/>
    <brk id="257" max="8" man="1"/>
    <brk id="370" max="8" man="1"/>
    <brk id="462" max="8" man="1"/>
    <brk id="570" max="8"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tabColor indexed="45"/>
  </sheetPr>
  <dimension ref="A1:L658"/>
  <sheetViews>
    <sheetView showZeros="0" view="pageBreakPreview" topLeftCell="B342" zoomScale="115" zoomScaleNormal="100" workbookViewId="0">
      <selection activeCell="E656" sqref="E656:F656"/>
    </sheetView>
  </sheetViews>
  <sheetFormatPr baseColWidth="10" defaultRowHeight="11.25" x14ac:dyDescent="0.2"/>
  <cols>
    <col min="1" max="1" width="4" style="6" customWidth="1"/>
    <col min="2" max="2" width="64.28515625" style="5" customWidth="1"/>
    <col min="3" max="5" width="15" style="3" customWidth="1"/>
    <col min="6" max="6" width="14.85546875" style="3" customWidth="1"/>
    <col min="7" max="7" width="13.14062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tr">
        <f>CUMUL_Maladie_mnt!C3</f>
        <v>PERIODE DU 1.1 AU 31.5.2024</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300</v>
      </c>
      <c r="I5" s="20"/>
    </row>
    <row r="6" spans="1:9" ht="9.75" customHeight="1" x14ac:dyDescent="0.2">
      <c r="B6" s="21"/>
      <c r="C6" s="45" t="s">
        <v>5</v>
      </c>
      <c r="D6" s="44" t="s">
        <v>5</v>
      </c>
      <c r="E6" s="45"/>
      <c r="F6" s="220" t="s">
        <v>241</v>
      </c>
      <c r="G6" s="220" t="s">
        <v>239</v>
      </c>
      <c r="H6" s="22" t="s">
        <v>301</v>
      </c>
      <c r="I6" s="23"/>
    </row>
    <row r="7" spans="1:9" s="28" customFormat="1" ht="16.5" customHeight="1" x14ac:dyDescent="0.2">
      <c r="A7" s="24"/>
      <c r="B7" s="25" t="s">
        <v>285</v>
      </c>
      <c r="C7" s="287"/>
      <c r="D7" s="287"/>
      <c r="E7" s="287"/>
      <c r="F7" s="288"/>
      <c r="G7" s="288"/>
      <c r="H7" s="181"/>
      <c r="I7" s="27"/>
    </row>
    <row r="8" spans="1:9" s="28" customFormat="1" ht="13.5" customHeight="1" x14ac:dyDescent="0.2">
      <c r="A8" s="24"/>
      <c r="B8" s="31" t="s">
        <v>88</v>
      </c>
      <c r="C8" s="291"/>
      <c r="D8" s="291"/>
      <c r="E8" s="291"/>
      <c r="F8" s="292"/>
      <c r="G8" s="292"/>
      <c r="H8" s="178"/>
      <c r="I8" s="27"/>
    </row>
    <row r="9" spans="1:9" ht="10.5" customHeight="1" x14ac:dyDescent="0.2">
      <c r="B9" s="16" t="s">
        <v>22</v>
      </c>
      <c r="C9" s="289">
        <v>1248635686.1899939</v>
      </c>
      <c r="D9" s="289">
        <v>721773927.6436944</v>
      </c>
      <c r="E9" s="289">
        <v>1970409613.8336885</v>
      </c>
      <c r="F9" s="290">
        <v>46353187.279999875</v>
      </c>
      <c r="G9" s="290">
        <v>12680816.767750019</v>
      </c>
      <c r="H9" s="179">
        <v>8.4319080926681611E-2</v>
      </c>
      <c r="I9" s="20"/>
    </row>
    <row r="10" spans="1:9" ht="10.5" customHeight="1" x14ac:dyDescent="0.2">
      <c r="B10" s="16" t="s">
        <v>387</v>
      </c>
      <c r="C10" s="289">
        <v>41971.647847999673</v>
      </c>
      <c r="D10" s="289">
        <v>1387248.1652639997</v>
      </c>
      <c r="E10" s="289">
        <v>1429219.8131119995</v>
      </c>
      <c r="F10" s="290">
        <v>18735.802799999979</v>
      </c>
      <c r="G10" s="290">
        <v>766.45400000000063</v>
      </c>
      <c r="H10" s="179">
        <v>-0.48334258760461668</v>
      </c>
      <c r="I10" s="20"/>
    </row>
    <row r="11" spans="1:9" ht="10.5" customHeight="1" x14ac:dyDescent="0.2">
      <c r="B11" s="16" t="s">
        <v>100</v>
      </c>
      <c r="C11" s="289">
        <v>39034699.78000021</v>
      </c>
      <c r="D11" s="289">
        <v>183487314.29130989</v>
      </c>
      <c r="E11" s="289">
        <v>222522014.0713101</v>
      </c>
      <c r="F11" s="290">
        <v>92789.409999999989</v>
      </c>
      <c r="G11" s="290">
        <v>735876.56999999983</v>
      </c>
      <c r="H11" s="179">
        <v>-3.1002046828299878E-2</v>
      </c>
      <c r="I11" s="20"/>
    </row>
    <row r="12" spans="1:9" ht="10.5" customHeight="1" x14ac:dyDescent="0.2">
      <c r="B12" s="16" t="s">
        <v>388</v>
      </c>
      <c r="C12" s="289">
        <v>56460.922151999897</v>
      </c>
      <c r="D12" s="289">
        <v>1866148.0947360003</v>
      </c>
      <c r="E12" s="289">
        <v>1922609.0168880003</v>
      </c>
      <c r="F12" s="290">
        <v>25203.697199999991</v>
      </c>
      <c r="G12" s="290">
        <v>1031.0460000000003</v>
      </c>
      <c r="H12" s="179">
        <v>-0.4833425876046159</v>
      </c>
      <c r="I12" s="20"/>
    </row>
    <row r="13" spans="1:9" ht="10.5" customHeight="1" x14ac:dyDescent="0.2">
      <c r="B13" s="16" t="s">
        <v>340</v>
      </c>
      <c r="C13" s="289">
        <v>99427328.330001026</v>
      </c>
      <c r="D13" s="289">
        <v>89793551.950000018</v>
      </c>
      <c r="E13" s="289">
        <v>189220880.28000104</v>
      </c>
      <c r="F13" s="290">
        <v>13911155.989999952</v>
      </c>
      <c r="G13" s="290">
        <v>1010991.5399999995</v>
      </c>
      <c r="H13" s="179">
        <v>3.930553673133419E-2</v>
      </c>
      <c r="I13" s="20"/>
    </row>
    <row r="14" spans="1:9" ht="10.5" customHeight="1" x14ac:dyDescent="0.2">
      <c r="B14" s="340" t="s">
        <v>90</v>
      </c>
      <c r="C14" s="289">
        <v>99082744.570001036</v>
      </c>
      <c r="D14" s="289">
        <v>87894673.660000026</v>
      </c>
      <c r="E14" s="289">
        <v>186977418.23000106</v>
      </c>
      <c r="F14" s="290">
        <v>12101378.179999951</v>
      </c>
      <c r="G14" s="290">
        <v>1001727.0699999996</v>
      </c>
      <c r="H14" s="179">
        <v>4.1816498522724066E-2</v>
      </c>
      <c r="I14" s="20"/>
    </row>
    <row r="15" spans="1:9" ht="10.5" customHeight="1" x14ac:dyDescent="0.2">
      <c r="B15" s="33" t="s">
        <v>304</v>
      </c>
      <c r="C15" s="289">
        <v>6588706.9899999583</v>
      </c>
      <c r="D15" s="289">
        <v>3260170.4199999995</v>
      </c>
      <c r="E15" s="289">
        <v>9848877.4099999592</v>
      </c>
      <c r="F15" s="290">
        <v>909036.92000000132</v>
      </c>
      <c r="G15" s="290">
        <v>63683.85</v>
      </c>
      <c r="H15" s="179">
        <v>8.2813941823558501E-2</v>
      </c>
      <c r="I15" s="20"/>
    </row>
    <row r="16" spans="1:9" ht="10.5" customHeight="1" x14ac:dyDescent="0.2">
      <c r="B16" s="33" t="s">
        <v>305</v>
      </c>
      <c r="C16" s="289">
        <v>720.92000000000019</v>
      </c>
      <c r="D16" s="289">
        <v>1115.8800000000001</v>
      </c>
      <c r="E16" s="289">
        <v>1836.8000000000002</v>
      </c>
      <c r="F16" s="290">
        <v>755.8599999999999</v>
      </c>
      <c r="G16" s="290"/>
      <c r="H16" s="179">
        <v>-0.3306512739781936</v>
      </c>
      <c r="I16" s="20"/>
    </row>
    <row r="17" spans="2:9" ht="10.5" customHeight="1" x14ac:dyDescent="0.2">
      <c r="B17" s="33" t="s">
        <v>306</v>
      </c>
      <c r="C17" s="289">
        <v>3582.1899999999996</v>
      </c>
      <c r="D17" s="289">
        <v>94984.070000000022</v>
      </c>
      <c r="E17" s="289">
        <v>98566.260000000009</v>
      </c>
      <c r="F17" s="290">
        <v>86017.800000000017</v>
      </c>
      <c r="G17" s="290">
        <v>313.85000000000002</v>
      </c>
      <c r="H17" s="179">
        <v>1.0183801600038844E-2</v>
      </c>
      <c r="I17" s="20"/>
    </row>
    <row r="18" spans="2:9" ht="10.5" customHeight="1" x14ac:dyDescent="0.2">
      <c r="B18" s="33" t="s">
        <v>307</v>
      </c>
      <c r="C18" s="289">
        <v>35276348.480000846</v>
      </c>
      <c r="D18" s="289">
        <v>31279522.729999855</v>
      </c>
      <c r="E18" s="289">
        <v>66555871.210000694</v>
      </c>
      <c r="F18" s="290">
        <v>1880576.8800000015</v>
      </c>
      <c r="G18" s="290">
        <v>347154.37999999954</v>
      </c>
      <c r="H18" s="179">
        <v>-9.3608642871392922E-2</v>
      </c>
      <c r="I18" s="20"/>
    </row>
    <row r="19" spans="2:9" ht="10.5" customHeight="1" x14ac:dyDescent="0.2">
      <c r="B19" s="33" t="s">
        <v>308</v>
      </c>
      <c r="C19" s="289">
        <v>2143351.3800000097</v>
      </c>
      <c r="D19" s="289">
        <v>249001.4399999998</v>
      </c>
      <c r="E19" s="289">
        <v>2392352.8200000096</v>
      </c>
      <c r="F19" s="290">
        <v>38260.239999999983</v>
      </c>
      <c r="G19" s="290">
        <v>13896.920000000002</v>
      </c>
      <c r="H19" s="179">
        <v>0.22782879261925237</v>
      </c>
      <c r="I19" s="20"/>
    </row>
    <row r="20" spans="2:9" ht="10.5" customHeight="1" x14ac:dyDescent="0.2">
      <c r="B20" s="33" t="s">
        <v>309</v>
      </c>
      <c r="C20" s="289">
        <v>55070034.610000223</v>
      </c>
      <c r="D20" s="289">
        <v>53009879.120000161</v>
      </c>
      <c r="E20" s="289">
        <v>108079913.73000038</v>
      </c>
      <c r="F20" s="290">
        <v>9186730.4799999502</v>
      </c>
      <c r="G20" s="290">
        <v>576678.07000000018</v>
      </c>
      <c r="H20" s="179">
        <v>0.13889883188101027</v>
      </c>
      <c r="I20" s="20"/>
    </row>
    <row r="21" spans="2:9" ht="10.5" customHeight="1" x14ac:dyDescent="0.2">
      <c r="B21" s="33" t="s">
        <v>89</v>
      </c>
      <c r="C21" s="289">
        <v>344583.76000000158</v>
      </c>
      <c r="D21" s="289">
        <v>1898878.290000001</v>
      </c>
      <c r="E21" s="289">
        <v>2243462.0500000026</v>
      </c>
      <c r="F21" s="290">
        <v>1809777.810000001</v>
      </c>
      <c r="G21" s="290">
        <v>9264.4699999999993</v>
      </c>
      <c r="H21" s="179">
        <v>-0.13454091998710693</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233644029.38024375</v>
      </c>
      <c r="E24" s="289">
        <v>233644029.38024375</v>
      </c>
      <c r="F24" s="290"/>
      <c r="G24" s="290"/>
      <c r="H24" s="179">
        <v>5.3191295336823208E-2</v>
      </c>
      <c r="I24" s="20"/>
    </row>
    <row r="25" spans="2:9" ht="10.5" customHeight="1" x14ac:dyDescent="0.2">
      <c r="B25" s="16" t="s">
        <v>96</v>
      </c>
      <c r="C25" s="289"/>
      <c r="D25" s="289"/>
      <c r="E25" s="289"/>
      <c r="F25" s="290"/>
      <c r="G25" s="290"/>
      <c r="H25" s="179"/>
      <c r="I25" s="20"/>
    </row>
    <row r="26" spans="2:9" ht="10.5" customHeight="1" x14ac:dyDescent="0.2">
      <c r="B26" s="16" t="s">
        <v>91</v>
      </c>
      <c r="C26" s="289">
        <v>4378563.83</v>
      </c>
      <c r="D26" s="289">
        <v>2392403.1399999997</v>
      </c>
      <c r="E26" s="289">
        <v>6770966.9699999997</v>
      </c>
      <c r="F26" s="290">
        <v>173838.47</v>
      </c>
      <c r="G26" s="290">
        <v>44178.11</v>
      </c>
      <c r="H26" s="179">
        <v>5.9258081882917146E-2</v>
      </c>
      <c r="I26" s="34"/>
    </row>
    <row r="27" spans="2:9" ht="10.5" customHeight="1" x14ac:dyDescent="0.2">
      <c r="B27" s="16" t="s">
        <v>252</v>
      </c>
      <c r="C27" s="289"/>
      <c r="D27" s="289"/>
      <c r="E27" s="289"/>
      <c r="F27" s="290"/>
      <c r="G27" s="290"/>
      <c r="H27" s="179"/>
      <c r="I27" s="34"/>
    </row>
    <row r="28" spans="2:9" ht="10.5" customHeight="1" x14ac:dyDescent="0.2">
      <c r="B28" s="16" t="s">
        <v>95</v>
      </c>
      <c r="C28" s="289">
        <v>132492.62000000037</v>
      </c>
      <c r="D28" s="289">
        <v>510544.70000000083</v>
      </c>
      <c r="E28" s="289">
        <v>643037.32000000135</v>
      </c>
      <c r="F28" s="290">
        <v>642161.5200000013</v>
      </c>
      <c r="G28" s="290">
        <v>2214.9600000000005</v>
      </c>
      <c r="H28" s="179">
        <v>-0.18519765172132985</v>
      </c>
      <c r="I28" s="34"/>
    </row>
    <row r="29" spans="2:9" ht="10.5" customHeight="1" x14ac:dyDescent="0.2">
      <c r="B29" s="16" t="s">
        <v>381</v>
      </c>
      <c r="C29" s="289">
        <v>30864562.840000015</v>
      </c>
      <c r="D29" s="289">
        <v>17924977.879999958</v>
      </c>
      <c r="E29" s="289">
        <v>48789540.719999976</v>
      </c>
      <c r="F29" s="290">
        <v>3363</v>
      </c>
      <c r="G29" s="290">
        <v>364849.53</v>
      </c>
      <c r="H29" s="179">
        <v>6.026067760208309E-2</v>
      </c>
      <c r="I29" s="34"/>
    </row>
    <row r="30" spans="2:9" ht="10.5" customHeight="1" x14ac:dyDescent="0.2">
      <c r="B30" s="16" t="s">
        <v>417</v>
      </c>
      <c r="C30" s="289"/>
      <c r="D30" s="289">
        <v>3184281.2859499967</v>
      </c>
      <c r="E30" s="289">
        <v>3184281.2859499967</v>
      </c>
      <c r="F30" s="290"/>
      <c r="G30" s="290"/>
      <c r="H30" s="179">
        <v>-4.7022617889114882E-2</v>
      </c>
      <c r="I30" s="34"/>
    </row>
    <row r="31" spans="2:9" ht="10.5" customHeight="1" x14ac:dyDescent="0.2">
      <c r="B31" s="16" t="s">
        <v>441</v>
      </c>
      <c r="C31" s="289"/>
      <c r="D31" s="289">
        <v>487985395.09128851</v>
      </c>
      <c r="E31" s="289">
        <v>487985395.09128851</v>
      </c>
      <c r="F31" s="290"/>
      <c r="G31" s="290"/>
      <c r="H31" s="179">
        <v>5.7550154014922139E-2</v>
      </c>
      <c r="I31" s="34"/>
    </row>
    <row r="32" spans="2:9" ht="10.5" customHeight="1" x14ac:dyDescent="0.2">
      <c r="B32" s="16" t="s">
        <v>346</v>
      </c>
      <c r="C32" s="289"/>
      <c r="D32" s="289">
        <v>82225</v>
      </c>
      <c r="E32" s="289">
        <v>82225</v>
      </c>
      <c r="F32" s="290"/>
      <c r="G32" s="290"/>
      <c r="H32" s="179">
        <v>0.27496433666191145</v>
      </c>
      <c r="I32" s="34"/>
    </row>
    <row r="33" spans="1:11" ht="10.5" customHeight="1" x14ac:dyDescent="0.2">
      <c r="B33" s="16" t="s">
        <v>312</v>
      </c>
      <c r="C33" s="289"/>
      <c r="D33" s="289"/>
      <c r="E33" s="289"/>
      <c r="F33" s="290"/>
      <c r="G33" s="290"/>
      <c r="H33" s="179"/>
      <c r="I33" s="34"/>
    </row>
    <row r="34" spans="1:11" ht="10.5" customHeight="1" x14ac:dyDescent="0.2">
      <c r="B34" s="16" t="s">
        <v>313</v>
      </c>
      <c r="C34" s="289"/>
      <c r="D34" s="289"/>
      <c r="E34" s="289"/>
      <c r="F34" s="290"/>
      <c r="G34" s="290"/>
      <c r="H34" s="179"/>
      <c r="I34" s="34"/>
    </row>
    <row r="35" spans="1:11" ht="10.5" customHeight="1" x14ac:dyDescent="0.2">
      <c r="B35" s="16" t="s">
        <v>489</v>
      </c>
      <c r="C35" s="289"/>
      <c r="D35" s="289">
        <v>25206934.347000014</v>
      </c>
      <c r="E35" s="289">
        <v>25206934.347000014</v>
      </c>
      <c r="F35" s="290"/>
      <c r="G35" s="290"/>
      <c r="H35" s="179"/>
      <c r="I35" s="34"/>
    </row>
    <row r="36" spans="1:11" ht="10.5" customHeight="1" x14ac:dyDescent="0.2">
      <c r="B36" s="16" t="s">
        <v>487</v>
      </c>
      <c r="C36" s="289"/>
      <c r="D36" s="289">
        <v>13001406.407400016</v>
      </c>
      <c r="E36" s="289">
        <v>13001406.407400016</v>
      </c>
      <c r="F36" s="290"/>
      <c r="G36" s="290"/>
      <c r="H36" s="179">
        <v>0.33715626426957979</v>
      </c>
      <c r="I36" s="34"/>
    </row>
    <row r="37" spans="1:11" ht="10.5" customHeight="1" x14ac:dyDescent="0.2">
      <c r="B37" s="16" t="s">
        <v>420</v>
      </c>
      <c r="C37" s="289"/>
      <c r="D37" s="289">
        <v>13029210.023038998</v>
      </c>
      <c r="E37" s="289">
        <v>13029210.023038998</v>
      </c>
      <c r="F37" s="290"/>
      <c r="G37" s="290"/>
      <c r="H37" s="179">
        <v>0.1216630786119155</v>
      </c>
      <c r="I37" s="34"/>
    </row>
    <row r="38" spans="1:11" ht="10.5" customHeight="1" x14ac:dyDescent="0.2">
      <c r="B38" s="574" t="s">
        <v>448</v>
      </c>
      <c r="C38" s="289"/>
      <c r="D38" s="289">
        <v>30724.800000000003</v>
      </c>
      <c r="E38" s="289">
        <v>30724.800000000003</v>
      </c>
      <c r="F38" s="290"/>
      <c r="G38" s="290"/>
      <c r="H38" s="179">
        <v>-0.35233650474446887</v>
      </c>
      <c r="I38" s="34"/>
    </row>
    <row r="39" spans="1:11" ht="10.5" hidden="1" customHeight="1" x14ac:dyDescent="0.2">
      <c r="B39" s="574"/>
      <c r="C39" s="289"/>
      <c r="D39" s="289"/>
      <c r="E39" s="289"/>
      <c r="F39" s="290"/>
      <c r="G39" s="290"/>
      <c r="H39" s="179"/>
      <c r="I39" s="34"/>
    </row>
    <row r="40" spans="1:11" ht="10.5" customHeight="1" x14ac:dyDescent="0.2">
      <c r="B40" s="16" t="s">
        <v>99</v>
      </c>
      <c r="C40" s="289">
        <v>723192.38</v>
      </c>
      <c r="D40" s="289">
        <v>1367144.6828599975</v>
      </c>
      <c r="E40" s="289">
        <v>2090337.0628599974</v>
      </c>
      <c r="F40" s="290">
        <v>720620.73132000002</v>
      </c>
      <c r="G40" s="290">
        <v>8495.901507999999</v>
      </c>
      <c r="H40" s="179">
        <v>-3.5767984003510001E-2</v>
      </c>
      <c r="I40" s="34"/>
    </row>
    <row r="41" spans="1:11" ht="10.5" customHeight="1" x14ac:dyDescent="0.2">
      <c r="B41" s="16" t="s">
        <v>283</v>
      </c>
      <c r="C41" s="289"/>
      <c r="D41" s="289">
        <v>-1972345</v>
      </c>
      <c r="E41" s="289">
        <v>-1972345</v>
      </c>
      <c r="F41" s="290">
        <v>-192</v>
      </c>
      <c r="G41" s="290">
        <v>-14928</v>
      </c>
      <c r="H41" s="179">
        <v>0.28159018821915205</v>
      </c>
      <c r="I41" s="34"/>
      <c r="K41" s="28"/>
    </row>
    <row r="42" spans="1:11" s="28" customFormat="1" ht="10.5" customHeight="1" x14ac:dyDescent="0.2">
      <c r="A42" s="24"/>
      <c r="B42" s="16" t="s">
        <v>279</v>
      </c>
      <c r="C42" s="289">
        <v>74.38</v>
      </c>
      <c r="D42" s="289">
        <v>-79178404.799999997</v>
      </c>
      <c r="E42" s="289">
        <v>-79178330.420000002</v>
      </c>
      <c r="F42" s="290">
        <v>-24092</v>
      </c>
      <c r="G42" s="290">
        <v>-568712</v>
      </c>
      <c r="H42" s="179">
        <v>9.6554807385248909E-2</v>
      </c>
      <c r="I42" s="36"/>
      <c r="J42" s="5"/>
    </row>
    <row r="43" spans="1:11" s="28" customFormat="1" ht="10.5" customHeight="1" x14ac:dyDescent="0.2">
      <c r="A43" s="24"/>
      <c r="B43" s="35" t="s">
        <v>101</v>
      </c>
      <c r="C43" s="291">
        <v>1423295032.9199953</v>
      </c>
      <c r="D43" s="291">
        <v>1715516717.0827858</v>
      </c>
      <c r="E43" s="291">
        <v>3138811750.0027809</v>
      </c>
      <c r="F43" s="292">
        <v>61916771.901319824</v>
      </c>
      <c r="G43" s="292">
        <v>14265580.879258018</v>
      </c>
      <c r="H43" s="178">
        <v>7.3073631340475398E-2</v>
      </c>
      <c r="I43" s="36"/>
      <c r="K43" s="209" t="b">
        <f>IF(ABS(E43-SUM(E9:E13,E22:E42))&lt;0.001,TRUE,FALSE)</f>
        <v>1</v>
      </c>
    </row>
    <row r="44" spans="1:11" s="28" customFormat="1" ht="13.5" customHeight="1" x14ac:dyDescent="0.2">
      <c r="A44" s="24"/>
      <c r="B44" s="31" t="s">
        <v>102</v>
      </c>
      <c r="C44" s="291"/>
      <c r="D44" s="291"/>
      <c r="E44" s="291"/>
      <c r="F44" s="292"/>
      <c r="G44" s="292"/>
      <c r="H44" s="178"/>
      <c r="I44" s="36"/>
      <c r="K44" s="5"/>
    </row>
    <row r="45" spans="1:11" ht="10.5" customHeight="1" x14ac:dyDescent="0.2">
      <c r="B45" s="16" t="s">
        <v>104</v>
      </c>
      <c r="C45" s="289">
        <v>1257721032.699995</v>
      </c>
      <c r="D45" s="289">
        <v>2647694084.2200017</v>
      </c>
      <c r="E45" s="289">
        <v>3905415116.9199963</v>
      </c>
      <c r="F45" s="290">
        <v>1324803340.1800015</v>
      </c>
      <c r="G45" s="290">
        <v>23208846.93</v>
      </c>
      <c r="H45" s="179">
        <v>3.522571030606092E-2</v>
      </c>
      <c r="I45" s="20"/>
    </row>
    <row r="46" spans="1:11" ht="10.5" customHeight="1" x14ac:dyDescent="0.2">
      <c r="B46" s="33" t="s">
        <v>106</v>
      </c>
      <c r="C46" s="289">
        <v>1256065979.019995</v>
      </c>
      <c r="D46" s="289">
        <v>2631445379.6000013</v>
      </c>
      <c r="E46" s="289">
        <v>3887511358.6199965</v>
      </c>
      <c r="F46" s="290">
        <v>1309337025.5400012</v>
      </c>
      <c r="G46" s="290">
        <v>23104333.259999998</v>
      </c>
      <c r="H46" s="179">
        <v>3.5585185309904732E-2</v>
      </c>
      <c r="I46" s="34"/>
    </row>
    <row r="47" spans="1:11" ht="10.5" customHeight="1" x14ac:dyDescent="0.2">
      <c r="B47" s="33" t="s">
        <v>304</v>
      </c>
      <c r="C47" s="289">
        <v>30652791.10999997</v>
      </c>
      <c r="D47" s="289">
        <v>650224071.52000093</v>
      </c>
      <c r="E47" s="289">
        <v>680876862.63000095</v>
      </c>
      <c r="F47" s="290">
        <v>546464073.1800009</v>
      </c>
      <c r="G47" s="290">
        <v>4232575.75</v>
      </c>
      <c r="H47" s="179">
        <v>1.1359679526475874E-2</v>
      </c>
      <c r="I47" s="34"/>
    </row>
    <row r="48" spans="1:11" ht="10.5" customHeight="1" x14ac:dyDescent="0.2">
      <c r="B48" s="33" t="s">
        <v>305</v>
      </c>
      <c r="C48" s="289">
        <v>125412.2200000005</v>
      </c>
      <c r="D48" s="289">
        <v>15270231.439999985</v>
      </c>
      <c r="E48" s="289">
        <v>15395643.659999985</v>
      </c>
      <c r="F48" s="290">
        <v>15087470.759999985</v>
      </c>
      <c r="G48" s="290">
        <v>81563.51999999999</v>
      </c>
      <c r="H48" s="179">
        <v>-0.13745019663850688</v>
      </c>
      <c r="I48" s="34"/>
    </row>
    <row r="49" spans="2:9" ht="10.5" customHeight="1" x14ac:dyDescent="0.2">
      <c r="B49" s="33" t="s">
        <v>306</v>
      </c>
      <c r="C49" s="289">
        <v>1785048.3899999962</v>
      </c>
      <c r="D49" s="289">
        <v>294138830.78000015</v>
      </c>
      <c r="E49" s="289">
        <v>295923879.17000008</v>
      </c>
      <c r="F49" s="290">
        <v>288668452.91000009</v>
      </c>
      <c r="G49" s="290">
        <v>1788901.6099999994</v>
      </c>
      <c r="H49" s="179">
        <v>-7.6277721894638661E-3</v>
      </c>
      <c r="I49" s="34"/>
    </row>
    <row r="50" spans="2:9" ht="10.5" customHeight="1" x14ac:dyDescent="0.2">
      <c r="B50" s="33" t="s">
        <v>307</v>
      </c>
      <c r="C50" s="289">
        <v>305838403.6599952</v>
      </c>
      <c r="D50" s="289">
        <v>261937259.64999676</v>
      </c>
      <c r="E50" s="289">
        <v>567775663.30999207</v>
      </c>
      <c r="F50" s="290">
        <v>24711973.860000126</v>
      </c>
      <c r="G50" s="290">
        <v>3629980.7699999991</v>
      </c>
      <c r="H50" s="179">
        <v>4.8814374144478423E-2</v>
      </c>
      <c r="I50" s="34"/>
    </row>
    <row r="51" spans="2:9" ht="10.5" customHeight="1" x14ac:dyDescent="0.2">
      <c r="B51" s="33" t="s">
        <v>308</v>
      </c>
      <c r="C51" s="289">
        <v>439400200.36999941</v>
      </c>
      <c r="D51" s="289">
        <v>389468268.48000175</v>
      </c>
      <c r="E51" s="289">
        <v>828868468.8500011</v>
      </c>
      <c r="F51" s="290">
        <v>108512306.60999957</v>
      </c>
      <c r="G51" s="290">
        <v>4625389.9200000037</v>
      </c>
      <c r="H51" s="179">
        <v>3.9424254824917515E-2</v>
      </c>
      <c r="I51" s="34"/>
    </row>
    <row r="52" spans="2:9" ht="10.5" customHeight="1" x14ac:dyDescent="0.2">
      <c r="B52" s="33" t="s">
        <v>309</v>
      </c>
      <c r="C52" s="289">
        <v>478264123.27000058</v>
      </c>
      <c r="D52" s="289">
        <v>1020406717.7300018</v>
      </c>
      <c r="E52" s="289">
        <v>1498670841.0000024</v>
      </c>
      <c r="F52" s="290">
        <v>325892748.22000062</v>
      </c>
      <c r="G52" s="290">
        <v>8745921.6899999976</v>
      </c>
      <c r="H52" s="179">
        <v>5.1057036421062962E-2</v>
      </c>
      <c r="I52" s="34"/>
    </row>
    <row r="53" spans="2:9" ht="10.5" customHeight="1" x14ac:dyDescent="0.2">
      <c r="B53" s="33" t="s">
        <v>105</v>
      </c>
      <c r="C53" s="289">
        <v>1655053.6799999936</v>
      </c>
      <c r="D53" s="289">
        <v>16248704.619999953</v>
      </c>
      <c r="E53" s="289">
        <v>17903758.299999945</v>
      </c>
      <c r="F53" s="290">
        <v>15466314.639999956</v>
      </c>
      <c r="G53" s="290">
        <v>104513.66999999997</v>
      </c>
      <c r="H53" s="179">
        <v>-3.7332512562907372E-2</v>
      </c>
      <c r="I53" s="34"/>
    </row>
    <row r="54" spans="2:9" ht="10.5" customHeight="1" x14ac:dyDescent="0.2">
      <c r="B54" s="16" t="s">
        <v>22</v>
      </c>
      <c r="C54" s="289">
        <v>647801988.87000608</v>
      </c>
      <c r="D54" s="289">
        <v>432136979.76301104</v>
      </c>
      <c r="E54" s="289">
        <v>1079938968.6330173</v>
      </c>
      <c r="F54" s="290">
        <v>84870948.039999932</v>
      </c>
      <c r="G54" s="290">
        <v>4902468.8494999986</v>
      </c>
      <c r="H54" s="179">
        <v>4.7421075303317295E-2</v>
      </c>
      <c r="I54" s="34"/>
    </row>
    <row r="55" spans="2:9" ht="10.5" customHeight="1" x14ac:dyDescent="0.2">
      <c r="B55" s="16" t="s">
        <v>387</v>
      </c>
      <c r="C55" s="289">
        <v>439901.02465200052</v>
      </c>
      <c r="D55" s="289">
        <v>6525483.9024359919</v>
      </c>
      <c r="E55" s="289">
        <v>6965384.9270879915</v>
      </c>
      <c r="F55" s="290">
        <v>248683.40354999996</v>
      </c>
      <c r="G55" s="290">
        <v>6068.0486399999982</v>
      </c>
      <c r="H55" s="179">
        <v>-0.34045442471759968</v>
      </c>
      <c r="I55" s="34"/>
    </row>
    <row r="56" spans="2:9" ht="10.5" customHeight="1" x14ac:dyDescent="0.2">
      <c r="B56" s="16" t="s">
        <v>107</v>
      </c>
      <c r="C56" s="289"/>
      <c r="D56" s="289">
        <v>814977233.9800005</v>
      </c>
      <c r="E56" s="289">
        <v>814977233.9800005</v>
      </c>
      <c r="F56" s="290">
        <v>809158104.24000049</v>
      </c>
      <c r="G56" s="290">
        <v>4187988.3399999952</v>
      </c>
      <c r="H56" s="179">
        <v>0.1341403616557848</v>
      </c>
      <c r="I56" s="34"/>
    </row>
    <row r="57" spans="2:9" ht="10.5" customHeight="1" x14ac:dyDescent="0.2">
      <c r="B57" s="33" t="s">
        <v>110</v>
      </c>
      <c r="C57" s="289"/>
      <c r="D57" s="289">
        <v>235920537.79999971</v>
      </c>
      <c r="E57" s="289">
        <v>235920537.79999971</v>
      </c>
      <c r="F57" s="290">
        <v>235920537.79999971</v>
      </c>
      <c r="G57" s="290">
        <v>1235040.5699999984</v>
      </c>
      <c r="H57" s="179">
        <v>0.120004133227396</v>
      </c>
      <c r="I57" s="34"/>
    </row>
    <row r="58" spans="2:9" ht="10.5" customHeight="1" x14ac:dyDescent="0.2">
      <c r="B58" s="33" t="s">
        <v>109</v>
      </c>
      <c r="C58" s="289"/>
      <c r="D58" s="289">
        <v>442312614.78000081</v>
      </c>
      <c r="E58" s="289">
        <v>442312614.78000081</v>
      </c>
      <c r="F58" s="290">
        <v>442312614.78000081</v>
      </c>
      <c r="G58" s="290">
        <v>2233197.7699999968</v>
      </c>
      <c r="H58" s="179">
        <v>0.13431174322151707</v>
      </c>
      <c r="I58" s="34"/>
    </row>
    <row r="59" spans="2:9" ht="10.5" customHeight="1" x14ac:dyDescent="0.2">
      <c r="B59" s="33" t="s">
        <v>112</v>
      </c>
      <c r="C59" s="289"/>
      <c r="D59" s="289">
        <v>135078501.66</v>
      </c>
      <c r="E59" s="289">
        <v>135078501.66</v>
      </c>
      <c r="F59" s="290">
        <v>130924951.66</v>
      </c>
      <c r="G59" s="290">
        <v>712750</v>
      </c>
      <c r="H59" s="179">
        <v>0.15948793097664082</v>
      </c>
      <c r="I59" s="34"/>
    </row>
    <row r="60" spans="2:9" ht="10.5" customHeight="1" x14ac:dyDescent="0.2">
      <c r="B60" s="33" t="s">
        <v>111</v>
      </c>
      <c r="C60" s="289"/>
      <c r="D60" s="289">
        <v>1665579.74</v>
      </c>
      <c r="E60" s="289">
        <v>1665579.74</v>
      </c>
      <c r="F60" s="290"/>
      <c r="G60" s="290">
        <v>7000</v>
      </c>
      <c r="H60" s="179">
        <v>0.10618740594038356</v>
      </c>
      <c r="I60" s="20"/>
    </row>
    <row r="61" spans="2:9" ht="10.5" customHeight="1" x14ac:dyDescent="0.2">
      <c r="B61" s="16" t="s">
        <v>103</v>
      </c>
      <c r="C61" s="289"/>
      <c r="D61" s="289"/>
      <c r="E61" s="289"/>
      <c r="F61" s="290"/>
      <c r="G61" s="290"/>
      <c r="H61" s="179"/>
      <c r="I61" s="20"/>
    </row>
    <row r="62" spans="2:9" ht="10.5" customHeight="1" x14ac:dyDescent="0.2">
      <c r="B62" s="16" t="s">
        <v>96</v>
      </c>
      <c r="C62" s="289"/>
      <c r="D62" s="289"/>
      <c r="E62" s="289"/>
      <c r="F62" s="290"/>
      <c r="G62" s="290"/>
      <c r="H62" s="179"/>
      <c r="I62" s="34"/>
    </row>
    <row r="63" spans="2:9" ht="10.5" customHeight="1" x14ac:dyDescent="0.2">
      <c r="B63" s="16" t="s">
        <v>95</v>
      </c>
      <c r="C63" s="289">
        <v>1606934.920000002</v>
      </c>
      <c r="D63" s="289">
        <v>14829928.860000003</v>
      </c>
      <c r="E63" s="289">
        <v>16436863.780000005</v>
      </c>
      <c r="F63" s="290">
        <v>15891599.100000005</v>
      </c>
      <c r="G63" s="290">
        <v>45798.960000000014</v>
      </c>
      <c r="H63" s="179">
        <v>-6.2039205786194263E-2</v>
      </c>
      <c r="I63" s="34"/>
    </row>
    <row r="64" spans="2:9" ht="10.5" customHeight="1" x14ac:dyDescent="0.2">
      <c r="B64" s="16" t="s">
        <v>381</v>
      </c>
      <c r="C64" s="289">
        <v>12553888.929999998</v>
      </c>
      <c r="D64" s="289">
        <v>14603388.805000087</v>
      </c>
      <c r="E64" s="289">
        <v>27157277.735000089</v>
      </c>
      <c r="F64" s="290">
        <v>97843.33</v>
      </c>
      <c r="G64" s="290">
        <v>90125.049999999988</v>
      </c>
      <c r="H64" s="179">
        <v>0.269286184575114</v>
      </c>
      <c r="I64" s="34"/>
    </row>
    <row r="65" spans="1:11" ht="10.5" customHeight="1" x14ac:dyDescent="0.2">
      <c r="B65" s="16" t="s">
        <v>418</v>
      </c>
      <c r="C65" s="289"/>
      <c r="D65" s="289">
        <v>370376.80252799997</v>
      </c>
      <c r="E65" s="289">
        <v>370376.80252799997</v>
      </c>
      <c r="F65" s="290"/>
      <c r="G65" s="290">
        <v>16520</v>
      </c>
      <c r="H65" s="179">
        <v>-0.16918533363482624</v>
      </c>
      <c r="I65" s="34"/>
    </row>
    <row r="66" spans="1:11" ht="10.5" customHeight="1" x14ac:dyDescent="0.2">
      <c r="B66" s="16" t="s">
        <v>417</v>
      </c>
      <c r="C66" s="289"/>
      <c r="D66" s="289">
        <v>1111804.0972750003</v>
      </c>
      <c r="E66" s="289">
        <v>1111804.0972750003</v>
      </c>
      <c r="F66" s="290"/>
      <c r="G66" s="290"/>
      <c r="H66" s="179">
        <v>2.1661135645433038E-2</v>
      </c>
      <c r="I66" s="34"/>
    </row>
    <row r="67" spans="1:11" ht="10.5" customHeight="1" x14ac:dyDescent="0.2">
      <c r="B67" s="16" t="s">
        <v>441</v>
      </c>
      <c r="C67" s="289"/>
      <c r="D67" s="289">
        <v>121882125.61587803</v>
      </c>
      <c r="E67" s="289">
        <v>121882125.61587803</v>
      </c>
      <c r="F67" s="290"/>
      <c r="G67" s="290"/>
      <c r="H67" s="179">
        <v>0.13584548606246583</v>
      </c>
      <c r="I67" s="34"/>
    </row>
    <row r="68" spans="1:11" ht="10.5" customHeight="1" x14ac:dyDescent="0.2">
      <c r="B68" s="16" t="s">
        <v>346</v>
      </c>
      <c r="C68" s="289"/>
      <c r="D68" s="289">
        <v>759</v>
      </c>
      <c r="E68" s="289">
        <v>759</v>
      </c>
      <c r="F68" s="290"/>
      <c r="G68" s="290"/>
      <c r="H68" s="179">
        <v>6.4516129032258007E-2</v>
      </c>
      <c r="I68" s="34"/>
    </row>
    <row r="69" spans="1:11" ht="10.5" customHeight="1" x14ac:dyDescent="0.2">
      <c r="B69" s="16" t="s">
        <v>312</v>
      </c>
      <c r="C69" s="289"/>
      <c r="D69" s="289"/>
      <c r="E69" s="289"/>
      <c r="F69" s="290"/>
      <c r="G69" s="290"/>
      <c r="H69" s="179"/>
      <c r="I69" s="34"/>
    </row>
    <row r="70" spans="1:11" ht="10.5" customHeight="1" x14ac:dyDescent="0.2">
      <c r="B70" s="16" t="s">
        <v>313</v>
      </c>
      <c r="C70" s="289"/>
      <c r="D70" s="289"/>
      <c r="E70" s="289"/>
      <c r="F70" s="290"/>
      <c r="G70" s="290"/>
      <c r="H70" s="179"/>
      <c r="I70" s="34"/>
    </row>
    <row r="71" spans="1:11" ht="10.5" customHeight="1" x14ac:dyDescent="0.2">
      <c r="B71" s="16" t="s">
        <v>94</v>
      </c>
      <c r="C71" s="289">
        <v>135430.84000000035</v>
      </c>
      <c r="D71" s="289">
        <v>3099886.6299999994</v>
      </c>
      <c r="E71" s="289">
        <v>3235317.4699999997</v>
      </c>
      <c r="F71" s="290"/>
      <c r="G71" s="290">
        <v>12252.85</v>
      </c>
      <c r="H71" s="179">
        <v>-5.2323238287478757E-2</v>
      </c>
      <c r="I71" s="34"/>
    </row>
    <row r="72" spans="1:11" ht="10.5" customHeight="1" x14ac:dyDescent="0.2">
      <c r="B72" s="16" t="s">
        <v>92</v>
      </c>
      <c r="C72" s="289">
        <v>592921.48999999964</v>
      </c>
      <c r="D72" s="289">
        <v>90183.569999999992</v>
      </c>
      <c r="E72" s="289">
        <v>683105.05999999971</v>
      </c>
      <c r="F72" s="290">
        <v>4413.2800000000007</v>
      </c>
      <c r="G72" s="290">
        <v>2001.84</v>
      </c>
      <c r="H72" s="179">
        <v>-0.35249042555982857</v>
      </c>
      <c r="I72" s="34"/>
    </row>
    <row r="73" spans="1:11" ht="10.5" customHeight="1" x14ac:dyDescent="0.2">
      <c r="B73" s="16" t="s">
        <v>93</v>
      </c>
      <c r="C73" s="289">
        <v>1075546.0399999993</v>
      </c>
      <c r="D73" s="289">
        <v>192378.03999999998</v>
      </c>
      <c r="E73" s="289">
        <v>1267924.0799999991</v>
      </c>
      <c r="F73" s="290">
        <v>31400.16</v>
      </c>
      <c r="G73" s="290">
        <v>3845.03</v>
      </c>
      <c r="H73" s="179">
        <v>-0.25238455992287223</v>
      </c>
      <c r="I73" s="34"/>
      <c r="K73" s="28"/>
    </row>
    <row r="74" spans="1:11" ht="10.5" customHeight="1" x14ac:dyDescent="0.2">
      <c r="B74" s="16" t="s">
        <v>91</v>
      </c>
      <c r="C74" s="289">
        <v>522224.22999999992</v>
      </c>
      <c r="D74" s="289">
        <v>413065.81</v>
      </c>
      <c r="E74" s="289">
        <v>935290.04</v>
      </c>
      <c r="F74" s="290">
        <v>26042.97</v>
      </c>
      <c r="G74" s="290">
        <v>4426.8600000000006</v>
      </c>
      <c r="H74" s="179">
        <v>4.8060592138288172E-4</v>
      </c>
      <c r="I74" s="34"/>
      <c r="K74" s="28"/>
    </row>
    <row r="75" spans="1:11" s="28" customFormat="1" ht="10.5" customHeight="1" x14ac:dyDescent="0.2">
      <c r="A75" s="24"/>
      <c r="B75" s="16" t="s">
        <v>100</v>
      </c>
      <c r="C75" s="289">
        <v>348591.70999999985</v>
      </c>
      <c r="D75" s="289">
        <v>877969.35019999999</v>
      </c>
      <c r="E75" s="289">
        <v>1226561.0601999999</v>
      </c>
      <c r="F75" s="290">
        <v>15187.210000000025</v>
      </c>
      <c r="G75" s="290">
        <v>4388.4699999999993</v>
      </c>
      <c r="H75" s="179">
        <v>-0.12028777601416973</v>
      </c>
      <c r="I75" s="27"/>
      <c r="J75" s="5"/>
      <c r="K75" s="5"/>
    </row>
    <row r="76" spans="1:11" s="28" customFormat="1" ht="10.5" customHeight="1" x14ac:dyDescent="0.2">
      <c r="A76" s="24"/>
      <c r="B76" s="16" t="s">
        <v>388</v>
      </c>
      <c r="C76" s="289">
        <v>4578.1353480000098</v>
      </c>
      <c r="D76" s="289">
        <v>67911.97756400003</v>
      </c>
      <c r="E76" s="289">
        <v>72490.112912000041</v>
      </c>
      <c r="F76" s="290">
        <v>2588.0964500000005</v>
      </c>
      <c r="G76" s="290">
        <v>63.151360000000004</v>
      </c>
      <c r="H76" s="179">
        <v>-0.34045442471759901</v>
      </c>
      <c r="I76" s="27"/>
      <c r="J76" s="5"/>
      <c r="K76" s="5"/>
    </row>
    <row r="77" spans="1:11" ht="10.5" customHeight="1" x14ac:dyDescent="0.2">
      <c r="B77" s="16" t="s">
        <v>97</v>
      </c>
      <c r="C77" s="289"/>
      <c r="D77" s="289">
        <v>97.5</v>
      </c>
      <c r="E77" s="289">
        <v>97.5</v>
      </c>
      <c r="F77" s="290"/>
      <c r="G77" s="290"/>
      <c r="H77" s="179"/>
      <c r="I77" s="20"/>
    </row>
    <row r="78" spans="1:11" ht="10.5" customHeight="1" x14ac:dyDescent="0.2">
      <c r="B78" s="16" t="s">
        <v>380</v>
      </c>
      <c r="C78" s="289"/>
      <c r="D78" s="289"/>
      <c r="E78" s="289"/>
      <c r="F78" s="290"/>
      <c r="G78" s="290"/>
      <c r="H78" s="179"/>
      <c r="I78" s="20"/>
    </row>
    <row r="79" spans="1:11" ht="10.5" customHeight="1" x14ac:dyDescent="0.2">
      <c r="B79" s="16" t="s">
        <v>419</v>
      </c>
      <c r="C79" s="289"/>
      <c r="D79" s="289">
        <v>2365809.6749999975</v>
      </c>
      <c r="E79" s="289">
        <v>2365809.6749999975</v>
      </c>
      <c r="F79" s="290"/>
      <c r="G79" s="290"/>
      <c r="H79" s="179">
        <v>0.10578919807317555</v>
      </c>
      <c r="I79" s="20"/>
    </row>
    <row r="80" spans="1:11" ht="10.5" customHeight="1" x14ac:dyDescent="0.2">
      <c r="B80" s="16" t="s">
        <v>303</v>
      </c>
      <c r="C80" s="289"/>
      <c r="D80" s="289"/>
      <c r="E80" s="289"/>
      <c r="F80" s="290"/>
      <c r="G80" s="290"/>
      <c r="H80" s="179"/>
      <c r="I80" s="34"/>
    </row>
    <row r="81" spans="1:11" ht="10.5" customHeight="1" x14ac:dyDescent="0.2">
      <c r="B81" s="268" t="s">
        <v>255</v>
      </c>
      <c r="C81" s="289"/>
      <c r="D81" s="289">
        <v>1657977.7599999991</v>
      </c>
      <c r="E81" s="289">
        <v>1657977.7599999991</v>
      </c>
      <c r="F81" s="290">
        <v>1657827.7599999991</v>
      </c>
      <c r="G81" s="290">
        <v>13180.2</v>
      </c>
      <c r="H81" s="179">
        <v>-0.13144026820981425</v>
      </c>
      <c r="I81" s="34"/>
    </row>
    <row r="82" spans="1:11" ht="10.5" customHeight="1" x14ac:dyDescent="0.2">
      <c r="B82" s="16" t="s">
        <v>489</v>
      </c>
      <c r="C82" s="289"/>
      <c r="D82" s="289">
        <v>151368.20685000008</v>
      </c>
      <c r="E82" s="289">
        <v>151368.20685000008</v>
      </c>
      <c r="F82" s="290"/>
      <c r="G82" s="290"/>
      <c r="H82" s="179"/>
      <c r="I82" s="34"/>
    </row>
    <row r="83" spans="1:11" ht="10.5" customHeight="1" x14ac:dyDescent="0.2">
      <c r="B83" s="268" t="s">
        <v>487</v>
      </c>
      <c r="C83" s="289"/>
      <c r="D83" s="289">
        <v>69049.715999999986</v>
      </c>
      <c r="E83" s="289">
        <v>69049.715999999986</v>
      </c>
      <c r="F83" s="290"/>
      <c r="G83" s="290"/>
      <c r="H83" s="179">
        <v>-0.20349470816087578</v>
      </c>
      <c r="I83" s="34"/>
    </row>
    <row r="84" spans="1:11" ht="10.5" customHeight="1" x14ac:dyDescent="0.2">
      <c r="B84" s="16" t="s">
        <v>420</v>
      </c>
      <c r="C84" s="289"/>
      <c r="D84" s="289">
        <v>5095545.9397239992</v>
      </c>
      <c r="E84" s="289">
        <v>5095545.9397239992</v>
      </c>
      <c r="F84" s="290"/>
      <c r="G84" s="290"/>
      <c r="H84" s="179">
        <v>0.59654470275766003</v>
      </c>
      <c r="I84" s="34"/>
    </row>
    <row r="85" spans="1:11" ht="10.5" customHeight="1" x14ac:dyDescent="0.2">
      <c r="B85" s="574" t="s">
        <v>447</v>
      </c>
      <c r="C85" s="289"/>
      <c r="D85" s="289">
        <v>35</v>
      </c>
      <c r="E85" s="289">
        <v>35</v>
      </c>
      <c r="F85" s="290"/>
      <c r="G85" s="290"/>
      <c r="H85" s="179">
        <v>-0.99985845203141555</v>
      </c>
      <c r="I85" s="34"/>
    </row>
    <row r="86" spans="1:11" ht="10.5" hidden="1" customHeight="1" x14ac:dyDescent="0.2">
      <c r="B86" s="574"/>
      <c r="C86" s="289"/>
      <c r="D86" s="289"/>
      <c r="E86" s="289"/>
      <c r="F86" s="290"/>
      <c r="G86" s="290"/>
      <c r="H86" s="179"/>
      <c r="I86" s="34"/>
    </row>
    <row r="87" spans="1:11" ht="10.5" customHeight="1" x14ac:dyDescent="0.2">
      <c r="B87" s="16" t="s">
        <v>99</v>
      </c>
      <c r="C87" s="289">
        <v>1695987.0699999996</v>
      </c>
      <c r="D87" s="289">
        <v>1459582.4912089997</v>
      </c>
      <c r="E87" s="289">
        <v>3155569.5612089993</v>
      </c>
      <c r="F87" s="290">
        <v>247934.84299800027</v>
      </c>
      <c r="G87" s="290">
        <v>10817.733324000001</v>
      </c>
      <c r="H87" s="179">
        <v>7.5543284249058873E-2</v>
      </c>
      <c r="I87" s="34"/>
    </row>
    <row r="88" spans="1:11" ht="10.5" customHeight="1" x14ac:dyDescent="0.2">
      <c r="B88" s="16" t="s">
        <v>283</v>
      </c>
      <c r="C88" s="289"/>
      <c r="D88" s="289">
        <v>-11881410</v>
      </c>
      <c r="E88" s="289">
        <v>-11881410</v>
      </c>
      <c r="F88" s="290">
        <v>-102552</v>
      </c>
      <c r="G88" s="290">
        <v>-83064</v>
      </c>
      <c r="H88" s="179">
        <v>9.9188306912463275E-2</v>
      </c>
      <c r="I88" s="34"/>
    </row>
    <row r="89" spans="1:11" ht="10.5" customHeight="1" x14ac:dyDescent="0.2">
      <c r="B89" s="16" t="s">
        <v>279</v>
      </c>
      <c r="C89" s="289">
        <v>72.400000000000006</v>
      </c>
      <c r="D89" s="289">
        <v>-76058404</v>
      </c>
      <c r="E89" s="289">
        <v>-76058331.599999994</v>
      </c>
      <c r="F89" s="290">
        <v>-295438</v>
      </c>
      <c r="G89" s="290">
        <v>-429249</v>
      </c>
      <c r="H89" s="179">
        <v>0.11914583268440171</v>
      </c>
      <c r="I89" s="20"/>
    </row>
    <row r="90" spans="1:11" s="28" customFormat="1" ht="15.75" customHeight="1" x14ac:dyDescent="0.2">
      <c r="A90" s="24"/>
      <c r="B90" s="35" t="s">
        <v>108</v>
      </c>
      <c r="C90" s="291">
        <v>1924499098.3600011</v>
      </c>
      <c r="D90" s="291">
        <v>3981733212.7126765</v>
      </c>
      <c r="E90" s="291">
        <v>5906232311.0726786</v>
      </c>
      <c r="F90" s="292">
        <v>2236657922.6129994</v>
      </c>
      <c r="G90" s="292">
        <v>31996479.312823988</v>
      </c>
      <c r="H90" s="178">
        <v>5.0777924723741208E-2</v>
      </c>
      <c r="I90" s="36"/>
      <c r="J90" s="5"/>
      <c r="K90" s="209" t="b">
        <f>IF(ABS(E90-SUM(E45,E54:E56,E61:E89))&lt;0.001,TRUE,FALSE)</f>
        <v>1</v>
      </c>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1896437675.0600002</v>
      </c>
      <c r="D92" s="289">
        <v>1153910907.4067056</v>
      </c>
      <c r="E92" s="289">
        <v>3050348582.4667053</v>
      </c>
      <c r="F92" s="290">
        <v>131224135.3199998</v>
      </c>
      <c r="G92" s="290">
        <v>17583285.617250018</v>
      </c>
      <c r="H92" s="179">
        <v>7.0962187437278335E-2</v>
      </c>
      <c r="I92" s="36"/>
      <c r="K92" s="5"/>
    </row>
    <row r="93" spans="1:11" ht="10.5" customHeight="1" x14ac:dyDescent="0.2">
      <c r="B93" s="16" t="s">
        <v>387</v>
      </c>
      <c r="C93" s="289">
        <v>481872.67250000028</v>
      </c>
      <c r="D93" s="289">
        <v>7912732.0676999912</v>
      </c>
      <c r="E93" s="289">
        <v>8394604.7401999924</v>
      </c>
      <c r="F93" s="290">
        <v>267419.20634999999</v>
      </c>
      <c r="G93" s="290">
        <v>6834.5026399999988</v>
      </c>
      <c r="H93" s="179">
        <v>-0.37011330812271515</v>
      </c>
      <c r="I93" s="34"/>
    </row>
    <row r="94" spans="1:11" ht="10.5" customHeight="1" x14ac:dyDescent="0.2">
      <c r="B94" s="16" t="s">
        <v>104</v>
      </c>
      <c r="C94" s="289">
        <v>1357148361.0299959</v>
      </c>
      <c r="D94" s="289">
        <v>2737487636.170002</v>
      </c>
      <c r="E94" s="289">
        <v>4094635997.1999979</v>
      </c>
      <c r="F94" s="290">
        <v>1338714496.1700013</v>
      </c>
      <c r="G94" s="290">
        <v>24219838.469999999</v>
      </c>
      <c r="H94" s="179">
        <v>3.5413540775665497E-2</v>
      </c>
      <c r="I94" s="34"/>
      <c r="K94" s="28"/>
    </row>
    <row r="95" spans="1:11" ht="10.5" customHeight="1" x14ac:dyDescent="0.2">
      <c r="B95" s="33" t="s">
        <v>106</v>
      </c>
      <c r="C95" s="289">
        <v>1355148723.5899961</v>
      </c>
      <c r="D95" s="289">
        <v>2719340053.2600007</v>
      </c>
      <c r="E95" s="289">
        <v>4074488776.849997</v>
      </c>
      <c r="F95" s="290">
        <v>1321438403.720001</v>
      </c>
      <c r="G95" s="290">
        <v>24106060.329999998</v>
      </c>
      <c r="H95" s="179">
        <v>3.5869506633473325E-2</v>
      </c>
      <c r="I95" s="34"/>
      <c r="K95" s="28"/>
    </row>
    <row r="96" spans="1:11" s="28" customFormat="1" ht="10.5" customHeight="1" x14ac:dyDescent="0.2">
      <c r="A96" s="24"/>
      <c r="B96" s="33" t="s">
        <v>304</v>
      </c>
      <c r="C96" s="289">
        <v>37241498.099999927</v>
      </c>
      <c r="D96" s="289">
        <v>653484241.94000089</v>
      </c>
      <c r="E96" s="289">
        <v>690725740.0400008</v>
      </c>
      <c r="F96" s="290">
        <v>547373110.10000086</v>
      </c>
      <c r="G96" s="290">
        <v>4296259.6000000006</v>
      </c>
      <c r="H96" s="179">
        <v>1.2312190217645957E-2</v>
      </c>
      <c r="I96" s="27"/>
      <c r="J96" s="5"/>
    </row>
    <row r="97" spans="1:11" s="28" customFormat="1" ht="10.5" customHeight="1" x14ac:dyDescent="0.2">
      <c r="A97" s="24"/>
      <c r="B97" s="33" t="s">
        <v>305</v>
      </c>
      <c r="C97" s="289">
        <v>126133.14000000049</v>
      </c>
      <c r="D97" s="289">
        <v>15271347.319999985</v>
      </c>
      <c r="E97" s="289">
        <v>15397480.459999984</v>
      </c>
      <c r="F97" s="290">
        <v>15088226.619999984</v>
      </c>
      <c r="G97" s="290">
        <v>81563.51999999999</v>
      </c>
      <c r="H97" s="179">
        <v>-0.13747989541368111</v>
      </c>
      <c r="I97" s="27"/>
      <c r="J97" s="5"/>
    </row>
    <row r="98" spans="1:11" s="28" customFormat="1" ht="10.5" customHeight="1" x14ac:dyDescent="0.2">
      <c r="A98" s="24"/>
      <c r="B98" s="33" t="s">
        <v>306</v>
      </c>
      <c r="C98" s="289">
        <v>1788630.5799999961</v>
      </c>
      <c r="D98" s="289">
        <v>294233814.85000014</v>
      </c>
      <c r="E98" s="289">
        <v>296022445.43000013</v>
      </c>
      <c r="F98" s="290">
        <v>288754470.71000016</v>
      </c>
      <c r="G98" s="290">
        <v>1789215.4599999995</v>
      </c>
      <c r="H98" s="179">
        <v>-7.6219460257826999E-3</v>
      </c>
      <c r="I98" s="27"/>
      <c r="J98" s="5"/>
    </row>
    <row r="99" spans="1:11" s="28" customFormat="1" ht="10.5" customHeight="1" x14ac:dyDescent="0.2">
      <c r="A99" s="24"/>
      <c r="B99" s="33" t="s">
        <v>307</v>
      </c>
      <c r="C99" s="289">
        <v>341114752.13999605</v>
      </c>
      <c r="D99" s="289">
        <v>293216782.3799966</v>
      </c>
      <c r="E99" s="289">
        <v>634331534.51999271</v>
      </c>
      <c r="F99" s="290">
        <v>26592550.740000132</v>
      </c>
      <c r="G99" s="290">
        <v>3977135.149999998</v>
      </c>
      <c r="H99" s="179">
        <v>3.1803312660820593E-2</v>
      </c>
      <c r="I99" s="27"/>
      <c r="J99" s="5"/>
    </row>
    <row r="100" spans="1:11" s="28" customFormat="1" ht="10.5" customHeight="1" x14ac:dyDescent="0.2">
      <c r="A100" s="24"/>
      <c r="B100" s="33" t="s">
        <v>308</v>
      </c>
      <c r="C100" s="289">
        <v>441543551.7499994</v>
      </c>
      <c r="D100" s="289">
        <v>389717269.9200018</v>
      </c>
      <c r="E100" s="289">
        <v>831260821.67000115</v>
      </c>
      <c r="F100" s="290">
        <v>108550566.84999956</v>
      </c>
      <c r="G100" s="290">
        <v>4639286.8400000045</v>
      </c>
      <c r="H100" s="179">
        <v>3.9883480478898781E-2</v>
      </c>
      <c r="I100" s="27"/>
      <c r="J100" s="5"/>
    </row>
    <row r="101" spans="1:11" s="28" customFormat="1" ht="10.5" customHeight="1" x14ac:dyDescent="0.2">
      <c r="A101" s="24"/>
      <c r="B101" s="33" t="s">
        <v>309</v>
      </c>
      <c r="C101" s="289">
        <v>533334157.88000077</v>
      </c>
      <c r="D101" s="289">
        <v>1073416596.8500019</v>
      </c>
      <c r="E101" s="289">
        <v>1606750754.7300026</v>
      </c>
      <c r="F101" s="290">
        <v>335079478.70000058</v>
      </c>
      <c r="G101" s="290">
        <v>9322599.7599999998</v>
      </c>
      <c r="H101" s="179">
        <v>5.6538516845561437E-2</v>
      </c>
      <c r="I101" s="27"/>
      <c r="J101" s="5"/>
      <c r="K101" s="5"/>
    </row>
    <row r="102" spans="1:11" s="28" customFormat="1" ht="10.5" customHeight="1" x14ac:dyDescent="0.2">
      <c r="A102" s="24"/>
      <c r="B102" s="33" t="s">
        <v>105</v>
      </c>
      <c r="C102" s="289">
        <v>1999637.4399999955</v>
      </c>
      <c r="D102" s="289">
        <v>18147582.909999952</v>
      </c>
      <c r="E102" s="289">
        <v>20147220.349999949</v>
      </c>
      <c r="F102" s="290">
        <v>17276092.449999955</v>
      </c>
      <c r="G102" s="290">
        <v>113778.13999999997</v>
      </c>
      <c r="H102" s="179">
        <v>-4.9224078685461969E-2</v>
      </c>
      <c r="I102" s="27"/>
      <c r="J102" s="5"/>
      <c r="K102" s="5"/>
    </row>
    <row r="103" spans="1:11" ht="10.5" customHeight="1" x14ac:dyDescent="0.2">
      <c r="B103" s="16" t="s">
        <v>100</v>
      </c>
      <c r="C103" s="289">
        <v>39383291.490000218</v>
      </c>
      <c r="D103" s="289">
        <v>184365283.64150995</v>
      </c>
      <c r="E103" s="289">
        <v>223748575.13151011</v>
      </c>
      <c r="F103" s="290">
        <v>107976.62000000002</v>
      </c>
      <c r="G103" s="290">
        <v>740265.03999999992</v>
      </c>
      <c r="H103" s="179">
        <v>-3.1540876635871795E-2</v>
      </c>
      <c r="I103" s="34"/>
    </row>
    <row r="104" spans="1:11" ht="10.5" customHeight="1" x14ac:dyDescent="0.2">
      <c r="B104" s="16" t="s">
        <v>388</v>
      </c>
      <c r="C104" s="289">
        <v>61039.057499999908</v>
      </c>
      <c r="D104" s="289">
        <v>1934060.0723000003</v>
      </c>
      <c r="E104" s="289">
        <v>1995099.1298000002</v>
      </c>
      <c r="F104" s="290">
        <v>27791.793649999989</v>
      </c>
      <c r="G104" s="290">
        <v>1094.1973600000001</v>
      </c>
      <c r="H104" s="179">
        <v>-0.47924337406131789</v>
      </c>
      <c r="I104" s="34"/>
    </row>
    <row r="105" spans="1:11" ht="10.5" customHeight="1" x14ac:dyDescent="0.2">
      <c r="B105" s="16" t="s">
        <v>107</v>
      </c>
      <c r="C105" s="289"/>
      <c r="D105" s="289">
        <v>814977233.9800005</v>
      </c>
      <c r="E105" s="289">
        <v>814977233.9800005</v>
      </c>
      <c r="F105" s="290">
        <v>809158104.24000049</v>
      </c>
      <c r="G105" s="290">
        <v>4187988.3399999952</v>
      </c>
      <c r="H105" s="179">
        <v>0.1341403616557848</v>
      </c>
      <c r="I105" s="34"/>
      <c r="K105" s="28"/>
    </row>
    <row r="106" spans="1:11" ht="10.5" customHeight="1" x14ac:dyDescent="0.2">
      <c r="B106" s="33" t="s">
        <v>110</v>
      </c>
      <c r="C106" s="289"/>
      <c r="D106" s="289">
        <v>235920537.79999971</v>
      </c>
      <c r="E106" s="289">
        <v>235920537.79999971</v>
      </c>
      <c r="F106" s="290">
        <v>235920537.79999971</v>
      </c>
      <c r="G106" s="290">
        <v>1235040.5699999984</v>
      </c>
      <c r="H106" s="179">
        <v>0.120004133227396</v>
      </c>
      <c r="I106" s="34"/>
    </row>
    <row r="107" spans="1:11" s="28" customFormat="1" ht="10.5" customHeight="1" x14ac:dyDescent="0.2">
      <c r="A107" s="24"/>
      <c r="B107" s="33" t="s">
        <v>109</v>
      </c>
      <c r="C107" s="289"/>
      <c r="D107" s="289">
        <v>442312614.78000081</v>
      </c>
      <c r="E107" s="289">
        <v>442312614.78000081</v>
      </c>
      <c r="F107" s="290">
        <v>442312614.78000081</v>
      </c>
      <c r="G107" s="290">
        <v>2233197.7699999968</v>
      </c>
      <c r="H107" s="179">
        <v>0.13431174322151707</v>
      </c>
      <c r="I107" s="27"/>
      <c r="J107" s="5"/>
      <c r="K107" s="5"/>
    </row>
    <row r="108" spans="1:11" ht="10.5" customHeight="1" x14ac:dyDescent="0.2">
      <c r="B108" s="33" t="s">
        <v>112</v>
      </c>
      <c r="C108" s="289"/>
      <c r="D108" s="289">
        <v>135078501.66</v>
      </c>
      <c r="E108" s="289">
        <v>135078501.66</v>
      </c>
      <c r="F108" s="290">
        <v>130924951.66</v>
      </c>
      <c r="G108" s="290">
        <v>712750</v>
      </c>
      <c r="H108" s="179">
        <v>0.15948793097664082</v>
      </c>
      <c r="I108" s="34"/>
    </row>
    <row r="109" spans="1:11" ht="10.5" customHeight="1" x14ac:dyDescent="0.2">
      <c r="B109" s="33" t="s">
        <v>111</v>
      </c>
      <c r="C109" s="289"/>
      <c r="D109" s="289">
        <v>1665579.74</v>
      </c>
      <c r="E109" s="289">
        <v>1665579.74</v>
      </c>
      <c r="F109" s="290"/>
      <c r="G109" s="290">
        <v>7000</v>
      </c>
      <c r="H109" s="179">
        <v>0.10618740594038356</v>
      </c>
      <c r="I109" s="34"/>
    </row>
    <row r="110" spans="1:11" ht="10.5" customHeight="1" x14ac:dyDescent="0.2">
      <c r="B110" s="16" t="s">
        <v>97</v>
      </c>
      <c r="C110" s="289"/>
      <c r="D110" s="289">
        <v>97.5</v>
      </c>
      <c r="E110" s="289">
        <v>97.5</v>
      </c>
      <c r="F110" s="290"/>
      <c r="G110" s="290"/>
      <c r="H110" s="179"/>
      <c r="I110" s="20"/>
    </row>
    <row r="111" spans="1:11" ht="10.5" customHeight="1" x14ac:dyDescent="0.2">
      <c r="B111" s="16" t="s">
        <v>380</v>
      </c>
      <c r="C111" s="289"/>
      <c r="D111" s="289"/>
      <c r="E111" s="289"/>
      <c r="F111" s="290"/>
      <c r="G111" s="290"/>
      <c r="H111" s="179"/>
      <c r="I111" s="20"/>
    </row>
    <row r="112" spans="1:11" ht="10.5" customHeight="1" x14ac:dyDescent="0.2">
      <c r="B112" s="16" t="s">
        <v>419</v>
      </c>
      <c r="C112" s="289"/>
      <c r="D112" s="289">
        <v>236009839.05524376</v>
      </c>
      <c r="E112" s="289">
        <v>236009839.05524376</v>
      </c>
      <c r="F112" s="290"/>
      <c r="G112" s="290"/>
      <c r="H112" s="179">
        <v>5.3693707524085088E-2</v>
      </c>
      <c r="I112" s="20"/>
    </row>
    <row r="113" spans="1:11" ht="10.5" customHeight="1" x14ac:dyDescent="0.25">
      <c r="B113" s="16" t="s">
        <v>103</v>
      </c>
      <c r="C113" s="289"/>
      <c r="D113" s="289"/>
      <c r="E113" s="289"/>
      <c r="F113" s="290"/>
      <c r="G113" s="290"/>
      <c r="H113" s="179"/>
      <c r="I113" s="34"/>
      <c r="K113" s="40"/>
    </row>
    <row r="114" spans="1:11" ht="10.5" customHeight="1" x14ac:dyDescent="0.25">
      <c r="B114" s="16" t="s">
        <v>96</v>
      </c>
      <c r="C114" s="289"/>
      <c r="D114" s="289"/>
      <c r="E114" s="289"/>
      <c r="F114" s="290"/>
      <c r="G114" s="290"/>
      <c r="H114" s="179"/>
      <c r="I114" s="34"/>
      <c r="K114" s="40"/>
    </row>
    <row r="115" spans="1:11" s="40" customFormat="1" ht="10.5" customHeight="1" x14ac:dyDescent="0.25">
      <c r="A115" s="38"/>
      <c r="B115" s="16" t="s">
        <v>95</v>
      </c>
      <c r="C115" s="289">
        <v>1739427.5400000026</v>
      </c>
      <c r="D115" s="289">
        <v>15340473.560000002</v>
      </c>
      <c r="E115" s="289">
        <v>17079901.100000005</v>
      </c>
      <c r="F115" s="290">
        <v>16533760.620000005</v>
      </c>
      <c r="G115" s="290">
        <v>48013.920000000013</v>
      </c>
      <c r="H115" s="285">
        <v>-6.7346620494501908E-2</v>
      </c>
      <c r="I115" s="39"/>
      <c r="J115" s="5"/>
    </row>
    <row r="116" spans="1:11" s="40" customFormat="1" ht="10.5" customHeight="1" x14ac:dyDescent="0.25">
      <c r="A116" s="38"/>
      <c r="B116" s="16" t="s">
        <v>381</v>
      </c>
      <c r="C116" s="289">
        <v>43418451.770000011</v>
      </c>
      <c r="D116" s="289">
        <v>32528366.685000051</v>
      </c>
      <c r="E116" s="289">
        <v>75946818.455000043</v>
      </c>
      <c r="F116" s="290">
        <v>101206.33</v>
      </c>
      <c r="G116" s="290">
        <v>454974.58</v>
      </c>
      <c r="H116" s="285">
        <v>0.12660245037563023</v>
      </c>
      <c r="I116" s="39"/>
      <c r="J116" s="5"/>
      <c r="K116" s="5"/>
    </row>
    <row r="117" spans="1:11" s="40" customFormat="1" ht="10.5" customHeight="1" x14ac:dyDescent="0.25">
      <c r="A117" s="38"/>
      <c r="B117" s="16" t="s">
        <v>418</v>
      </c>
      <c r="C117" s="289"/>
      <c r="D117" s="289">
        <v>370376.80252799997</v>
      </c>
      <c r="E117" s="289">
        <v>370376.80252799997</v>
      </c>
      <c r="F117" s="290"/>
      <c r="G117" s="290">
        <v>16520</v>
      </c>
      <c r="H117" s="285">
        <v>-0.16918533363482624</v>
      </c>
      <c r="I117" s="39"/>
      <c r="J117" s="5"/>
      <c r="K117" s="5"/>
    </row>
    <row r="118" spans="1:11" ht="10.5" customHeight="1" x14ac:dyDescent="0.2">
      <c r="B118" s="16" t="s">
        <v>417</v>
      </c>
      <c r="C118" s="289"/>
      <c r="D118" s="289">
        <v>4296085.3832249967</v>
      </c>
      <c r="E118" s="289">
        <v>4296085.3832249967</v>
      </c>
      <c r="F118" s="290"/>
      <c r="G118" s="290"/>
      <c r="H118" s="179">
        <v>-3.0149026810706414E-2</v>
      </c>
      <c r="I118" s="34"/>
    </row>
    <row r="119" spans="1:11" ht="10.5" customHeight="1" x14ac:dyDescent="0.2">
      <c r="B119" s="16" t="s">
        <v>441</v>
      </c>
      <c r="C119" s="289"/>
      <c r="D119" s="289">
        <v>609867520.70716655</v>
      </c>
      <c r="E119" s="289">
        <v>609867520.70716655</v>
      </c>
      <c r="F119" s="290"/>
      <c r="G119" s="290"/>
      <c r="H119" s="179">
        <v>7.232239916468286E-2</v>
      </c>
      <c r="I119" s="34"/>
    </row>
    <row r="120" spans="1:11" ht="10.5" customHeight="1" x14ac:dyDescent="0.2">
      <c r="B120" s="16" t="s">
        <v>346</v>
      </c>
      <c r="C120" s="289"/>
      <c r="D120" s="289">
        <v>82984</v>
      </c>
      <c r="E120" s="289">
        <v>82984</v>
      </c>
      <c r="F120" s="290"/>
      <c r="G120" s="290"/>
      <c r="H120" s="179">
        <v>0.27266313932980601</v>
      </c>
      <c r="I120" s="34"/>
    </row>
    <row r="121" spans="1:11" ht="10.5" customHeight="1" x14ac:dyDescent="0.2">
      <c r="B121" s="16" t="s">
        <v>312</v>
      </c>
      <c r="C121" s="289"/>
      <c r="D121" s="289"/>
      <c r="E121" s="289"/>
      <c r="F121" s="290"/>
      <c r="G121" s="290"/>
      <c r="H121" s="179"/>
      <c r="I121" s="34"/>
    </row>
    <row r="122" spans="1:11" ht="10.5" customHeight="1" x14ac:dyDescent="0.2">
      <c r="B122" s="16" t="s">
        <v>313</v>
      </c>
      <c r="C122" s="289"/>
      <c r="D122" s="289"/>
      <c r="E122" s="289"/>
      <c r="F122" s="290"/>
      <c r="G122" s="290"/>
      <c r="H122" s="179"/>
      <c r="I122" s="34"/>
      <c r="K122" s="28"/>
    </row>
    <row r="123" spans="1:11" ht="10.5" customHeight="1" x14ac:dyDescent="0.2">
      <c r="B123" s="16" t="s">
        <v>91</v>
      </c>
      <c r="C123" s="289">
        <v>4900788.0599999996</v>
      </c>
      <c r="D123" s="289">
        <v>2805468.9499999993</v>
      </c>
      <c r="E123" s="289">
        <v>7706257.0099999988</v>
      </c>
      <c r="F123" s="290">
        <v>199881.43999999997</v>
      </c>
      <c r="G123" s="290">
        <v>48604.97</v>
      </c>
      <c r="H123" s="179">
        <v>5.1758773339249275E-2</v>
      </c>
      <c r="I123" s="34"/>
    </row>
    <row r="124" spans="1:11" ht="10.5" customHeight="1" x14ac:dyDescent="0.2">
      <c r="B124" s="16" t="s">
        <v>94</v>
      </c>
      <c r="C124" s="289">
        <v>135430.84000000035</v>
      </c>
      <c r="D124" s="289">
        <v>3099886.6299999994</v>
      </c>
      <c r="E124" s="289">
        <v>3235317.4699999997</v>
      </c>
      <c r="F124" s="290"/>
      <c r="G124" s="290">
        <v>12252.85</v>
      </c>
      <c r="H124" s="179">
        <v>-5.2323238287478757E-2</v>
      </c>
      <c r="I124" s="34"/>
    </row>
    <row r="125" spans="1:11" s="28" customFormat="1" ht="10.5" customHeight="1" x14ac:dyDescent="0.2">
      <c r="A125" s="24"/>
      <c r="B125" s="16" t="s">
        <v>92</v>
      </c>
      <c r="C125" s="289">
        <v>592921.48999999964</v>
      </c>
      <c r="D125" s="289">
        <v>90183.569999999992</v>
      </c>
      <c r="E125" s="289">
        <v>683105.05999999971</v>
      </c>
      <c r="F125" s="290">
        <v>4413.2800000000007</v>
      </c>
      <c r="G125" s="290">
        <v>2001.84</v>
      </c>
      <c r="H125" s="179">
        <v>-0.35249042555982857</v>
      </c>
      <c r="I125" s="27"/>
      <c r="J125" s="5"/>
      <c r="K125" s="5"/>
    </row>
    <row r="126" spans="1:11" ht="10.5" customHeight="1" x14ac:dyDescent="0.2">
      <c r="B126" s="16" t="s">
        <v>93</v>
      </c>
      <c r="C126" s="289">
        <v>1075546.0399999993</v>
      </c>
      <c r="D126" s="289">
        <v>192378.03999999998</v>
      </c>
      <c r="E126" s="289">
        <v>1267924.0799999991</v>
      </c>
      <c r="F126" s="290">
        <v>31400.16</v>
      </c>
      <c r="G126" s="290">
        <v>3845.03</v>
      </c>
      <c r="H126" s="179">
        <v>-0.25238455992287223</v>
      </c>
      <c r="I126" s="34"/>
    </row>
    <row r="127" spans="1:11" ht="10.5" customHeight="1" x14ac:dyDescent="0.2">
      <c r="B127" s="16" t="s">
        <v>252</v>
      </c>
      <c r="C127" s="289"/>
      <c r="D127" s="289"/>
      <c r="E127" s="289"/>
      <c r="F127" s="290"/>
      <c r="G127" s="290"/>
      <c r="H127" s="179"/>
      <c r="I127" s="34"/>
    </row>
    <row r="128" spans="1:11" ht="10.5" customHeight="1" x14ac:dyDescent="0.2">
      <c r="B128" s="16" t="s">
        <v>303</v>
      </c>
      <c r="C128" s="289"/>
      <c r="D128" s="289"/>
      <c r="E128" s="289"/>
      <c r="F128" s="290"/>
      <c r="G128" s="290"/>
      <c r="H128" s="179"/>
      <c r="I128" s="34"/>
    </row>
    <row r="129" spans="1:11" ht="10.5" customHeight="1" x14ac:dyDescent="0.2">
      <c r="B129" s="268" t="s">
        <v>255</v>
      </c>
      <c r="C129" s="289"/>
      <c r="D129" s="289">
        <v>1657977.7599999991</v>
      </c>
      <c r="E129" s="289">
        <v>1657977.7599999991</v>
      </c>
      <c r="F129" s="290">
        <v>1657827.7599999991</v>
      </c>
      <c r="G129" s="290">
        <v>13180.2</v>
      </c>
      <c r="H129" s="179">
        <v>-0.13144026820981425</v>
      </c>
      <c r="I129" s="34"/>
    </row>
    <row r="130" spans="1:11" ht="10.5" customHeight="1" x14ac:dyDescent="0.2">
      <c r="B130" s="16" t="s">
        <v>489</v>
      </c>
      <c r="C130" s="289"/>
      <c r="D130" s="289">
        <v>25358302.553850014</v>
      </c>
      <c r="E130" s="289">
        <v>25358302.553850014</v>
      </c>
      <c r="F130" s="290"/>
      <c r="G130" s="290"/>
      <c r="H130" s="179"/>
      <c r="I130" s="34"/>
    </row>
    <row r="131" spans="1:11" ht="10.5" customHeight="1" x14ac:dyDescent="0.2">
      <c r="B131" s="268" t="s">
        <v>487</v>
      </c>
      <c r="C131" s="289"/>
      <c r="D131" s="289">
        <v>13070456.123400016</v>
      </c>
      <c r="E131" s="289">
        <v>13070456.123400016</v>
      </c>
      <c r="F131" s="290"/>
      <c r="G131" s="290"/>
      <c r="H131" s="179">
        <v>0.33237847397778397</v>
      </c>
      <c r="I131" s="34"/>
    </row>
    <row r="132" spans="1:11" ht="10.5" customHeight="1" x14ac:dyDescent="0.2">
      <c r="B132" s="16" t="s">
        <v>420</v>
      </c>
      <c r="C132" s="289"/>
      <c r="D132" s="289">
        <v>18124755.962762997</v>
      </c>
      <c r="E132" s="289">
        <v>18124755.962762997</v>
      </c>
      <c r="F132" s="290"/>
      <c r="G132" s="290"/>
      <c r="H132" s="179">
        <v>0.22401849133276497</v>
      </c>
      <c r="I132" s="34"/>
    </row>
    <row r="133" spans="1:11" ht="10.5" customHeight="1" x14ac:dyDescent="0.2">
      <c r="B133" s="574" t="s">
        <v>449</v>
      </c>
      <c r="C133" s="289"/>
      <c r="D133" s="289">
        <v>30759.800000000003</v>
      </c>
      <c r="E133" s="289">
        <v>30759.800000000003</v>
      </c>
      <c r="F133" s="290"/>
      <c r="G133" s="290"/>
      <c r="H133" s="179">
        <v>-0.8956252760171215</v>
      </c>
      <c r="I133" s="34"/>
    </row>
    <row r="134" spans="1:11" ht="10.5" hidden="1" customHeight="1" x14ac:dyDescent="0.2">
      <c r="B134" s="574"/>
      <c r="C134" s="289"/>
      <c r="D134" s="289"/>
      <c r="E134" s="289"/>
      <c r="F134" s="290"/>
      <c r="G134" s="290"/>
      <c r="H134" s="179"/>
      <c r="I134" s="34"/>
    </row>
    <row r="135" spans="1:11" ht="10.5" customHeight="1" x14ac:dyDescent="0.2">
      <c r="B135" s="16" t="s">
        <v>99</v>
      </c>
      <c r="C135" s="289">
        <v>2419179.4499999997</v>
      </c>
      <c r="D135" s="289">
        <v>2826727.1740689971</v>
      </c>
      <c r="E135" s="289">
        <v>5245906.6240689969</v>
      </c>
      <c r="F135" s="290">
        <v>968555.57431800012</v>
      </c>
      <c r="G135" s="290">
        <v>19313.634832</v>
      </c>
      <c r="H135" s="179">
        <v>2.8244524398987281E-2</v>
      </c>
      <c r="I135" s="34"/>
    </row>
    <row r="136" spans="1:11" ht="10.5" customHeight="1" x14ac:dyDescent="0.2">
      <c r="B136" s="16" t="s">
        <v>283</v>
      </c>
      <c r="C136" s="289"/>
      <c r="D136" s="289">
        <v>-13853755</v>
      </c>
      <c r="E136" s="289">
        <v>-13853755</v>
      </c>
      <c r="F136" s="290">
        <v>-102744</v>
      </c>
      <c r="G136" s="290">
        <v>-97992</v>
      </c>
      <c r="H136" s="179">
        <v>0.12192136910581408</v>
      </c>
      <c r="I136" s="34"/>
      <c r="K136" s="28"/>
    </row>
    <row r="137" spans="1:11" ht="10.5" customHeight="1" x14ac:dyDescent="0.2">
      <c r="B137" s="16" t="s">
        <v>279</v>
      </c>
      <c r="C137" s="289">
        <v>146.78</v>
      </c>
      <c r="D137" s="289">
        <v>-155236808.80000001</v>
      </c>
      <c r="E137" s="289">
        <v>-155236662.02000001</v>
      </c>
      <c r="F137" s="290">
        <v>-319530</v>
      </c>
      <c r="G137" s="290">
        <v>-997961</v>
      </c>
      <c r="H137" s="179">
        <v>0.10750820138729789</v>
      </c>
      <c r="I137" s="34"/>
    </row>
    <row r="138" spans="1:11" s="28" customFormat="1" ht="10.5" customHeight="1" x14ac:dyDescent="0.2">
      <c r="A138" s="24"/>
      <c r="B138" s="29" t="s">
        <v>113</v>
      </c>
      <c r="C138" s="291">
        <v>3347794131.2799964</v>
      </c>
      <c r="D138" s="291">
        <v>5697249929.7954645</v>
      </c>
      <c r="E138" s="291">
        <v>9045044061.0754585</v>
      </c>
      <c r="F138" s="292">
        <v>2298574694.5143189</v>
      </c>
      <c r="G138" s="292">
        <v>46262060.192082018</v>
      </c>
      <c r="H138" s="178">
        <v>5.840924933300351E-2</v>
      </c>
      <c r="I138" s="36"/>
      <c r="J138" s="5"/>
      <c r="K138" s="209" t="b">
        <f>IF(ABS(E138-SUM(E92:E94,E103:E105,E110:E137))&lt;0.001,TRUE,FALSE)</f>
        <v>1</v>
      </c>
    </row>
    <row r="139" spans="1:11" s="28" customFormat="1" ht="10.5" customHeight="1" x14ac:dyDescent="0.2">
      <c r="A139" s="24"/>
      <c r="B139" s="74" t="s">
        <v>122</v>
      </c>
      <c r="C139" s="291"/>
      <c r="D139" s="291"/>
      <c r="E139" s="291"/>
      <c r="F139" s="292"/>
      <c r="G139" s="292"/>
      <c r="H139" s="178"/>
      <c r="I139" s="36"/>
      <c r="K139" s="5"/>
    </row>
    <row r="140" spans="1:11" ht="18" customHeight="1" x14ac:dyDescent="0.2">
      <c r="B140" s="16" t="s">
        <v>386</v>
      </c>
      <c r="C140" s="289">
        <v>14601665.559999958</v>
      </c>
      <c r="D140" s="289">
        <v>81722075.44999969</v>
      </c>
      <c r="E140" s="289">
        <v>96323741.009999648</v>
      </c>
      <c r="F140" s="290">
        <v>41250.840000000011</v>
      </c>
      <c r="G140" s="290">
        <v>649664.72</v>
      </c>
      <c r="H140" s="179">
        <v>6.6319695898084507E-2</v>
      </c>
      <c r="I140" s="34"/>
    </row>
    <row r="141" spans="1:11" ht="10.5" customHeight="1" x14ac:dyDescent="0.2">
      <c r="B141" s="16" t="s">
        <v>100</v>
      </c>
      <c r="C141" s="289">
        <v>323712.65000000194</v>
      </c>
      <c r="D141" s="289">
        <v>7256710.200000002</v>
      </c>
      <c r="E141" s="289">
        <v>7580422.8500000034</v>
      </c>
      <c r="F141" s="290"/>
      <c r="G141" s="290">
        <v>54794.889999999992</v>
      </c>
      <c r="H141" s="179">
        <v>0.30388207546067836</v>
      </c>
      <c r="I141" s="34"/>
    </row>
    <row r="142" spans="1:11" ht="10.5" customHeight="1" x14ac:dyDescent="0.2">
      <c r="B142" s="16" t="s">
        <v>177</v>
      </c>
      <c r="C142" s="289">
        <v>1279889.1700000048</v>
      </c>
      <c r="D142" s="289">
        <v>1166704.1599999939</v>
      </c>
      <c r="E142" s="289">
        <v>2446593.3299999987</v>
      </c>
      <c r="F142" s="290">
        <v>763.44</v>
      </c>
      <c r="G142" s="290">
        <v>16687.339999999997</v>
      </c>
      <c r="H142" s="179">
        <v>0.37025641932662468</v>
      </c>
      <c r="I142" s="34"/>
    </row>
    <row r="143" spans="1:11" ht="10.5" customHeight="1" x14ac:dyDescent="0.2">
      <c r="B143" s="16" t="s">
        <v>22</v>
      </c>
      <c r="C143" s="289">
        <v>28939298.860000219</v>
      </c>
      <c r="D143" s="289">
        <v>19991315.46865005</v>
      </c>
      <c r="E143" s="289">
        <v>48930614.328650273</v>
      </c>
      <c r="F143" s="290">
        <v>29025.599999999999</v>
      </c>
      <c r="G143" s="290">
        <v>299725.29374999995</v>
      </c>
      <c r="H143" s="179">
        <v>0.17863816493499485</v>
      </c>
      <c r="I143" s="34"/>
    </row>
    <row r="144" spans="1:11" ht="10.5" customHeight="1" x14ac:dyDescent="0.2">
      <c r="B144" s="16" t="s">
        <v>381</v>
      </c>
      <c r="C144" s="289">
        <v>778116.929999999</v>
      </c>
      <c r="D144" s="289">
        <v>343932.78500000003</v>
      </c>
      <c r="E144" s="289">
        <v>1122049.7149999992</v>
      </c>
      <c r="F144" s="290"/>
      <c r="G144" s="290">
        <v>7032.5</v>
      </c>
      <c r="H144" s="179">
        <v>0.46490789114310416</v>
      </c>
      <c r="I144" s="34"/>
    </row>
    <row r="145" spans="2:11" ht="10.5" customHeight="1" x14ac:dyDescent="0.2">
      <c r="B145" s="37" t="s">
        <v>312</v>
      </c>
      <c r="C145" s="289"/>
      <c r="D145" s="289">
        <v>2197614.5693400009</v>
      </c>
      <c r="E145" s="289">
        <v>2197614.5693400009</v>
      </c>
      <c r="F145" s="290"/>
      <c r="G145" s="290"/>
      <c r="H145" s="179">
        <v>-0.14609031120206095</v>
      </c>
      <c r="I145" s="34"/>
    </row>
    <row r="146" spans="2:11" ht="10.5" customHeight="1" x14ac:dyDescent="0.2">
      <c r="B146" s="16" t="s">
        <v>385</v>
      </c>
      <c r="C146" s="289">
        <v>17206086.500000048</v>
      </c>
      <c r="D146" s="289">
        <v>12350667.460000005</v>
      </c>
      <c r="E146" s="289">
        <v>29556753.960000057</v>
      </c>
      <c r="F146" s="290">
        <v>13783.170000000002</v>
      </c>
      <c r="G146" s="290">
        <v>182165.41999999998</v>
      </c>
      <c r="H146" s="179">
        <v>0.15504887123696065</v>
      </c>
      <c r="I146" s="34"/>
    </row>
    <row r="147" spans="2:11" ht="10.5" customHeight="1" x14ac:dyDescent="0.2">
      <c r="B147" s="16" t="s">
        <v>382</v>
      </c>
      <c r="C147" s="289"/>
      <c r="D147" s="289">
        <v>823368.9</v>
      </c>
      <c r="E147" s="289">
        <v>823368.9</v>
      </c>
      <c r="F147" s="290"/>
      <c r="G147" s="290">
        <v>5125</v>
      </c>
      <c r="H147" s="179">
        <v>-0.10645017794077016</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280</v>
      </c>
      <c r="D150" s="289">
        <v>2762763.6254100013</v>
      </c>
      <c r="E150" s="289">
        <v>2763043.6254100013</v>
      </c>
      <c r="F150" s="290">
        <v>2024.85195</v>
      </c>
      <c r="G150" s="290">
        <v>6815.2313190000023</v>
      </c>
      <c r="H150" s="179">
        <v>0.38980097512460432</v>
      </c>
      <c r="I150" s="34"/>
    </row>
    <row r="151" spans="2:11" ht="10.5" customHeight="1" x14ac:dyDescent="0.2">
      <c r="B151" s="41" t="s">
        <v>120</v>
      </c>
      <c r="C151" s="293">
        <v>63129049.670000233</v>
      </c>
      <c r="D151" s="293">
        <v>128615152.61839974</v>
      </c>
      <c r="E151" s="293">
        <v>191744202.28839999</v>
      </c>
      <c r="F151" s="294">
        <v>86847.901950000014</v>
      </c>
      <c r="G151" s="294">
        <v>1222010.3950689998</v>
      </c>
      <c r="H151" s="286">
        <v>0.11944585686593823</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431</v>
      </c>
      <c r="C156" s="208"/>
      <c r="D156" s="208"/>
      <c r="E156" s="208"/>
      <c r="F156" s="208"/>
      <c r="G156" s="208"/>
      <c r="H156" s="205"/>
      <c r="I156" s="34"/>
    </row>
    <row r="157" spans="2:11" ht="14.25" customHeight="1" x14ac:dyDescent="0.25">
      <c r="B157" s="7" t="s">
        <v>288</v>
      </c>
      <c r="C157" s="8"/>
      <c r="D157" s="8"/>
      <c r="E157" s="8"/>
      <c r="F157" s="8"/>
      <c r="G157" s="8"/>
      <c r="H157" s="8"/>
      <c r="I157" s="8"/>
    </row>
    <row r="158" spans="2:11" ht="12" customHeight="1" x14ac:dyDescent="0.2">
      <c r="B158" s="9"/>
      <c r="C158" s="10" t="str">
        <f>C3</f>
        <v>PERIODE DU 1.1 AU 31.5.2024</v>
      </c>
      <c r="D158" s="11"/>
    </row>
    <row r="159" spans="2:11" ht="14.25" customHeight="1" x14ac:dyDescent="0.2">
      <c r="B159" s="12" t="str">
        <f>B4</f>
        <v xml:space="preserve">             I - ASSURANCE MALADIE : DÉPENSES en milliers d'euros</v>
      </c>
      <c r="C159" s="13"/>
      <c r="D159" s="13"/>
      <c r="E159" s="13"/>
      <c r="F159" s="13"/>
      <c r="G159" s="13"/>
      <c r="H159" s="14"/>
      <c r="I159" s="15"/>
      <c r="K159" s="28"/>
    </row>
    <row r="160" spans="2:11" ht="12" customHeight="1" x14ac:dyDescent="0.2">
      <c r="B160" s="16" t="s">
        <v>4</v>
      </c>
      <c r="C160" s="386" t="s">
        <v>1</v>
      </c>
      <c r="D160" s="17" t="s">
        <v>2</v>
      </c>
      <c r="E160" s="386" t="s">
        <v>6</v>
      </c>
      <c r="F160" s="219" t="s">
        <v>3</v>
      </c>
      <c r="G160" s="219" t="s">
        <v>237</v>
      </c>
      <c r="H160" s="19" t="str">
        <f>$H$5</f>
        <v>PCAP</v>
      </c>
      <c r="I160" s="20"/>
      <c r="K160" s="28"/>
    </row>
    <row r="161" spans="1:11" ht="9.75" customHeight="1" x14ac:dyDescent="0.2">
      <c r="B161" s="21"/>
      <c r="C161" s="45" t="s">
        <v>5</v>
      </c>
      <c r="D161" s="44" t="s">
        <v>5</v>
      </c>
      <c r="E161" s="45"/>
      <c r="F161" s="220" t="s">
        <v>241</v>
      </c>
      <c r="G161" s="220" t="s">
        <v>239</v>
      </c>
      <c r="H161" s="22" t="str">
        <f>$H$6</f>
        <v>en %</v>
      </c>
      <c r="I161" s="23"/>
      <c r="K161" s="28"/>
    </row>
    <row r="162" spans="1:11" s="28" customFormat="1" ht="13.5" customHeight="1" x14ac:dyDescent="0.2">
      <c r="A162" s="24"/>
      <c r="B162" s="31" t="s">
        <v>121</v>
      </c>
      <c r="C162" s="30"/>
      <c r="D162" s="30"/>
      <c r="E162" s="30"/>
      <c r="F162" s="222"/>
      <c r="G162" s="222"/>
      <c r="H162" s="178"/>
      <c r="I162" s="36"/>
    </row>
    <row r="163" spans="1:11" s="28" customFormat="1" ht="10.5" customHeight="1" x14ac:dyDescent="0.2">
      <c r="A163" s="24"/>
      <c r="B163" s="16" t="s">
        <v>116</v>
      </c>
      <c r="C163" s="289">
        <v>524579741.41000199</v>
      </c>
      <c r="D163" s="289">
        <v>56930081.560000315</v>
      </c>
      <c r="E163" s="289">
        <v>581509822.97000229</v>
      </c>
      <c r="F163" s="290">
        <v>737505.95999999926</v>
      </c>
      <c r="G163" s="290">
        <v>4728092.450000002</v>
      </c>
      <c r="H163" s="179">
        <v>-8.3916625854921656E-2</v>
      </c>
      <c r="I163" s="36"/>
      <c r="J163" s="5"/>
    </row>
    <row r="164" spans="1:11" s="28" customFormat="1" ht="10.5" customHeight="1" x14ac:dyDescent="0.2">
      <c r="A164" s="24"/>
      <c r="B164" s="16" t="s">
        <v>117</v>
      </c>
      <c r="C164" s="289">
        <v>312704820.15999967</v>
      </c>
      <c r="D164" s="289">
        <v>41221511.970000014</v>
      </c>
      <c r="E164" s="289">
        <v>353926332.1299997</v>
      </c>
      <c r="F164" s="290">
        <v>11466.740000000003</v>
      </c>
      <c r="G164" s="290">
        <v>2484510.7100000004</v>
      </c>
      <c r="H164" s="179">
        <v>-0.12925159544051512</v>
      </c>
      <c r="I164" s="36"/>
      <c r="J164" s="5"/>
    </row>
    <row r="165" spans="1:11" s="28" customFormat="1" ht="10.5" customHeight="1" x14ac:dyDescent="0.2">
      <c r="A165" s="24"/>
      <c r="B165" s="16" t="s">
        <v>118</v>
      </c>
      <c r="C165" s="289">
        <v>9166075.1699999627</v>
      </c>
      <c r="D165" s="289">
        <v>195287733.64999992</v>
      </c>
      <c r="E165" s="289">
        <v>204453808.81999987</v>
      </c>
      <c r="F165" s="290"/>
      <c r="G165" s="290">
        <v>1100070.9999999998</v>
      </c>
      <c r="H165" s="179">
        <v>4.3748413573445166E-2</v>
      </c>
      <c r="I165" s="36"/>
      <c r="J165" s="5"/>
    </row>
    <row r="166" spans="1:11" s="28" customFormat="1" ht="10.5" customHeight="1" x14ac:dyDescent="0.2">
      <c r="A166" s="24"/>
      <c r="B166" s="16" t="s">
        <v>166</v>
      </c>
      <c r="C166" s="289">
        <v>90018019.559999689</v>
      </c>
      <c r="D166" s="289">
        <v>7419263.5700000525</v>
      </c>
      <c r="E166" s="289">
        <v>97437283.129999742</v>
      </c>
      <c r="F166" s="290">
        <v>10510.599999999999</v>
      </c>
      <c r="G166" s="290">
        <v>741968.6099999994</v>
      </c>
      <c r="H166" s="179">
        <v>-7.0938635758940327E-2</v>
      </c>
      <c r="I166" s="36"/>
      <c r="J166" s="5"/>
    </row>
    <row r="167" spans="1:11" s="28" customFormat="1" ht="10.5" customHeight="1" x14ac:dyDescent="0.2">
      <c r="A167" s="24"/>
      <c r="B167" s="16" t="s">
        <v>22</v>
      </c>
      <c r="C167" s="289">
        <v>61229009.719999343</v>
      </c>
      <c r="D167" s="289">
        <v>7145645.0499999998</v>
      </c>
      <c r="E167" s="289">
        <v>68374654.76999934</v>
      </c>
      <c r="F167" s="290">
        <v>2637.2</v>
      </c>
      <c r="G167" s="290">
        <v>469150.4299999997</v>
      </c>
      <c r="H167" s="179">
        <v>-0.1065689822880781</v>
      </c>
      <c r="I167" s="36"/>
      <c r="J167" s="5"/>
    </row>
    <row r="168" spans="1:11" s="28" customFormat="1" ht="10.5" customHeight="1" x14ac:dyDescent="0.2">
      <c r="A168" s="24"/>
      <c r="B168" s="16" t="s">
        <v>115</v>
      </c>
      <c r="C168" s="289">
        <v>51662398.439999595</v>
      </c>
      <c r="D168" s="289">
        <v>44711609.250000261</v>
      </c>
      <c r="E168" s="289">
        <v>96374007.689999864</v>
      </c>
      <c r="F168" s="290">
        <v>5815571.0100000221</v>
      </c>
      <c r="G168" s="290">
        <v>595612.4299999997</v>
      </c>
      <c r="H168" s="179">
        <v>-2.6382280327620355E-3</v>
      </c>
      <c r="I168" s="36"/>
      <c r="J168" s="5"/>
    </row>
    <row r="169" spans="1:11" s="28" customFormat="1" ht="10.5" customHeight="1" x14ac:dyDescent="0.2">
      <c r="A169" s="24"/>
      <c r="B169" s="16" t="s">
        <v>114</v>
      </c>
      <c r="C169" s="289">
        <v>611158.09999999614</v>
      </c>
      <c r="D169" s="289">
        <v>33545269.280000512</v>
      </c>
      <c r="E169" s="289">
        <v>34156427.380000517</v>
      </c>
      <c r="F169" s="290">
        <v>3359.5399999999995</v>
      </c>
      <c r="G169" s="290">
        <v>207898.46999999991</v>
      </c>
      <c r="H169" s="179">
        <v>9.6582481175492507E-2</v>
      </c>
      <c r="I169" s="36"/>
      <c r="J169" s="5"/>
    </row>
    <row r="170" spans="1:11" s="28" customFormat="1" ht="10.5" customHeight="1" x14ac:dyDescent="0.2">
      <c r="A170" s="24"/>
      <c r="B170" s="16" t="s">
        <v>100</v>
      </c>
      <c r="C170" s="289">
        <v>17500.589999999982</v>
      </c>
      <c r="D170" s="289">
        <v>18067.939999999999</v>
      </c>
      <c r="E170" s="289">
        <v>35568.529999999977</v>
      </c>
      <c r="F170" s="290"/>
      <c r="G170" s="290">
        <v>171.2</v>
      </c>
      <c r="H170" s="179">
        <v>0.69174889927137917</v>
      </c>
      <c r="I170" s="36"/>
      <c r="J170" s="5"/>
    </row>
    <row r="171" spans="1:11" s="28" customFormat="1" ht="10.5" customHeight="1" x14ac:dyDescent="0.2">
      <c r="A171" s="24"/>
      <c r="B171" s="16" t="s">
        <v>283</v>
      </c>
      <c r="C171" s="289"/>
      <c r="D171" s="289">
        <v>-54600</v>
      </c>
      <c r="E171" s="289">
        <v>-54600</v>
      </c>
      <c r="F171" s="290"/>
      <c r="G171" s="290">
        <v>-264</v>
      </c>
      <c r="H171" s="179">
        <v>0.16786447638603685</v>
      </c>
      <c r="I171" s="36"/>
      <c r="J171" s="5"/>
    </row>
    <row r="172" spans="1:11" s="28" customFormat="1" ht="12.75" customHeight="1" x14ac:dyDescent="0.2">
      <c r="A172" s="24"/>
      <c r="B172" s="16" t="s">
        <v>416</v>
      </c>
      <c r="C172" s="289"/>
      <c r="D172" s="289"/>
      <c r="E172" s="289"/>
      <c r="F172" s="290"/>
      <c r="G172" s="290"/>
      <c r="H172" s="179"/>
      <c r="I172" s="36"/>
      <c r="J172" s="5"/>
    </row>
    <row r="173" spans="1:11" s="28" customFormat="1" ht="12.75" customHeight="1" x14ac:dyDescent="0.2">
      <c r="A173" s="24"/>
      <c r="B173" s="16" t="s">
        <v>412</v>
      </c>
      <c r="C173" s="289"/>
      <c r="D173" s="289">
        <v>1227874.9889850004</v>
      </c>
      <c r="E173" s="289">
        <v>1227874.9889850004</v>
      </c>
      <c r="F173" s="290"/>
      <c r="G173" s="290"/>
      <c r="H173" s="179">
        <v>4.8029375912560957E-2</v>
      </c>
      <c r="I173" s="36"/>
      <c r="J173" s="5"/>
    </row>
    <row r="174" spans="1:11" s="28" customFormat="1" ht="12.75" customHeight="1" x14ac:dyDescent="0.2">
      <c r="A174" s="24"/>
      <c r="B174" s="16" t="s">
        <v>374</v>
      </c>
      <c r="C174" s="289">
        <v>804269.6</v>
      </c>
      <c r="D174" s="289">
        <v>563829.81000000017</v>
      </c>
      <c r="E174" s="289">
        <v>1368099.4100000001</v>
      </c>
      <c r="F174" s="290"/>
      <c r="G174" s="290">
        <v>4476</v>
      </c>
      <c r="H174" s="179">
        <v>1.0321604602666845E-2</v>
      </c>
      <c r="I174" s="36"/>
      <c r="J174" s="5"/>
    </row>
    <row r="175" spans="1:11" s="28" customFormat="1" ht="12.75" customHeight="1" x14ac:dyDescent="0.2">
      <c r="A175" s="24"/>
      <c r="B175" s="574" t="s">
        <v>451</v>
      </c>
      <c r="C175" s="289"/>
      <c r="D175" s="289">
        <v>3672.78</v>
      </c>
      <c r="E175" s="289">
        <v>3672.78</v>
      </c>
      <c r="F175" s="290"/>
      <c r="G175" s="290"/>
      <c r="H175" s="179">
        <v>-0.91793238904120611</v>
      </c>
      <c r="I175" s="36"/>
      <c r="J175" s="5"/>
    </row>
    <row r="176" spans="1:11" s="28" customFormat="1" ht="12.75" hidden="1" customHeight="1" x14ac:dyDescent="0.2">
      <c r="A176" s="24"/>
      <c r="B176" s="574"/>
      <c r="C176" s="289"/>
      <c r="D176" s="289"/>
      <c r="E176" s="289"/>
      <c r="F176" s="290"/>
      <c r="G176" s="290"/>
      <c r="H176" s="179"/>
      <c r="I176" s="36"/>
      <c r="J176" s="5"/>
    </row>
    <row r="177" spans="1:11" s="28" customFormat="1" ht="12" customHeight="1" x14ac:dyDescent="0.2">
      <c r="A177" s="24"/>
      <c r="B177" s="269" t="s">
        <v>99</v>
      </c>
      <c r="C177" s="289"/>
      <c r="D177" s="289">
        <v>1081891.8199999998</v>
      </c>
      <c r="E177" s="289">
        <v>1081891.8199999998</v>
      </c>
      <c r="F177" s="290"/>
      <c r="G177" s="290">
        <v>7180</v>
      </c>
      <c r="H177" s="179">
        <v>0.44783623661331817</v>
      </c>
      <c r="I177" s="36"/>
    </row>
    <row r="178" spans="1:11" s="28" customFormat="1" ht="14.25" customHeight="1" x14ac:dyDescent="0.2">
      <c r="A178" s="24"/>
      <c r="B178" s="35" t="s">
        <v>119</v>
      </c>
      <c r="C178" s="291">
        <v>1050792992.7500002</v>
      </c>
      <c r="D178" s="291">
        <v>389101851.66898608</v>
      </c>
      <c r="E178" s="291">
        <v>1439894844.4189866</v>
      </c>
      <c r="F178" s="292">
        <v>6581051.0500000212</v>
      </c>
      <c r="G178" s="292">
        <v>10338867.300000001</v>
      </c>
      <c r="H178" s="178">
        <v>-7.0796531043002764E-2</v>
      </c>
      <c r="I178" s="36"/>
      <c r="K178" s="209" t="b">
        <f>IF(ABS(E178-SUM(E163:E177))&lt;0.001,TRUE,FALSE)</f>
        <v>1</v>
      </c>
    </row>
    <row r="179" spans="1:11" s="28" customFormat="1" ht="14.25" customHeight="1" x14ac:dyDescent="0.2">
      <c r="A179" s="24"/>
      <c r="B179" s="31" t="s">
        <v>243</v>
      </c>
      <c r="C179" s="291"/>
      <c r="D179" s="291"/>
      <c r="E179" s="291"/>
      <c r="F179" s="292"/>
      <c r="G179" s="292"/>
      <c r="H179" s="178"/>
      <c r="I179" s="36"/>
    </row>
    <row r="180" spans="1:11" s="28" customFormat="1" ht="10.5" customHeight="1" x14ac:dyDescent="0.2">
      <c r="A180" s="24"/>
      <c r="B180" s="16" t="s">
        <v>22</v>
      </c>
      <c r="C180" s="289">
        <v>99260078.510000303</v>
      </c>
      <c r="D180" s="289">
        <v>69511905.14185001</v>
      </c>
      <c r="E180" s="289">
        <v>168771983.65185028</v>
      </c>
      <c r="F180" s="290"/>
      <c r="G180" s="290">
        <v>577835.25449999981</v>
      </c>
      <c r="H180" s="179">
        <v>0.18004029152143119</v>
      </c>
      <c r="I180" s="36"/>
      <c r="J180" s="5"/>
    </row>
    <row r="181" spans="1:11" s="28" customFormat="1" ht="10.5" customHeight="1" x14ac:dyDescent="0.2">
      <c r="A181" s="24"/>
      <c r="B181" s="16" t="s">
        <v>387</v>
      </c>
      <c r="C181" s="289">
        <v>32901.092299999975</v>
      </c>
      <c r="D181" s="289">
        <v>318161.59742999962</v>
      </c>
      <c r="E181" s="289">
        <v>351062.68972999958</v>
      </c>
      <c r="F181" s="290"/>
      <c r="G181" s="290">
        <v>722.22325000000023</v>
      </c>
      <c r="H181" s="179">
        <v>-0.13420487587842278</v>
      </c>
      <c r="I181" s="36"/>
      <c r="J181" s="5"/>
    </row>
    <row r="182" spans="1:11" s="28" customFormat="1" ht="10.5" customHeight="1" x14ac:dyDescent="0.2">
      <c r="A182" s="24"/>
      <c r="B182" s="16" t="s">
        <v>104</v>
      </c>
      <c r="C182" s="289">
        <v>89279908.179999918</v>
      </c>
      <c r="D182" s="289">
        <v>58098171.300000012</v>
      </c>
      <c r="E182" s="289">
        <v>147378079.47999996</v>
      </c>
      <c r="F182" s="290"/>
      <c r="G182" s="290">
        <v>697502.25000000023</v>
      </c>
      <c r="H182" s="179">
        <v>7.3744958350558942E-2</v>
      </c>
      <c r="I182" s="36"/>
      <c r="J182" s="5"/>
    </row>
    <row r="183" spans="1:11" s="28" customFormat="1" ht="10.5" customHeight="1" x14ac:dyDescent="0.2">
      <c r="A183" s="24"/>
      <c r="B183" s="33" t="s">
        <v>106</v>
      </c>
      <c r="C183" s="289">
        <v>72310719.080000028</v>
      </c>
      <c r="D183" s="289">
        <v>53373488.490000017</v>
      </c>
      <c r="E183" s="289">
        <v>125684207.57000004</v>
      </c>
      <c r="F183" s="290"/>
      <c r="G183" s="290">
        <v>648270.88000000024</v>
      </c>
      <c r="H183" s="179">
        <v>9.3798113090793667E-2</v>
      </c>
      <c r="I183" s="36"/>
      <c r="J183" s="5"/>
    </row>
    <row r="184" spans="1:11" s="28" customFormat="1" ht="10.5" customHeight="1" x14ac:dyDescent="0.2">
      <c r="A184" s="24"/>
      <c r="B184" s="33" t="s">
        <v>304</v>
      </c>
      <c r="C184" s="289">
        <v>1682636.3099999991</v>
      </c>
      <c r="D184" s="289">
        <v>4493615.4000000013</v>
      </c>
      <c r="E184" s="289">
        <v>6176251.7100000009</v>
      </c>
      <c r="F184" s="290"/>
      <c r="G184" s="290">
        <v>69920.320000000007</v>
      </c>
      <c r="H184" s="179">
        <v>0.24820956576415432</v>
      </c>
      <c r="I184" s="36"/>
      <c r="J184" s="5"/>
    </row>
    <row r="185" spans="1:11" s="28" customFormat="1" ht="10.5" customHeight="1" x14ac:dyDescent="0.2">
      <c r="A185" s="24"/>
      <c r="B185" s="33" t="s">
        <v>305</v>
      </c>
      <c r="C185" s="289">
        <v>2609.09</v>
      </c>
      <c r="D185" s="289">
        <v>408465.40000000031</v>
      </c>
      <c r="E185" s="289">
        <v>411074.49000000034</v>
      </c>
      <c r="F185" s="290"/>
      <c r="G185" s="290">
        <v>3745.5299999999993</v>
      </c>
      <c r="H185" s="179">
        <v>0.12936387070725885</v>
      </c>
      <c r="I185" s="36"/>
      <c r="J185" s="5"/>
    </row>
    <row r="186" spans="1:11" s="28" customFormat="1" ht="10.5" customHeight="1" x14ac:dyDescent="0.2">
      <c r="A186" s="24"/>
      <c r="B186" s="33" t="s">
        <v>306</v>
      </c>
      <c r="C186" s="289">
        <v>15950.689999999993</v>
      </c>
      <c r="D186" s="289">
        <v>1369250.0299999986</v>
      </c>
      <c r="E186" s="289">
        <v>1385200.7199999986</v>
      </c>
      <c r="F186" s="290"/>
      <c r="G186" s="290">
        <v>15343.420000000002</v>
      </c>
      <c r="H186" s="179">
        <v>-0.33624286448871932</v>
      </c>
      <c r="I186" s="36"/>
      <c r="J186" s="5"/>
    </row>
    <row r="187" spans="1:11" s="28" customFormat="1" ht="10.5" customHeight="1" x14ac:dyDescent="0.2">
      <c r="A187" s="24"/>
      <c r="B187" s="33" t="s">
        <v>307</v>
      </c>
      <c r="C187" s="289">
        <v>9125986.7400000039</v>
      </c>
      <c r="D187" s="289">
        <v>4964015.1899999939</v>
      </c>
      <c r="E187" s="289">
        <v>14090001.929999996</v>
      </c>
      <c r="F187" s="290"/>
      <c r="G187" s="290">
        <v>63236.83</v>
      </c>
      <c r="H187" s="179">
        <v>6.6860303223811313E-2</v>
      </c>
      <c r="I187" s="36"/>
      <c r="J187" s="5"/>
    </row>
    <row r="188" spans="1:11" s="28" customFormat="1" ht="10.5" customHeight="1" x14ac:dyDescent="0.2">
      <c r="A188" s="24"/>
      <c r="B188" s="33" t="s">
        <v>308</v>
      </c>
      <c r="C188" s="289">
        <v>12292000.030000087</v>
      </c>
      <c r="D188" s="289">
        <v>5184458.9200000037</v>
      </c>
      <c r="E188" s="289">
        <v>17476458.950000092</v>
      </c>
      <c r="F188" s="290"/>
      <c r="G188" s="290">
        <v>78493.87</v>
      </c>
      <c r="H188" s="179">
        <v>7.23826767504816E-2</v>
      </c>
      <c r="I188" s="36"/>
      <c r="J188" s="5"/>
      <c r="K188" s="5"/>
    </row>
    <row r="189" spans="1:11" s="28" customFormat="1" ht="10.5" customHeight="1" x14ac:dyDescent="0.2">
      <c r="A189" s="24"/>
      <c r="B189" s="33" t="s">
        <v>309</v>
      </c>
      <c r="C189" s="289">
        <v>49191536.219999939</v>
      </c>
      <c r="D189" s="289">
        <v>36953683.550000027</v>
      </c>
      <c r="E189" s="289">
        <v>86145219.769999966</v>
      </c>
      <c r="F189" s="290"/>
      <c r="G189" s="290">
        <v>417530.91000000015</v>
      </c>
      <c r="H189" s="179">
        <v>0.10437765796123077</v>
      </c>
      <c r="I189" s="36"/>
      <c r="J189" s="5"/>
      <c r="K189" s="5"/>
    </row>
    <row r="190" spans="1:11" ht="10.5" customHeight="1" x14ac:dyDescent="0.2">
      <c r="B190" s="33" t="s">
        <v>105</v>
      </c>
      <c r="C190" s="289">
        <v>16969189.099999886</v>
      </c>
      <c r="D190" s="289">
        <v>4724682.8099999856</v>
      </c>
      <c r="E190" s="289">
        <v>21693871.90999987</v>
      </c>
      <c r="F190" s="290"/>
      <c r="G190" s="290">
        <v>49231.370000000032</v>
      </c>
      <c r="H190" s="179">
        <v>-2.9353091528144803E-2</v>
      </c>
      <c r="I190" s="34"/>
    </row>
    <row r="191" spans="1:11" ht="10.5" customHeight="1" x14ac:dyDescent="0.2">
      <c r="B191" s="16" t="s">
        <v>116</v>
      </c>
      <c r="C191" s="289">
        <v>100229788.36000019</v>
      </c>
      <c r="D191" s="289">
        <v>12877429.969999935</v>
      </c>
      <c r="E191" s="289">
        <v>113107218.33000013</v>
      </c>
      <c r="F191" s="290"/>
      <c r="G191" s="290">
        <v>318948.14000000007</v>
      </c>
      <c r="H191" s="179">
        <v>-4.8632329861336143E-2</v>
      </c>
      <c r="I191" s="34"/>
    </row>
    <row r="192" spans="1:11" ht="10.5" customHeight="1" x14ac:dyDescent="0.2">
      <c r="B192" s="16" t="s">
        <v>117</v>
      </c>
      <c r="C192" s="289">
        <v>66832671.099999972</v>
      </c>
      <c r="D192" s="289">
        <v>12343863.479999999</v>
      </c>
      <c r="E192" s="289">
        <v>79176534.579999968</v>
      </c>
      <c r="F192" s="290"/>
      <c r="G192" s="290">
        <v>196233.75999999995</v>
      </c>
      <c r="H192" s="179">
        <v>-8.8071185139665609E-2</v>
      </c>
      <c r="I192" s="34"/>
      <c r="K192" s="28"/>
    </row>
    <row r="193" spans="1:11" ht="10.5" customHeight="1" x14ac:dyDescent="0.2">
      <c r="B193" s="16" t="s">
        <v>118</v>
      </c>
      <c r="C193" s="289">
        <v>1045099.1400000018</v>
      </c>
      <c r="D193" s="289">
        <v>21474097.859999999</v>
      </c>
      <c r="E193" s="289">
        <v>22519197.000000004</v>
      </c>
      <c r="F193" s="290"/>
      <c r="G193" s="290">
        <v>19589.8</v>
      </c>
      <c r="H193" s="179">
        <v>0.10642615296035296</v>
      </c>
      <c r="I193" s="34"/>
      <c r="K193" s="28"/>
    </row>
    <row r="194" spans="1:11" s="28" customFormat="1" ht="10.5" customHeight="1" x14ac:dyDescent="0.2">
      <c r="A194" s="24"/>
      <c r="B194" s="16" t="s">
        <v>115</v>
      </c>
      <c r="C194" s="289">
        <v>9647111.230000047</v>
      </c>
      <c r="D194" s="289">
        <v>12910196.849999974</v>
      </c>
      <c r="E194" s="289">
        <v>22557308.080000024</v>
      </c>
      <c r="F194" s="290"/>
      <c r="G194" s="290">
        <v>48460.119999999988</v>
      </c>
      <c r="H194" s="179">
        <v>-7.0354056026363798E-3</v>
      </c>
      <c r="I194" s="36"/>
      <c r="J194" s="5"/>
    </row>
    <row r="195" spans="1:11" s="28" customFormat="1" ht="10.5" customHeight="1" x14ac:dyDescent="0.2">
      <c r="A195" s="24"/>
      <c r="B195" s="16" t="s">
        <v>114</v>
      </c>
      <c r="C195" s="289">
        <v>75821.490000000238</v>
      </c>
      <c r="D195" s="289">
        <v>10217628.41999995</v>
      </c>
      <c r="E195" s="289">
        <v>10293449.90999995</v>
      </c>
      <c r="F195" s="290"/>
      <c r="G195" s="290">
        <v>25131.539999999979</v>
      </c>
      <c r="H195" s="179">
        <v>1.5716086147458119E-2</v>
      </c>
      <c r="I195" s="36"/>
      <c r="J195" s="5"/>
      <c r="K195" s="5"/>
    </row>
    <row r="196" spans="1:11" s="28" customFormat="1" ht="10.5" customHeight="1" x14ac:dyDescent="0.2">
      <c r="A196" s="24"/>
      <c r="B196" s="16" t="s">
        <v>95</v>
      </c>
      <c r="C196" s="289">
        <v>632424.50000000012</v>
      </c>
      <c r="D196" s="289">
        <v>3558916.839999998</v>
      </c>
      <c r="E196" s="289">
        <v>4191341.3399999985</v>
      </c>
      <c r="F196" s="290"/>
      <c r="G196" s="290">
        <v>13236.240000000002</v>
      </c>
      <c r="H196" s="179">
        <v>-3.6568229347877512E-4</v>
      </c>
      <c r="I196" s="36"/>
      <c r="J196" s="5"/>
      <c r="K196" s="5"/>
    </row>
    <row r="197" spans="1:11" ht="10.5" customHeight="1" x14ac:dyDescent="0.2">
      <c r="B197" s="16" t="s">
        <v>381</v>
      </c>
      <c r="C197" s="289">
        <v>46565263.480000041</v>
      </c>
      <c r="D197" s="289">
        <v>7726354.5224999972</v>
      </c>
      <c r="E197" s="289">
        <v>54291618.002500042</v>
      </c>
      <c r="F197" s="290"/>
      <c r="G197" s="290">
        <v>368420.33999999997</v>
      </c>
      <c r="H197" s="179">
        <v>0.57990869355266739</v>
      </c>
      <c r="I197" s="20"/>
    </row>
    <row r="198" spans="1:11" ht="10.5" customHeight="1" x14ac:dyDescent="0.2">
      <c r="B198" s="16" t="s">
        <v>418</v>
      </c>
      <c r="C198" s="289"/>
      <c r="D198" s="289">
        <v>33121.80000000001</v>
      </c>
      <c r="E198" s="289">
        <v>33121.80000000001</v>
      </c>
      <c r="F198" s="290"/>
      <c r="G198" s="290"/>
      <c r="H198" s="179">
        <v>0.21992099988166425</v>
      </c>
      <c r="I198" s="34"/>
    </row>
    <row r="199" spans="1:11" ht="10.5" customHeight="1" x14ac:dyDescent="0.2">
      <c r="B199" s="16" t="s">
        <v>444</v>
      </c>
      <c r="C199" s="289"/>
      <c r="D199" s="289"/>
      <c r="E199" s="289"/>
      <c r="F199" s="290"/>
      <c r="G199" s="290"/>
      <c r="H199" s="179"/>
      <c r="I199" s="34"/>
    </row>
    <row r="200" spans="1:11" ht="10.5" customHeight="1" x14ac:dyDescent="0.2">
      <c r="B200" s="16" t="s">
        <v>441</v>
      </c>
      <c r="C200" s="289"/>
      <c r="D200" s="289">
        <v>8605540.9697459973</v>
      </c>
      <c r="E200" s="289">
        <v>8605540.9697459973</v>
      </c>
      <c r="F200" s="290"/>
      <c r="G200" s="290"/>
      <c r="H200" s="179">
        <v>0.2617704831844454</v>
      </c>
      <c r="I200" s="34"/>
    </row>
    <row r="201" spans="1:11" ht="10.5" customHeight="1" x14ac:dyDescent="0.2">
      <c r="B201" s="16" t="s">
        <v>346</v>
      </c>
      <c r="C201" s="289"/>
      <c r="D201" s="289"/>
      <c r="E201" s="289"/>
      <c r="F201" s="290"/>
      <c r="G201" s="290"/>
      <c r="H201" s="179"/>
      <c r="I201" s="20"/>
    </row>
    <row r="202" spans="1:11" ht="10.5" customHeight="1" x14ac:dyDescent="0.2">
      <c r="B202" s="16" t="s">
        <v>350</v>
      </c>
      <c r="C202" s="289"/>
      <c r="D202" s="289">
        <v>87130947.414062008</v>
      </c>
      <c r="E202" s="289">
        <v>87130947.414062008</v>
      </c>
      <c r="F202" s="290"/>
      <c r="G202" s="290"/>
      <c r="H202" s="179">
        <v>-2.6994517988969569E-2</v>
      </c>
      <c r="I202" s="20"/>
    </row>
    <row r="203" spans="1:11" ht="10.5" customHeight="1" x14ac:dyDescent="0.2">
      <c r="B203" s="16" t="s">
        <v>313</v>
      </c>
      <c r="C203" s="289"/>
      <c r="D203" s="289"/>
      <c r="E203" s="289"/>
      <c r="F203" s="290"/>
      <c r="G203" s="290"/>
      <c r="H203" s="179"/>
      <c r="I203" s="20"/>
    </row>
    <row r="204" spans="1:11" ht="10.5" customHeight="1" x14ac:dyDescent="0.2">
      <c r="B204" s="16" t="s">
        <v>351</v>
      </c>
      <c r="C204" s="289"/>
      <c r="D204" s="289"/>
      <c r="E204" s="289"/>
      <c r="F204" s="290"/>
      <c r="G204" s="290"/>
      <c r="H204" s="179"/>
      <c r="I204" s="20"/>
    </row>
    <row r="205" spans="1:11" ht="10.5" customHeight="1" x14ac:dyDescent="0.2">
      <c r="B205" s="269" t="s">
        <v>412</v>
      </c>
      <c r="C205" s="289"/>
      <c r="D205" s="289">
        <v>2825.9100000000003</v>
      </c>
      <c r="E205" s="289">
        <v>2825.9100000000003</v>
      </c>
      <c r="F205" s="290"/>
      <c r="G205" s="290"/>
      <c r="H205" s="179">
        <v>2.2791404384634451E-3</v>
      </c>
      <c r="I205" s="34"/>
    </row>
    <row r="206" spans="1:11" ht="10.5" customHeight="1" x14ac:dyDescent="0.2">
      <c r="B206" s="16" t="s">
        <v>100</v>
      </c>
      <c r="C206" s="289">
        <v>328848.75000000006</v>
      </c>
      <c r="D206" s="289">
        <v>2289507.8100000005</v>
      </c>
      <c r="E206" s="289">
        <v>2618356.56</v>
      </c>
      <c r="F206" s="290"/>
      <c r="G206" s="290">
        <v>8957.23</v>
      </c>
      <c r="H206" s="179">
        <v>0.16960038629257612</v>
      </c>
      <c r="I206" s="34"/>
    </row>
    <row r="207" spans="1:11" ht="10.5" customHeight="1" x14ac:dyDescent="0.2">
      <c r="B207" s="16" t="s">
        <v>388</v>
      </c>
      <c r="C207" s="289">
        <v>14747.907700000029</v>
      </c>
      <c r="D207" s="289">
        <v>222326.10257000031</v>
      </c>
      <c r="E207" s="289">
        <v>237074.01027000035</v>
      </c>
      <c r="F207" s="290"/>
      <c r="G207" s="290">
        <v>336.77674999999994</v>
      </c>
      <c r="H207" s="179">
        <v>-0.28428859287352359</v>
      </c>
      <c r="I207" s="34"/>
    </row>
    <row r="208" spans="1:11" ht="10.5" customHeight="1" x14ac:dyDescent="0.2">
      <c r="B208" s="16" t="s">
        <v>94</v>
      </c>
      <c r="C208" s="289">
        <v>3678.650000000001</v>
      </c>
      <c r="D208" s="289">
        <v>109693</v>
      </c>
      <c r="E208" s="289">
        <v>113371.65</v>
      </c>
      <c r="F208" s="290"/>
      <c r="G208" s="290"/>
      <c r="H208" s="179">
        <v>-0.28414958372423449</v>
      </c>
      <c r="I208" s="34"/>
      <c r="K208" s="28"/>
    </row>
    <row r="209" spans="1:11" ht="10.5" customHeight="1" x14ac:dyDescent="0.2">
      <c r="B209" s="16" t="s">
        <v>92</v>
      </c>
      <c r="C209" s="289">
        <v>119779.32999999994</v>
      </c>
      <c r="D209" s="289">
        <v>17536.350000000006</v>
      </c>
      <c r="E209" s="289">
        <v>137315.67999999993</v>
      </c>
      <c r="F209" s="290"/>
      <c r="G209" s="290">
        <v>221.02</v>
      </c>
      <c r="H209" s="179">
        <v>-9.3285991494767573E-2</v>
      </c>
      <c r="I209" s="34"/>
    </row>
    <row r="210" spans="1:11" s="28" customFormat="1" ht="10.5" customHeight="1" x14ac:dyDescent="0.2">
      <c r="A210" s="24"/>
      <c r="B210" s="16" t="s">
        <v>93</v>
      </c>
      <c r="C210" s="289">
        <v>126254.17000000001</v>
      </c>
      <c r="D210" s="289">
        <v>18541.5</v>
      </c>
      <c r="E210" s="289">
        <v>144795.67000000001</v>
      </c>
      <c r="F210" s="290"/>
      <c r="G210" s="290"/>
      <c r="H210" s="179">
        <v>-3.7063586561261297E-2</v>
      </c>
      <c r="I210" s="27"/>
      <c r="J210" s="5"/>
      <c r="K210" s="5"/>
    </row>
    <row r="211" spans="1:11" ht="10.5" customHeight="1" x14ac:dyDescent="0.2">
      <c r="B211" s="16" t="s">
        <v>303</v>
      </c>
      <c r="C211" s="289"/>
      <c r="D211" s="289"/>
      <c r="E211" s="289"/>
      <c r="F211" s="290"/>
      <c r="G211" s="290"/>
      <c r="H211" s="179"/>
      <c r="I211" s="34"/>
    </row>
    <row r="212" spans="1:11" ht="10.5" customHeight="1" x14ac:dyDescent="0.2">
      <c r="B212" s="16" t="s">
        <v>123</v>
      </c>
      <c r="C212" s="289">
        <v>572817.17000000027</v>
      </c>
      <c r="D212" s="289">
        <v>3997751.9599999972</v>
      </c>
      <c r="E212" s="289">
        <v>4570569.129999998</v>
      </c>
      <c r="F212" s="290"/>
      <c r="G212" s="290">
        <v>15030.440000000002</v>
      </c>
      <c r="H212" s="179">
        <v>0.6288055831610242</v>
      </c>
      <c r="I212" s="34"/>
    </row>
    <row r="213" spans="1:11" ht="10.5" customHeight="1" x14ac:dyDescent="0.2">
      <c r="B213" s="16" t="s">
        <v>107</v>
      </c>
      <c r="C213" s="289"/>
      <c r="D213" s="289">
        <v>500</v>
      </c>
      <c r="E213" s="289">
        <v>500</v>
      </c>
      <c r="F213" s="290"/>
      <c r="G213" s="290"/>
      <c r="H213" s="179">
        <v>0</v>
      </c>
      <c r="I213" s="20"/>
    </row>
    <row r="214" spans="1:11" ht="10.5" customHeight="1" x14ac:dyDescent="0.2">
      <c r="B214" s="33" t="s">
        <v>110</v>
      </c>
      <c r="C214" s="289"/>
      <c r="D214" s="289"/>
      <c r="E214" s="289"/>
      <c r="F214" s="290"/>
      <c r="G214" s="290"/>
      <c r="H214" s="179"/>
      <c r="I214" s="34"/>
    </row>
    <row r="215" spans="1:11" ht="10.5" customHeight="1" x14ac:dyDescent="0.2">
      <c r="B215" s="33" t="s">
        <v>109</v>
      </c>
      <c r="C215" s="289"/>
      <c r="D215" s="289"/>
      <c r="E215" s="289"/>
      <c r="F215" s="290"/>
      <c r="G215" s="290"/>
      <c r="H215" s="179"/>
      <c r="I215" s="34"/>
    </row>
    <row r="216" spans="1:11" ht="10.5" customHeight="1" x14ac:dyDescent="0.2">
      <c r="B216" s="33" t="s">
        <v>111</v>
      </c>
      <c r="C216" s="289"/>
      <c r="D216" s="289">
        <v>500</v>
      </c>
      <c r="E216" s="289">
        <v>500</v>
      </c>
      <c r="F216" s="290"/>
      <c r="G216" s="290"/>
      <c r="H216" s="179">
        <v>0</v>
      </c>
      <c r="I216" s="34"/>
      <c r="K216" s="28"/>
    </row>
    <row r="217" spans="1:11" ht="10.5" customHeight="1" x14ac:dyDescent="0.2">
      <c r="B217" s="33" t="s">
        <v>112</v>
      </c>
      <c r="C217" s="289"/>
      <c r="D217" s="289"/>
      <c r="E217" s="289"/>
      <c r="F217" s="290"/>
      <c r="G217" s="290"/>
      <c r="H217" s="179"/>
      <c r="I217" s="34"/>
      <c r="K217" s="28"/>
    </row>
    <row r="218" spans="1:11" s="28" customFormat="1" ht="10.5" customHeight="1" x14ac:dyDescent="0.2">
      <c r="A218" s="24"/>
      <c r="B218" s="16" t="s">
        <v>256</v>
      </c>
      <c r="C218" s="289">
        <v>34029.23000000001</v>
      </c>
      <c r="D218" s="289">
        <v>63906.539999999994</v>
      </c>
      <c r="E218" s="289">
        <v>97935.77</v>
      </c>
      <c r="F218" s="290"/>
      <c r="G218" s="290">
        <v>201.57999999999998</v>
      </c>
      <c r="H218" s="179">
        <v>0.74881930848476541</v>
      </c>
      <c r="I218" s="47"/>
      <c r="J218" s="5"/>
    </row>
    <row r="219" spans="1:11" s="28" customFormat="1" ht="10.5" customHeight="1" x14ac:dyDescent="0.2">
      <c r="A219" s="24"/>
      <c r="B219" s="16" t="s">
        <v>96</v>
      </c>
      <c r="C219" s="289"/>
      <c r="D219" s="289"/>
      <c r="E219" s="289"/>
      <c r="F219" s="290"/>
      <c r="G219" s="290"/>
      <c r="H219" s="179"/>
      <c r="I219" s="47"/>
      <c r="J219" s="5"/>
    </row>
    <row r="220" spans="1:11" s="28" customFormat="1" ht="10.5" customHeight="1" x14ac:dyDescent="0.2">
      <c r="A220" s="24"/>
      <c r="B220" s="16" t="s">
        <v>103</v>
      </c>
      <c r="C220" s="295"/>
      <c r="D220" s="295"/>
      <c r="E220" s="295"/>
      <c r="F220" s="296"/>
      <c r="G220" s="296"/>
      <c r="H220" s="190"/>
      <c r="I220" s="47"/>
      <c r="J220" s="5"/>
    </row>
    <row r="221" spans="1:11" s="28" customFormat="1" ht="10.5" customHeight="1" x14ac:dyDescent="0.2">
      <c r="A221" s="24"/>
      <c r="B221" s="16" t="s">
        <v>91</v>
      </c>
      <c r="C221" s="295">
        <v>326326.14999999997</v>
      </c>
      <c r="D221" s="295">
        <v>165812.45000000001</v>
      </c>
      <c r="E221" s="295">
        <v>492138.6</v>
      </c>
      <c r="F221" s="296"/>
      <c r="G221" s="296">
        <v>1716</v>
      </c>
      <c r="H221" s="190">
        <v>0.42825795536923517</v>
      </c>
      <c r="I221" s="47"/>
      <c r="J221" s="5"/>
    </row>
    <row r="222" spans="1:11" s="28" customFormat="1" ht="10.5" customHeight="1" x14ac:dyDescent="0.2">
      <c r="A222" s="24"/>
      <c r="B222" s="16" t="s">
        <v>382</v>
      </c>
      <c r="C222" s="295"/>
      <c r="D222" s="295">
        <v>2535</v>
      </c>
      <c r="E222" s="295">
        <v>2535</v>
      </c>
      <c r="F222" s="296"/>
      <c r="G222" s="296"/>
      <c r="H222" s="190">
        <v>-0.1408527079238121</v>
      </c>
      <c r="I222" s="47"/>
      <c r="J222" s="5"/>
    </row>
    <row r="223" spans="1:11" s="28" customFormat="1" ht="10.5" customHeight="1" x14ac:dyDescent="0.2">
      <c r="A223" s="24"/>
      <c r="B223" s="268" t="s">
        <v>255</v>
      </c>
      <c r="C223" s="295"/>
      <c r="D223" s="295">
        <v>104183.67999999999</v>
      </c>
      <c r="E223" s="295">
        <v>104183.67999999999</v>
      </c>
      <c r="F223" s="296"/>
      <c r="G223" s="296">
        <v>750</v>
      </c>
      <c r="H223" s="190">
        <v>-6.2861106853447479E-2</v>
      </c>
      <c r="I223" s="47"/>
      <c r="J223" s="5"/>
    </row>
    <row r="224" spans="1:11" s="28" customFormat="1" ht="10.5" customHeight="1" x14ac:dyDescent="0.2">
      <c r="A224" s="24"/>
      <c r="B224" s="16" t="s">
        <v>254</v>
      </c>
      <c r="C224" s="295"/>
      <c r="D224" s="295"/>
      <c r="E224" s="295"/>
      <c r="F224" s="296"/>
      <c r="G224" s="296"/>
      <c r="H224" s="190"/>
      <c r="I224" s="47"/>
      <c r="J224" s="5"/>
    </row>
    <row r="225" spans="1:11" s="28" customFormat="1" ht="10.5" customHeight="1" x14ac:dyDescent="0.2">
      <c r="A225" s="24"/>
      <c r="B225" s="16" t="s">
        <v>97</v>
      </c>
      <c r="C225" s="295"/>
      <c r="D225" s="295"/>
      <c r="E225" s="295"/>
      <c r="F225" s="296"/>
      <c r="G225" s="296"/>
      <c r="H225" s="190"/>
      <c r="I225" s="47"/>
      <c r="J225" s="5"/>
    </row>
    <row r="226" spans="1:11" s="28" customFormat="1" ht="10.5" customHeight="1" x14ac:dyDescent="0.2">
      <c r="A226" s="24"/>
      <c r="B226" s="16" t="s">
        <v>380</v>
      </c>
      <c r="C226" s="295"/>
      <c r="D226" s="295"/>
      <c r="E226" s="295"/>
      <c r="F226" s="296"/>
      <c r="G226" s="296"/>
      <c r="H226" s="190"/>
      <c r="I226" s="47"/>
      <c r="J226" s="5"/>
    </row>
    <row r="227" spans="1:11" s="28" customFormat="1" ht="10.5" customHeight="1" x14ac:dyDescent="0.2">
      <c r="A227" s="24"/>
      <c r="B227" s="16" t="s">
        <v>419</v>
      </c>
      <c r="C227" s="295"/>
      <c r="D227" s="295">
        <v>8830335.6556519996</v>
      </c>
      <c r="E227" s="295">
        <v>8830335.6556519996</v>
      </c>
      <c r="F227" s="296"/>
      <c r="G227" s="296"/>
      <c r="H227" s="190">
        <v>0.36377150482917786</v>
      </c>
      <c r="I227" s="47"/>
      <c r="J227" s="5"/>
    </row>
    <row r="228" spans="1:11" s="28" customFormat="1" ht="10.5" customHeight="1" x14ac:dyDescent="0.2">
      <c r="A228" s="24"/>
      <c r="B228" s="16" t="s">
        <v>489</v>
      </c>
      <c r="C228" s="295"/>
      <c r="D228" s="295">
        <v>34641.777900000001</v>
      </c>
      <c r="E228" s="295">
        <v>34641.777900000001</v>
      </c>
      <c r="F228" s="296"/>
      <c r="G228" s="296"/>
      <c r="H228" s="190"/>
      <c r="I228" s="47"/>
      <c r="J228" s="5"/>
    </row>
    <row r="229" spans="1:11" s="28" customFormat="1" ht="10.5" customHeight="1" x14ac:dyDescent="0.2">
      <c r="A229" s="24"/>
      <c r="B229" s="16" t="s">
        <v>487</v>
      </c>
      <c r="C229" s="295"/>
      <c r="D229" s="295">
        <v>26875.395200000003</v>
      </c>
      <c r="E229" s="295">
        <v>26875.395200000003</v>
      </c>
      <c r="F229" s="296"/>
      <c r="G229" s="296"/>
      <c r="H229" s="190">
        <v>0.10422405499190446</v>
      </c>
      <c r="I229" s="47"/>
      <c r="J229" s="5"/>
    </row>
    <row r="230" spans="1:11" s="28" customFormat="1" ht="10.5" customHeight="1" x14ac:dyDescent="0.2">
      <c r="A230" s="24"/>
      <c r="B230" s="16" t="s">
        <v>374</v>
      </c>
      <c r="C230" s="295">
        <v>95974.8</v>
      </c>
      <c r="D230" s="295">
        <v>54432.860000000153</v>
      </c>
      <c r="E230" s="295">
        <v>150407.66000000015</v>
      </c>
      <c r="F230" s="296"/>
      <c r="G230" s="296">
        <v>492</v>
      </c>
      <c r="H230" s="190">
        <v>6.9848258004441055E-2</v>
      </c>
      <c r="I230" s="47"/>
      <c r="J230" s="5"/>
    </row>
    <row r="231" spans="1:11" s="28" customFormat="1" ht="10.5" customHeight="1" x14ac:dyDescent="0.2">
      <c r="A231" s="24"/>
      <c r="B231" s="16" t="s">
        <v>420</v>
      </c>
      <c r="C231" s="295"/>
      <c r="D231" s="295">
        <v>635743.61528000003</v>
      </c>
      <c r="E231" s="295">
        <v>635743.61528000003</v>
      </c>
      <c r="F231" s="296"/>
      <c r="G231" s="296"/>
      <c r="H231" s="190">
        <v>0.83122747381574191</v>
      </c>
      <c r="I231" s="47"/>
      <c r="J231" s="5"/>
    </row>
    <row r="232" spans="1:11" s="28" customFormat="1" ht="10.5" customHeight="1" x14ac:dyDescent="0.2">
      <c r="A232" s="24"/>
      <c r="B232" s="574" t="s">
        <v>460</v>
      </c>
      <c r="C232" s="295"/>
      <c r="D232" s="295"/>
      <c r="E232" s="295"/>
      <c r="F232" s="296"/>
      <c r="G232" s="296"/>
      <c r="H232" s="190"/>
      <c r="I232" s="47"/>
      <c r="J232" s="5"/>
    </row>
    <row r="233" spans="1:11" s="28" customFormat="1" ht="10.5" hidden="1" customHeight="1" x14ac:dyDescent="0.2">
      <c r="A233" s="24"/>
      <c r="B233" s="574"/>
      <c r="C233" s="295"/>
      <c r="D233" s="295"/>
      <c r="E233" s="295"/>
      <c r="F233" s="296"/>
      <c r="G233" s="296"/>
      <c r="H233" s="190"/>
      <c r="I233" s="47"/>
      <c r="J233" s="5"/>
    </row>
    <row r="234" spans="1:11" s="28" customFormat="1" ht="10.5" customHeight="1" x14ac:dyDescent="0.2">
      <c r="A234" s="24"/>
      <c r="B234" s="16" t="s">
        <v>99</v>
      </c>
      <c r="C234" s="295">
        <v>156436.0399999998</v>
      </c>
      <c r="D234" s="295">
        <v>912510.07446999964</v>
      </c>
      <c r="E234" s="295">
        <v>1068946.1144699994</v>
      </c>
      <c r="F234" s="296"/>
      <c r="G234" s="296">
        <v>5849.2784649999994</v>
      </c>
      <c r="H234" s="190">
        <v>0.20738525873575098</v>
      </c>
      <c r="I234" s="47"/>
      <c r="J234" s="5"/>
      <c r="K234" s="5"/>
    </row>
    <row r="235" spans="1:11" s="28" customFormat="1" ht="10.5" customHeight="1" x14ac:dyDescent="0.2">
      <c r="A235" s="24"/>
      <c r="B235" s="16" t="s">
        <v>283</v>
      </c>
      <c r="C235" s="295"/>
      <c r="D235" s="295">
        <v>-518136</v>
      </c>
      <c r="E235" s="295">
        <v>-518136</v>
      </c>
      <c r="F235" s="296"/>
      <c r="G235" s="296">
        <v>-984</v>
      </c>
      <c r="H235" s="190">
        <v>0.21964860742330949</v>
      </c>
      <c r="I235" s="47"/>
      <c r="J235" s="5"/>
    </row>
    <row r="236" spans="1:11" s="28" customFormat="1" ht="12.75" customHeight="1" x14ac:dyDescent="0.2">
      <c r="A236" s="24"/>
      <c r="B236" s="16" t="s">
        <v>279</v>
      </c>
      <c r="C236" s="295">
        <v>57</v>
      </c>
      <c r="D236" s="295">
        <v>-8558219</v>
      </c>
      <c r="E236" s="295">
        <v>-8558162</v>
      </c>
      <c r="F236" s="296"/>
      <c r="G236" s="296">
        <v>-38308</v>
      </c>
      <c r="H236" s="190">
        <v>0.2748938117575519</v>
      </c>
      <c r="I236" s="47"/>
    </row>
    <row r="237" spans="1:11" ht="10.5" customHeight="1" x14ac:dyDescent="0.2">
      <c r="B237" s="35" t="s">
        <v>245</v>
      </c>
      <c r="C237" s="297">
        <v>415380016.28000039</v>
      </c>
      <c r="D237" s="297">
        <v>313219640.84665984</v>
      </c>
      <c r="E237" s="297">
        <v>728599657.12666035</v>
      </c>
      <c r="F237" s="298"/>
      <c r="G237" s="298">
        <v>2260341.9929650002</v>
      </c>
      <c r="H237" s="180">
        <v>6.8592033813797304E-2</v>
      </c>
      <c r="I237" s="47"/>
      <c r="K237" s="209" t="b">
        <f>IF(ABS(E237-SUM(E180:E182,E191:E213,E218:E236))&lt;0.001,TRUE,FALSE)</f>
        <v>1</v>
      </c>
    </row>
    <row r="238" spans="1:11" ht="10.5" customHeight="1" x14ac:dyDescent="0.2">
      <c r="B238" s="31" t="s">
        <v>278</v>
      </c>
      <c r="C238" s="297"/>
      <c r="D238" s="297"/>
      <c r="E238" s="297"/>
      <c r="F238" s="298"/>
      <c r="G238" s="298"/>
      <c r="H238" s="180"/>
      <c r="I238" s="47"/>
    </row>
    <row r="239" spans="1:11" ht="10.5" customHeight="1" x14ac:dyDescent="0.2">
      <c r="B239" s="16" t="s">
        <v>22</v>
      </c>
      <c r="C239" s="295">
        <v>2085866062.1500001</v>
      </c>
      <c r="D239" s="295">
        <v>1250559773.0672054</v>
      </c>
      <c r="E239" s="295">
        <v>3336425835.217206</v>
      </c>
      <c r="F239" s="296">
        <v>131255798.1199998</v>
      </c>
      <c r="G239" s="296">
        <v>18929996.595500015</v>
      </c>
      <c r="H239" s="190">
        <v>7.3047601239242921E-2</v>
      </c>
      <c r="I239" s="47"/>
    </row>
    <row r="240" spans="1:11" ht="10.5" customHeight="1" x14ac:dyDescent="0.2">
      <c r="B240" s="16" t="s">
        <v>387</v>
      </c>
      <c r="C240" s="295">
        <v>514773.76480000024</v>
      </c>
      <c r="D240" s="295">
        <v>8230893.6651299912</v>
      </c>
      <c r="E240" s="295">
        <v>8745667.4299299903</v>
      </c>
      <c r="F240" s="296">
        <v>267419.20634999999</v>
      </c>
      <c r="G240" s="296">
        <v>7556.7258899999988</v>
      </c>
      <c r="H240" s="190">
        <v>-0.36314770437906685</v>
      </c>
      <c r="I240" s="47"/>
    </row>
    <row r="241" spans="2:9" ht="10.5" customHeight="1" x14ac:dyDescent="0.2">
      <c r="B241" s="16" t="s">
        <v>104</v>
      </c>
      <c r="C241" s="295">
        <v>1553652375.2699957</v>
      </c>
      <c r="D241" s="295">
        <v>2815355738.5000014</v>
      </c>
      <c r="E241" s="295">
        <v>4369008113.7699976</v>
      </c>
      <c r="F241" s="296">
        <v>1338738789.9400012</v>
      </c>
      <c r="G241" s="296">
        <v>25841474.75</v>
      </c>
      <c r="H241" s="190">
        <v>3.4742979743493052E-2</v>
      </c>
      <c r="I241" s="47"/>
    </row>
    <row r="242" spans="2:9" ht="10.5" customHeight="1" x14ac:dyDescent="0.2">
      <c r="B242" s="33" t="s">
        <v>106</v>
      </c>
      <c r="C242" s="295">
        <v>1427459442.669996</v>
      </c>
      <c r="D242" s="295">
        <v>2772713541.7500014</v>
      </c>
      <c r="E242" s="295">
        <v>4200172984.4199977</v>
      </c>
      <c r="F242" s="296">
        <v>1321438403.720001</v>
      </c>
      <c r="G242" s="296">
        <v>24754331.210000001</v>
      </c>
      <c r="H242" s="190">
        <v>3.751373941272873E-2</v>
      </c>
      <c r="I242" s="47"/>
    </row>
    <row r="243" spans="2:9" ht="10.5" customHeight="1" x14ac:dyDescent="0.2">
      <c r="B243" s="33" t="s">
        <v>304</v>
      </c>
      <c r="C243" s="295">
        <v>38924134.409999922</v>
      </c>
      <c r="D243" s="295">
        <v>657977857.34000087</v>
      </c>
      <c r="E243" s="295">
        <v>696901991.75000083</v>
      </c>
      <c r="F243" s="296">
        <v>547373110.10000086</v>
      </c>
      <c r="G243" s="296">
        <v>4366179.92</v>
      </c>
      <c r="H243" s="190">
        <v>1.4010556504721716E-2</v>
      </c>
      <c r="I243" s="47"/>
    </row>
    <row r="244" spans="2:9" ht="10.5" customHeight="1" x14ac:dyDescent="0.2">
      <c r="B244" s="33" t="s">
        <v>305</v>
      </c>
      <c r="C244" s="295">
        <v>128742.23000000049</v>
      </c>
      <c r="D244" s="295">
        <v>15679812.719999984</v>
      </c>
      <c r="E244" s="295">
        <v>15808554.949999984</v>
      </c>
      <c r="F244" s="296">
        <v>15088226.619999984</v>
      </c>
      <c r="G244" s="296">
        <v>85309.049999999988</v>
      </c>
      <c r="H244" s="190">
        <v>-0.13214780764246636</v>
      </c>
      <c r="I244" s="47"/>
    </row>
    <row r="245" spans="2:9" ht="10.5" customHeight="1" x14ac:dyDescent="0.2">
      <c r="B245" s="33" t="s">
        <v>306</v>
      </c>
      <c r="C245" s="295">
        <v>1804581.2699999958</v>
      </c>
      <c r="D245" s="295">
        <v>295603064.88000011</v>
      </c>
      <c r="E245" s="295">
        <v>297407646.15000015</v>
      </c>
      <c r="F245" s="296">
        <v>288754470.71000016</v>
      </c>
      <c r="G245" s="296">
        <v>1804558.8799999994</v>
      </c>
      <c r="H245" s="190">
        <v>-9.9050381280584299E-3</v>
      </c>
      <c r="I245" s="47"/>
    </row>
    <row r="246" spans="2:9" ht="10.5" customHeight="1" x14ac:dyDescent="0.2">
      <c r="B246" s="33" t="s">
        <v>307</v>
      </c>
      <c r="C246" s="295">
        <v>350240738.87999606</v>
      </c>
      <c r="D246" s="295">
        <v>298180797.5699966</v>
      </c>
      <c r="E246" s="295">
        <v>648421536.44999266</v>
      </c>
      <c r="F246" s="296">
        <v>26592550.740000132</v>
      </c>
      <c r="G246" s="296">
        <v>4040371.9799999986</v>
      </c>
      <c r="H246" s="190">
        <v>3.2540584810071715E-2</v>
      </c>
      <c r="I246" s="47"/>
    </row>
    <row r="247" spans="2:9" ht="10.5" customHeight="1" x14ac:dyDescent="0.2">
      <c r="B247" s="33" t="s">
        <v>308</v>
      </c>
      <c r="C247" s="295">
        <v>453835551.77999949</v>
      </c>
      <c r="D247" s="295">
        <v>394901728.84000176</v>
      </c>
      <c r="E247" s="295">
        <v>848737280.6200012</v>
      </c>
      <c r="F247" s="296">
        <v>108550566.84999956</v>
      </c>
      <c r="G247" s="296">
        <v>4717780.7100000037</v>
      </c>
      <c r="H247" s="190">
        <v>4.0532800461216656E-2</v>
      </c>
      <c r="I247" s="47"/>
    </row>
    <row r="248" spans="2:9" ht="10.5" customHeight="1" x14ac:dyDescent="0.2">
      <c r="B248" s="33" t="s">
        <v>309</v>
      </c>
      <c r="C248" s="295">
        <v>582525694.10000074</v>
      </c>
      <c r="D248" s="295">
        <v>1110370280.400002</v>
      </c>
      <c r="E248" s="295">
        <v>1692895974.5000026</v>
      </c>
      <c r="F248" s="296">
        <v>335079478.70000058</v>
      </c>
      <c r="G248" s="296">
        <v>9740130.6699999999</v>
      </c>
      <c r="H248" s="190">
        <v>5.8872568000098102E-2</v>
      </c>
      <c r="I248" s="47"/>
    </row>
    <row r="249" spans="2:9" ht="10.5" customHeight="1" x14ac:dyDescent="0.2">
      <c r="B249" s="33" t="s">
        <v>105</v>
      </c>
      <c r="C249" s="295">
        <v>126192932.59999962</v>
      </c>
      <c r="D249" s="295">
        <v>42642196.749999993</v>
      </c>
      <c r="E249" s="295">
        <v>168835129.34999961</v>
      </c>
      <c r="F249" s="296">
        <v>17300386.21999995</v>
      </c>
      <c r="G249" s="296">
        <v>1087143.5399999993</v>
      </c>
      <c r="H249" s="190">
        <v>-2.9719452478504271E-2</v>
      </c>
      <c r="I249" s="47"/>
    </row>
    <row r="250" spans="2:9" ht="10.5" customHeight="1" x14ac:dyDescent="0.2">
      <c r="B250" s="16" t="s">
        <v>116</v>
      </c>
      <c r="C250" s="295">
        <v>624809529.77000213</v>
      </c>
      <c r="D250" s="295">
        <v>69807511.53000024</v>
      </c>
      <c r="E250" s="295">
        <v>694617041.30000234</v>
      </c>
      <c r="F250" s="296">
        <v>737505.95999999926</v>
      </c>
      <c r="G250" s="296">
        <v>5047040.5900000017</v>
      </c>
      <c r="H250" s="190">
        <v>-7.8350619585299874E-2</v>
      </c>
      <c r="I250" s="47"/>
    </row>
    <row r="251" spans="2:9" ht="10.5" customHeight="1" x14ac:dyDescent="0.2">
      <c r="B251" s="16" t="s">
        <v>117</v>
      </c>
      <c r="C251" s="295">
        <v>379537491.25999963</v>
      </c>
      <c r="D251" s="295">
        <v>53565375.450000018</v>
      </c>
      <c r="E251" s="295">
        <v>433102866.70999968</v>
      </c>
      <c r="F251" s="296">
        <v>11466.740000000003</v>
      </c>
      <c r="G251" s="296">
        <v>2680744.4700000002</v>
      </c>
      <c r="H251" s="190">
        <v>-0.12200343195882857</v>
      </c>
      <c r="I251" s="47"/>
    </row>
    <row r="252" spans="2:9" ht="10.5" customHeight="1" x14ac:dyDescent="0.2">
      <c r="B252" s="16" t="s">
        <v>118</v>
      </c>
      <c r="C252" s="295">
        <v>10211174.309999965</v>
      </c>
      <c r="D252" s="295">
        <v>216761831.50999993</v>
      </c>
      <c r="E252" s="295">
        <v>226973005.8199999</v>
      </c>
      <c r="F252" s="296"/>
      <c r="G252" s="296">
        <v>1119660.7999999998</v>
      </c>
      <c r="H252" s="190">
        <v>4.9647886579163192E-2</v>
      </c>
      <c r="I252" s="47"/>
    </row>
    <row r="253" spans="2:9" ht="10.5" customHeight="1" x14ac:dyDescent="0.2">
      <c r="B253" s="16" t="s">
        <v>100</v>
      </c>
      <c r="C253" s="295">
        <v>40053353.48000022</v>
      </c>
      <c r="D253" s="295">
        <v>193929569.59150994</v>
      </c>
      <c r="E253" s="295">
        <v>233982923.07151014</v>
      </c>
      <c r="F253" s="296">
        <v>107976.62000000002</v>
      </c>
      <c r="G253" s="296">
        <v>804188.35999999987</v>
      </c>
      <c r="H253" s="190">
        <v>-2.1438555150152028E-2</v>
      </c>
      <c r="I253" s="47"/>
    </row>
    <row r="254" spans="2:9" ht="10.5" customHeight="1" x14ac:dyDescent="0.2">
      <c r="B254" s="16" t="s">
        <v>388</v>
      </c>
      <c r="C254" s="295">
        <v>75786.965199999933</v>
      </c>
      <c r="D254" s="295">
        <v>2156386.1748700002</v>
      </c>
      <c r="E254" s="295">
        <v>2232173.1400700002</v>
      </c>
      <c r="F254" s="296">
        <v>27791.793649999989</v>
      </c>
      <c r="G254" s="296">
        <v>1430.9741100000001</v>
      </c>
      <c r="H254" s="190">
        <v>-0.46372892372098551</v>
      </c>
      <c r="I254" s="20"/>
    </row>
    <row r="255" spans="2:9" ht="10.5" customHeight="1" x14ac:dyDescent="0.2">
      <c r="B255" s="16" t="s">
        <v>107</v>
      </c>
      <c r="C255" s="295"/>
      <c r="D255" s="295">
        <v>814977733.9800005</v>
      </c>
      <c r="E255" s="295">
        <v>814977733.9800005</v>
      </c>
      <c r="F255" s="296">
        <v>809158104.24000049</v>
      </c>
      <c r="G255" s="296">
        <v>4187988.3399999952</v>
      </c>
      <c r="H255" s="190">
        <v>0.13414026831950121</v>
      </c>
      <c r="I255" s="47"/>
    </row>
    <row r="256" spans="2:9" ht="10.5" customHeight="1" x14ac:dyDescent="0.2">
      <c r="B256" s="33" t="s">
        <v>110</v>
      </c>
      <c r="C256" s="289"/>
      <c r="D256" s="289">
        <v>235920537.79999971</v>
      </c>
      <c r="E256" s="289">
        <v>235920537.79999971</v>
      </c>
      <c r="F256" s="290">
        <v>235920537.79999971</v>
      </c>
      <c r="G256" s="290">
        <v>1235040.5699999984</v>
      </c>
      <c r="H256" s="179">
        <v>0.120004133227396</v>
      </c>
      <c r="I256" s="47"/>
    </row>
    <row r="257" spans="2:9" ht="10.5" customHeight="1" x14ac:dyDescent="0.2">
      <c r="B257" s="33" t="s">
        <v>109</v>
      </c>
      <c r="C257" s="295"/>
      <c r="D257" s="295">
        <v>442312614.78000081</v>
      </c>
      <c r="E257" s="295">
        <v>442312614.78000081</v>
      </c>
      <c r="F257" s="296">
        <v>442312614.78000081</v>
      </c>
      <c r="G257" s="296">
        <v>2233197.7699999968</v>
      </c>
      <c r="H257" s="190">
        <v>0.13431174322151707</v>
      </c>
      <c r="I257" s="47"/>
    </row>
    <row r="258" spans="2:9" ht="10.5" customHeight="1" x14ac:dyDescent="0.2">
      <c r="B258" s="33" t="s">
        <v>112</v>
      </c>
      <c r="C258" s="295"/>
      <c r="D258" s="295">
        <v>135078501.66</v>
      </c>
      <c r="E258" s="295">
        <v>135078501.66</v>
      </c>
      <c r="F258" s="296">
        <v>130924951.66</v>
      </c>
      <c r="G258" s="296">
        <v>712750</v>
      </c>
      <c r="H258" s="190">
        <v>0.15948793097664082</v>
      </c>
      <c r="I258" s="47"/>
    </row>
    <row r="259" spans="2:9" ht="10.5" customHeight="1" x14ac:dyDescent="0.2">
      <c r="B259" s="33" t="s">
        <v>111</v>
      </c>
      <c r="C259" s="295"/>
      <c r="D259" s="295">
        <v>1666079.74</v>
      </c>
      <c r="E259" s="295">
        <v>1666079.74</v>
      </c>
      <c r="F259" s="296"/>
      <c r="G259" s="296">
        <v>7000</v>
      </c>
      <c r="H259" s="190">
        <v>0.10615215569840264</v>
      </c>
      <c r="I259" s="47"/>
    </row>
    <row r="260" spans="2:9" ht="10.5" customHeight="1" x14ac:dyDescent="0.2">
      <c r="B260" s="269" t="s">
        <v>411</v>
      </c>
      <c r="C260" s="295"/>
      <c r="D260" s="295"/>
      <c r="E260" s="295"/>
      <c r="F260" s="296"/>
      <c r="G260" s="296"/>
      <c r="H260" s="190"/>
      <c r="I260" s="47"/>
    </row>
    <row r="261" spans="2:9" ht="10.5" customHeight="1" x14ac:dyDescent="0.2">
      <c r="B261" s="16" t="s">
        <v>97</v>
      </c>
      <c r="C261" s="295"/>
      <c r="D261" s="295">
        <v>97.5</v>
      </c>
      <c r="E261" s="295">
        <v>97.5</v>
      </c>
      <c r="F261" s="296"/>
      <c r="G261" s="296"/>
      <c r="H261" s="190"/>
      <c r="I261" s="47"/>
    </row>
    <row r="262" spans="2:9" ht="10.5" customHeight="1" x14ac:dyDescent="0.2">
      <c r="B262" s="16" t="s">
        <v>380</v>
      </c>
      <c r="C262" s="295"/>
      <c r="D262" s="295"/>
      <c r="E262" s="295"/>
      <c r="F262" s="296"/>
      <c r="G262" s="296"/>
      <c r="H262" s="190"/>
      <c r="I262" s="47"/>
    </row>
    <row r="263" spans="2:9" ht="10.5" customHeight="1" x14ac:dyDescent="0.2">
      <c r="B263" s="16" t="s">
        <v>419</v>
      </c>
      <c r="C263" s="295"/>
      <c r="D263" s="295">
        <v>244840174.71089575</v>
      </c>
      <c r="E263" s="295">
        <v>244840174.71089575</v>
      </c>
      <c r="F263" s="296"/>
      <c r="G263" s="296"/>
      <c r="H263" s="190">
        <v>6.2405629012179276E-2</v>
      </c>
      <c r="I263" s="47"/>
    </row>
    <row r="264" spans="2:9" ht="10.5" customHeight="1" x14ac:dyDescent="0.2">
      <c r="B264" s="16" t="s">
        <v>103</v>
      </c>
      <c r="C264" s="295"/>
      <c r="D264" s="295"/>
      <c r="E264" s="295"/>
      <c r="F264" s="296"/>
      <c r="G264" s="296"/>
      <c r="H264" s="190"/>
      <c r="I264" s="47"/>
    </row>
    <row r="265" spans="2:9" ht="10.5" customHeight="1" x14ac:dyDescent="0.2">
      <c r="B265" s="16" t="s">
        <v>96</v>
      </c>
      <c r="C265" s="295"/>
      <c r="D265" s="295"/>
      <c r="E265" s="295"/>
      <c r="F265" s="296"/>
      <c r="G265" s="296"/>
      <c r="H265" s="190"/>
      <c r="I265" s="47"/>
    </row>
    <row r="266" spans="2:9" ht="10.5" customHeight="1" x14ac:dyDescent="0.2">
      <c r="B266" s="16" t="s">
        <v>115</v>
      </c>
      <c r="C266" s="295">
        <v>61309509.669999644</v>
      </c>
      <c r="D266" s="295">
        <v>57621806.10000024</v>
      </c>
      <c r="E266" s="295">
        <v>118931315.76999989</v>
      </c>
      <c r="F266" s="296">
        <v>5815571.0100000221</v>
      </c>
      <c r="G266" s="296">
        <v>644072.5499999997</v>
      </c>
      <c r="H266" s="190">
        <v>-3.4752163422698823E-3</v>
      </c>
      <c r="I266" s="47"/>
    </row>
    <row r="267" spans="2:9" ht="10.5" customHeight="1" x14ac:dyDescent="0.2">
      <c r="B267" s="16" t="s">
        <v>114</v>
      </c>
      <c r="C267" s="295">
        <v>686979.58999999636</v>
      </c>
      <c r="D267" s="295">
        <v>43762897.700000465</v>
      </c>
      <c r="E267" s="295">
        <v>44449877.290000461</v>
      </c>
      <c r="F267" s="296">
        <v>3359.5399999999995</v>
      </c>
      <c r="G267" s="296">
        <v>233030.00999999989</v>
      </c>
      <c r="H267" s="190">
        <v>7.673098015118418E-2</v>
      </c>
      <c r="I267" s="47"/>
    </row>
    <row r="268" spans="2:9" ht="10.5" customHeight="1" x14ac:dyDescent="0.2">
      <c r="B268" s="16" t="s">
        <v>123</v>
      </c>
      <c r="C268" s="295">
        <v>15174482.729999958</v>
      </c>
      <c r="D268" s="295">
        <v>85719827.409999698</v>
      </c>
      <c r="E268" s="295">
        <v>100894310.13999964</v>
      </c>
      <c r="F268" s="296">
        <v>41250.840000000011</v>
      </c>
      <c r="G268" s="296">
        <v>664695.16</v>
      </c>
      <c r="H268" s="190">
        <v>8.326624199841115E-2</v>
      </c>
      <c r="I268" s="47"/>
    </row>
    <row r="269" spans="2:9" ht="10.5" customHeight="1" x14ac:dyDescent="0.2">
      <c r="B269" s="16" t="s">
        <v>95</v>
      </c>
      <c r="C269" s="295">
        <v>2371852.0400000024</v>
      </c>
      <c r="D269" s="295">
        <v>18899390.400000002</v>
      </c>
      <c r="E269" s="295">
        <v>21271242.440000005</v>
      </c>
      <c r="F269" s="296">
        <v>16533760.620000005</v>
      </c>
      <c r="G269" s="296">
        <v>61250.160000000011</v>
      </c>
      <c r="H269" s="190">
        <v>-5.4868112587218576E-2</v>
      </c>
      <c r="I269" s="47"/>
    </row>
    <row r="270" spans="2:9" ht="10.5" customHeight="1" x14ac:dyDescent="0.2">
      <c r="B270" s="16" t="s">
        <v>422</v>
      </c>
      <c r="C270" s="295">
        <v>90761832.180000052</v>
      </c>
      <c r="D270" s="295">
        <v>40598653.992500044</v>
      </c>
      <c r="E270" s="295">
        <v>131360486.1725001</v>
      </c>
      <c r="F270" s="296">
        <v>101206.33</v>
      </c>
      <c r="G270" s="296">
        <v>830427.42</v>
      </c>
      <c r="H270" s="190">
        <v>0.28104101917722502</v>
      </c>
      <c r="I270" s="47"/>
    </row>
    <row r="271" spans="2:9" ht="10.5" customHeight="1" x14ac:dyDescent="0.2">
      <c r="B271" s="16" t="s">
        <v>418</v>
      </c>
      <c r="C271" s="295"/>
      <c r="D271" s="295">
        <v>403498.60252799996</v>
      </c>
      <c r="E271" s="295">
        <v>403498.60252799996</v>
      </c>
      <c r="F271" s="296"/>
      <c r="G271" s="296">
        <v>16520</v>
      </c>
      <c r="H271" s="190">
        <v>-0.14684781142964276</v>
      </c>
      <c r="I271" s="47"/>
    </row>
    <row r="272" spans="2:9" ht="10.5" customHeight="1" x14ac:dyDescent="0.2">
      <c r="B272" s="16" t="s">
        <v>444</v>
      </c>
      <c r="C272" s="295"/>
      <c r="D272" s="295">
        <v>4296085.3832249967</v>
      </c>
      <c r="E272" s="295">
        <v>4296085.3832249967</v>
      </c>
      <c r="F272" s="296"/>
      <c r="G272" s="296"/>
      <c r="H272" s="190">
        <v>-3.0149026810706414E-2</v>
      </c>
      <c r="I272" s="34"/>
    </row>
    <row r="273" spans="2:11" ht="10.5" customHeight="1" x14ac:dyDescent="0.2">
      <c r="B273" s="16" t="s">
        <v>441</v>
      </c>
      <c r="C273" s="295"/>
      <c r="D273" s="295">
        <v>618473061.67691255</v>
      </c>
      <c r="E273" s="295">
        <v>618473061.67691255</v>
      </c>
      <c r="F273" s="296"/>
      <c r="G273" s="296"/>
      <c r="H273" s="190">
        <v>7.4567319171231938E-2</v>
      </c>
      <c r="I273" s="34"/>
    </row>
    <row r="274" spans="2:11" ht="10.5" customHeight="1" x14ac:dyDescent="0.2">
      <c r="B274" s="16" t="s">
        <v>346</v>
      </c>
      <c r="C274" s="295"/>
      <c r="D274" s="295">
        <v>82984</v>
      </c>
      <c r="E274" s="295">
        <v>82984</v>
      </c>
      <c r="F274" s="296"/>
      <c r="G274" s="296"/>
      <c r="H274" s="190">
        <v>0.27266313932980601</v>
      </c>
      <c r="I274" s="47"/>
    </row>
    <row r="275" spans="2:11" ht="10.5" customHeight="1" x14ac:dyDescent="0.2">
      <c r="B275" s="16" t="s">
        <v>350</v>
      </c>
      <c r="C275" s="295"/>
      <c r="D275" s="295">
        <v>87130947.414062008</v>
      </c>
      <c r="E275" s="295">
        <v>87130947.414062008</v>
      </c>
      <c r="F275" s="296"/>
      <c r="G275" s="296"/>
      <c r="H275" s="190">
        <v>-2.6994517988969569E-2</v>
      </c>
      <c r="I275" s="47"/>
    </row>
    <row r="276" spans="2:11" ht="10.5" customHeight="1" x14ac:dyDescent="0.2">
      <c r="B276" s="16" t="s">
        <v>313</v>
      </c>
      <c r="C276" s="295"/>
      <c r="D276" s="295"/>
      <c r="E276" s="295"/>
      <c r="F276" s="296"/>
      <c r="G276" s="296"/>
      <c r="H276" s="190"/>
      <c r="I276" s="47"/>
      <c r="J276" s="73"/>
    </row>
    <row r="277" spans="2:11" ht="10.5" hidden="1" customHeight="1" x14ac:dyDescent="0.2">
      <c r="B277" s="16"/>
      <c r="C277" s="295"/>
      <c r="D277" s="295"/>
      <c r="E277" s="295"/>
      <c r="F277" s="296"/>
      <c r="G277" s="296"/>
      <c r="H277" s="190"/>
      <c r="I277" s="47"/>
    </row>
    <row r="278" spans="2:11" ht="10.5" customHeight="1" x14ac:dyDescent="0.2">
      <c r="B278" s="16" t="s">
        <v>351</v>
      </c>
      <c r="C278" s="295"/>
      <c r="D278" s="295">
        <v>2197614.5693400009</v>
      </c>
      <c r="E278" s="295">
        <v>2197614.5693400009</v>
      </c>
      <c r="F278" s="296"/>
      <c r="G278" s="296"/>
      <c r="H278" s="190">
        <v>-0.14609031120206095</v>
      </c>
      <c r="I278" s="47"/>
    </row>
    <row r="279" spans="2:11" ht="10.5" customHeight="1" x14ac:dyDescent="0.2">
      <c r="B279" s="269" t="s">
        <v>412</v>
      </c>
      <c r="C279" s="295"/>
      <c r="D279" s="295">
        <v>1230700.8989850003</v>
      </c>
      <c r="E279" s="295">
        <v>1230700.8989850003</v>
      </c>
      <c r="F279" s="296"/>
      <c r="G279" s="296"/>
      <c r="H279" s="190">
        <v>4.7919541510674346E-2</v>
      </c>
      <c r="I279" s="47"/>
    </row>
    <row r="280" spans="2:11" ht="10.5" customHeight="1" x14ac:dyDescent="0.2">
      <c r="B280" s="16" t="s">
        <v>94</v>
      </c>
      <c r="C280" s="295">
        <v>139109.49000000034</v>
      </c>
      <c r="D280" s="295">
        <v>3209579.6299999994</v>
      </c>
      <c r="E280" s="295">
        <v>3348689.1199999996</v>
      </c>
      <c r="F280" s="296"/>
      <c r="G280" s="296">
        <v>12252.85</v>
      </c>
      <c r="H280" s="190">
        <v>-6.26009083504252E-2</v>
      </c>
      <c r="I280" s="47"/>
    </row>
    <row r="281" spans="2:11" ht="10.5" customHeight="1" x14ac:dyDescent="0.2">
      <c r="B281" s="16" t="s">
        <v>92</v>
      </c>
      <c r="C281" s="295">
        <v>712700.81999999972</v>
      </c>
      <c r="D281" s="295">
        <v>107719.92</v>
      </c>
      <c r="E281" s="295">
        <v>820420.73999999964</v>
      </c>
      <c r="F281" s="296">
        <v>4413.2800000000007</v>
      </c>
      <c r="G281" s="296">
        <v>2222.86</v>
      </c>
      <c r="H281" s="190">
        <v>-0.31995210740386204</v>
      </c>
      <c r="I281" s="47"/>
    </row>
    <row r="282" spans="2:11" ht="10.5" customHeight="1" x14ac:dyDescent="0.2">
      <c r="B282" s="16" t="s">
        <v>93</v>
      </c>
      <c r="C282" s="295">
        <v>1201800.2099999993</v>
      </c>
      <c r="D282" s="295">
        <v>210919.53999999998</v>
      </c>
      <c r="E282" s="295">
        <v>1412719.7499999991</v>
      </c>
      <c r="F282" s="296">
        <v>31400.16</v>
      </c>
      <c r="G282" s="296">
        <v>3845.03</v>
      </c>
      <c r="H282" s="190">
        <v>-0.23484834726981141</v>
      </c>
      <c r="I282" s="47"/>
    </row>
    <row r="283" spans="2:11" ht="10.5" customHeight="1" x14ac:dyDescent="0.2">
      <c r="B283" s="16" t="s">
        <v>91</v>
      </c>
      <c r="C283" s="295">
        <v>5227114.21</v>
      </c>
      <c r="D283" s="295">
        <v>2971281.3999999994</v>
      </c>
      <c r="E283" s="295">
        <v>8198395.6099999985</v>
      </c>
      <c r="F283" s="296">
        <v>199881.43999999997</v>
      </c>
      <c r="G283" s="296">
        <v>50320.97</v>
      </c>
      <c r="H283" s="190">
        <v>6.8669384807359179E-2</v>
      </c>
      <c r="I283" s="47"/>
    </row>
    <row r="284" spans="2:11" ht="10.5" customHeight="1" x14ac:dyDescent="0.2">
      <c r="B284" s="16" t="s">
        <v>252</v>
      </c>
      <c r="C284" s="295"/>
      <c r="D284" s="295"/>
      <c r="E284" s="295"/>
      <c r="F284" s="296"/>
      <c r="G284" s="296"/>
      <c r="H284" s="190"/>
      <c r="I284" s="47"/>
    </row>
    <row r="285" spans="2:11" ht="10.5" customHeight="1" x14ac:dyDescent="0.2">
      <c r="B285" s="16" t="s">
        <v>177</v>
      </c>
      <c r="C285" s="295">
        <v>1313918.4000000048</v>
      </c>
      <c r="D285" s="295">
        <v>1230610.6999999939</v>
      </c>
      <c r="E285" s="295">
        <v>2544529.0999999987</v>
      </c>
      <c r="F285" s="296">
        <v>763.44</v>
      </c>
      <c r="G285" s="296">
        <v>16888.919999999998</v>
      </c>
      <c r="H285" s="190">
        <v>0.38176872671899709</v>
      </c>
      <c r="I285" s="47"/>
    </row>
    <row r="286" spans="2:11" ht="10.5" customHeight="1" x14ac:dyDescent="0.2">
      <c r="B286" s="16" t="s">
        <v>303</v>
      </c>
      <c r="C286" s="295"/>
      <c r="D286" s="295"/>
      <c r="E286" s="295"/>
      <c r="F286" s="296"/>
      <c r="G286" s="296"/>
      <c r="H286" s="190"/>
      <c r="I286" s="47"/>
    </row>
    <row r="287" spans="2:11" ht="10.5" customHeight="1" x14ac:dyDescent="0.2">
      <c r="B287" s="16" t="s">
        <v>382</v>
      </c>
      <c r="C287" s="295"/>
      <c r="D287" s="295">
        <v>825903.9</v>
      </c>
      <c r="E287" s="295">
        <v>825903.9</v>
      </c>
      <c r="F287" s="296"/>
      <c r="G287" s="296">
        <v>5125</v>
      </c>
      <c r="H287" s="190">
        <v>-0.10655998660333066</v>
      </c>
      <c r="I287" s="47"/>
    </row>
    <row r="288" spans="2:11" ht="10.5" customHeight="1" x14ac:dyDescent="0.2">
      <c r="B288" s="268" t="s">
        <v>255</v>
      </c>
      <c r="C288" s="295"/>
      <c r="D288" s="295">
        <v>1762161.439999999</v>
      </c>
      <c r="E288" s="295">
        <v>1762161.439999999</v>
      </c>
      <c r="F288" s="296">
        <v>1657827.7599999991</v>
      </c>
      <c r="G288" s="296">
        <v>13930.2</v>
      </c>
      <c r="H288" s="190">
        <v>-0.12766606765950672</v>
      </c>
      <c r="I288" s="47"/>
      <c r="K288" s="28"/>
    </row>
    <row r="289" spans="1:11" ht="10.5" customHeight="1" x14ac:dyDescent="0.2">
      <c r="B289" s="268" t="s">
        <v>486</v>
      </c>
      <c r="C289" s="295"/>
      <c r="D289" s="295">
        <v>25392944.331750013</v>
      </c>
      <c r="E289" s="295">
        <v>25392944.331750013</v>
      </c>
      <c r="F289" s="296"/>
      <c r="G289" s="296"/>
      <c r="H289" s="190"/>
      <c r="I289" s="47"/>
    </row>
    <row r="290" spans="1:11" ht="10.5" customHeight="1" x14ac:dyDescent="0.2">
      <c r="B290" s="268" t="s">
        <v>487</v>
      </c>
      <c r="C290" s="295"/>
      <c r="D290" s="295">
        <v>13097331.518600015</v>
      </c>
      <c r="E290" s="295">
        <v>13097331.518600015</v>
      </c>
      <c r="F290" s="296"/>
      <c r="G290" s="296"/>
      <c r="H290" s="190">
        <v>0.33181381370338703</v>
      </c>
      <c r="I290" s="47"/>
      <c r="K290" s="28"/>
    </row>
    <row r="291" spans="1:11" ht="10.5" customHeight="1" x14ac:dyDescent="0.2">
      <c r="B291" s="16" t="s">
        <v>374</v>
      </c>
      <c r="C291" s="295">
        <v>900244.4</v>
      </c>
      <c r="D291" s="295">
        <v>618262.67000000027</v>
      </c>
      <c r="E291" s="295">
        <v>1518507.0700000003</v>
      </c>
      <c r="F291" s="296"/>
      <c r="G291" s="296">
        <v>4968</v>
      </c>
      <c r="H291" s="190">
        <v>1.592049727541478E-2</v>
      </c>
      <c r="I291" s="47"/>
      <c r="K291" s="28"/>
    </row>
    <row r="292" spans="1:11" ht="10.5" customHeight="1" x14ac:dyDescent="0.2">
      <c r="B292" s="16" t="s">
        <v>420</v>
      </c>
      <c r="C292" s="295"/>
      <c r="D292" s="295">
        <v>18760499.578042995</v>
      </c>
      <c r="E292" s="295">
        <v>18760499.578042995</v>
      </c>
      <c r="F292" s="296"/>
      <c r="G292" s="296"/>
      <c r="H292" s="190">
        <v>0.23792855380957079</v>
      </c>
      <c r="I292" s="47"/>
      <c r="K292" s="28"/>
    </row>
    <row r="293" spans="1:11" ht="10.5" customHeight="1" x14ac:dyDescent="0.2">
      <c r="B293" s="574" t="s">
        <v>460</v>
      </c>
      <c r="C293" s="295"/>
      <c r="D293" s="295">
        <v>34432.58</v>
      </c>
      <c r="E293" s="295">
        <v>34432.58</v>
      </c>
      <c r="F293" s="296"/>
      <c r="G293" s="296"/>
      <c r="H293" s="190">
        <v>-0.93494308324195718</v>
      </c>
      <c r="I293" s="47"/>
      <c r="K293" s="28"/>
    </row>
    <row r="294" spans="1:11" ht="13.5" customHeight="1" x14ac:dyDescent="0.2">
      <c r="B294" s="16" t="s">
        <v>99</v>
      </c>
      <c r="C294" s="295">
        <v>2575895.4899999988</v>
      </c>
      <c r="D294" s="295">
        <v>7583892.6939489981</v>
      </c>
      <c r="E294" s="295">
        <v>10159788.183948999</v>
      </c>
      <c r="F294" s="296">
        <v>970580.42626800016</v>
      </c>
      <c r="G294" s="296">
        <v>39158.144616000005</v>
      </c>
      <c r="H294" s="190">
        <v>0.16478187125637089</v>
      </c>
      <c r="I294" s="117"/>
      <c r="K294" s="28"/>
    </row>
    <row r="295" spans="1:11" s="28" customFormat="1" ht="14.25" customHeight="1" x14ac:dyDescent="0.2">
      <c r="A295" s="24"/>
      <c r="B295" s="16" t="s">
        <v>283</v>
      </c>
      <c r="C295" s="295"/>
      <c r="D295" s="295">
        <v>-14426491</v>
      </c>
      <c r="E295" s="295">
        <v>-14426491</v>
      </c>
      <c r="F295" s="296">
        <v>-102744</v>
      </c>
      <c r="G295" s="296">
        <v>-99240</v>
      </c>
      <c r="H295" s="190">
        <v>0.12532740913001827</v>
      </c>
      <c r="I295" s="47"/>
      <c r="J295" s="5"/>
    </row>
    <row r="296" spans="1:11" s="28" customFormat="1" ht="14.25" customHeight="1" x14ac:dyDescent="0.2">
      <c r="A296" s="24"/>
      <c r="B296" s="16" t="s">
        <v>279</v>
      </c>
      <c r="C296" s="295">
        <v>203.78</v>
      </c>
      <c r="D296" s="295">
        <v>-163795027.80000001</v>
      </c>
      <c r="E296" s="295">
        <v>-163794824.02000001</v>
      </c>
      <c r="F296" s="296">
        <v>-319530</v>
      </c>
      <c r="G296" s="296">
        <v>-1036269</v>
      </c>
      <c r="H296" s="190">
        <v>0.11515819223756951</v>
      </c>
      <c r="I296" s="47"/>
    </row>
    <row r="297" spans="1:11" s="28" customFormat="1" ht="11.25" customHeight="1" x14ac:dyDescent="0.2">
      <c r="A297" s="24"/>
      <c r="B297" s="263" t="s">
        <v>286</v>
      </c>
      <c r="C297" s="299">
        <v>4877096189.9799967</v>
      </c>
      <c r="D297" s="299">
        <v>6528186574.9295101</v>
      </c>
      <c r="E297" s="299">
        <v>11405282764.909506</v>
      </c>
      <c r="F297" s="300">
        <v>2305242593.4662695</v>
      </c>
      <c r="G297" s="300">
        <v>60083279.880116031</v>
      </c>
      <c r="H297" s="234">
        <v>4.1711242784542968E-2</v>
      </c>
      <c r="I297" s="47"/>
      <c r="K297" s="209" t="b">
        <f>IF(ABS(E297-SUM(E239:E241,E250:E255,E260:E296))&lt;0.001,TRUE,FALSE)</f>
        <v>1</v>
      </c>
    </row>
    <row r="298" spans="1:11" s="28" customFormat="1" ht="11.25" customHeight="1" x14ac:dyDescent="0.2">
      <c r="A298" s="24"/>
      <c r="B298" s="265" t="s">
        <v>238</v>
      </c>
      <c r="C298" s="266"/>
      <c r="D298" s="266"/>
      <c r="E298" s="266"/>
      <c r="F298" s="266"/>
      <c r="G298" s="266"/>
      <c r="H298" s="267"/>
      <c r="I298" s="47"/>
      <c r="K298" s="5"/>
    </row>
    <row r="299" spans="1:11" s="28" customFormat="1" ht="11.25" customHeight="1" x14ac:dyDescent="0.2">
      <c r="A299" s="24"/>
      <c r="B299" s="265" t="s">
        <v>249</v>
      </c>
      <c r="C299" s="266"/>
      <c r="D299" s="266"/>
      <c r="E299" s="266"/>
      <c r="F299" s="266"/>
      <c r="G299" s="266"/>
      <c r="H299" s="267"/>
      <c r="I299" s="47"/>
      <c r="K299" s="5"/>
    </row>
    <row r="300" spans="1:11" s="28" customFormat="1" ht="11.25" customHeight="1" x14ac:dyDescent="0.2">
      <c r="A300" s="24"/>
      <c r="B300" s="265" t="s">
        <v>251</v>
      </c>
      <c r="C300" s="266"/>
      <c r="D300" s="266"/>
      <c r="E300" s="266"/>
      <c r="F300" s="266"/>
      <c r="G300" s="266"/>
      <c r="H300" s="267"/>
      <c r="I300" s="47"/>
      <c r="K300" s="5"/>
    </row>
    <row r="301" spans="1:11" s="28" customFormat="1" ht="11.25" customHeight="1" x14ac:dyDescent="0.2">
      <c r="A301" s="24"/>
      <c r="B301" s="265" t="s">
        <v>376</v>
      </c>
      <c r="C301" s="266"/>
      <c r="D301" s="266"/>
      <c r="E301" s="266"/>
      <c r="F301" s="266"/>
      <c r="G301" s="266"/>
      <c r="H301" s="267"/>
      <c r="I301" s="47"/>
      <c r="K301" s="5"/>
    </row>
    <row r="302" spans="1:11" ht="11.25" customHeight="1" x14ac:dyDescent="0.2">
      <c r="B302" s="265" t="s">
        <v>431</v>
      </c>
      <c r="C302" s="266"/>
      <c r="D302" s="266"/>
      <c r="E302" s="266"/>
      <c r="F302" s="266"/>
      <c r="G302" s="266"/>
      <c r="H302" s="267"/>
      <c r="I302" s="8"/>
      <c r="K302" s="28"/>
    </row>
    <row r="303" spans="1:11" ht="18" customHeight="1" x14ac:dyDescent="0.25">
      <c r="B303" s="7" t="s">
        <v>288</v>
      </c>
      <c r="C303" s="8"/>
      <c r="D303" s="8"/>
      <c r="E303" s="8"/>
      <c r="F303" s="8"/>
      <c r="G303" s="8"/>
      <c r="H303" s="8"/>
      <c r="K303" s="28"/>
    </row>
    <row r="304" spans="1:11" ht="14.25" customHeight="1" x14ac:dyDescent="0.2">
      <c r="B304" s="9"/>
      <c r="C304" s="10" t="str">
        <f>$C$3</f>
        <v>PERIODE DU 1.1 AU 31.5.2024</v>
      </c>
      <c r="D304" s="11"/>
      <c r="I304" s="15"/>
    </row>
    <row r="305" spans="1:11" ht="12" customHeight="1" x14ac:dyDescent="0.2">
      <c r="B305" s="12" t="str">
        <f>B4</f>
        <v xml:space="preserve">             I - ASSURANCE MALADIE : DÉPENSES en milliers d'euros</v>
      </c>
      <c r="C305" s="13"/>
      <c r="D305" s="13"/>
      <c r="E305" s="13"/>
      <c r="F305" s="13"/>
      <c r="G305" s="13"/>
      <c r="H305" s="14"/>
      <c r="I305" s="20"/>
    </row>
    <row r="306" spans="1:11" ht="9.75" customHeight="1" x14ac:dyDescent="0.2">
      <c r="B306" s="16" t="s">
        <v>4</v>
      </c>
      <c r="C306" s="17" t="s">
        <v>1</v>
      </c>
      <c r="D306" s="17" t="s">
        <v>2</v>
      </c>
      <c r="E306" s="386" t="s">
        <v>6</v>
      </c>
      <c r="F306" s="219" t="s">
        <v>3</v>
      </c>
      <c r="G306" s="219" t="s">
        <v>237</v>
      </c>
      <c r="H306" s="19" t="str">
        <f>$H$5</f>
        <v>PCAP</v>
      </c>
      <c r="I306" s="23"/>
    </row>
    <row r="307" spans="1:11" s="28" customFormat="1" ht="18" customHeight="1" x14ac:dyDescent="0.2">
      <c r="A307" s="24"/>
      <c r="B307" s="21"/>
      <c r="C307" s="45" t="s">
        <v>5</v>
      </c>
      <c r="D307" s="44" t="s">
        <v>5</v>
      </c>
      <c r="E307" s="45"/>
      <c r="F307" s="220" t="s">
        <v>241</v>
      </c>
      <c r="G307" s="220" t="s">
        <v>239</v>
      </c>
      <c r="H307" s="22" t="str">
        <f>$H$6</f>
        <v>en %</v>
      </c>
      <c r="I307" s="27"/>
      <c r="K307" s="5"/>
    </row>
    <row r="308" spans="1:11" s="28" customFormat="1" ht="15" customHeight="1" x14ac:dyDescent="0.2">
      <c r="A308" s="54"/>
      <c r="B308" s="52" t="s">
        <v>163</v>
      </c>
      <c r="C308" s="235"/>
      <c r="D308" s="235"/>
      <c r="E308" s="235"/>
      <c r="F308" s="236"/>
      <c r="G308" s="236"/>
      <c r="H308" s="237"/>
      <c r="I308" s="27"/>
      <c r="K308" s="5"/>
    </row>
    <row r="309" spans="1:11" ht="10.5" customHeight="1" x14ac:dyDescent="0.2">
      <c r="A309" s="2"/>
      <c r="B309" s="31" t="s">
        <v>124</v>
      </c>
      <c r="C309" s="235"/>
      <c r="D309" s="235"/>
      <c r="E309" s="235"/>
      <c r="F309" s="236"/>
      <c r="G309" s="236"/>
      <c r="H309" s="237"/>
      <c r="I309" s="20"/>
    </row>
    <row r="310" spans="1:11" ht="10.5" customHeight="1" x14ac:dyDescent="0.2">
      <c r="A310" s="2"/>
      <c r="B310" s="37" t="s">
        <v>125</v>
      </c>
      <c r="C310" s="301">
        <v>235898508.97007543</v>
      </c>
      <c r="D310" s="301">
        <v>1373423401.5002375</v>
      </c>
      <c r="E310" s="301">
        <v>1609321910.4703131</v>
      </c>
      <c r="F310" s="302">
        <v>3874115.8799995086</v>
      </c>
      <c r="G310" s="302">
        <v>6067210.799999957</v>
      </c>
      <c r="H310" s="239">
        <v>2.0115233670535915E-2</v>
      </c>
      <c r="I310" s="20"/>
    </row>
    <row r="311" spans="1:11" ht="10.5" customHeight="1" x14ac:dyDescent="0.2">
      <c r="A311" s="2"/>
      <c r="B311" s="37" t="s">
        <v>126</v>
      </c>
      <c r="C311" s="301">
        <v>3147506.4400000237</v>
      </c>
      <c r="D311" s="301">
        <v>56949383.810000218</v>
      </c>
      <c r="E311" s="301">
        <v>60096890.250000246</v>
      </c>
      <c r="F311" s="302"/>
      <c r="G311" s="302">
        <v>179754.35000000006</v>
      </c>
      <c r="H311" s="239"/>
      <c r="I311" s="20"/>
    </row>
    <row r="312" spans="1:11" ht="10.5" customHeight="1" x14ac:dyDescent="0.2">
      <c r="A312" s="2"/>
      <c r="B312" s="37" t="s">
        <v>127</v>
      </c>
      <c r="C312" s="301">
        <v>76583518.330000371</v>
      </c>
      <c r="D312" s="301">
        <v>993919201.55999875</v>
      </c>
      <c r="E312" s="301">
        <v>1070502719.889999</v>
      </c>
      <c r="F312" s="302"/>
      <c r="G312" s="302">
        <v>3759180.790000001</v>
      </c>
      <c r="H312" s="239"/>
      <c r="I312" s="20"/>
    </row>
    <row r="313" spans="1:11" ht="10.5" customHeight="1" x14ac:dyDescent="0.2">
      <c r="A313" s="2"/>
      <c r="B313" s="37" t="s">
        <v>219</v>
      </c>
      <c r="C313" s="301">
        <v>65987357.409979515</v>
      </c>
      <c r="D313" s="301">
        <v>634515019.5500046</v>
      </c>
      <c r="E313" s="301">
        <v>700502376.95998418</v>
      </c>
      <c r="F313" s="302">
        <v>2.5</v>
      </c>
      <c r="G313" s="302">
        <v>2651678.7499999963</v>
      </c>
      <c r="H313" s="239">
        <v>0.14170057929785762</v>
      </c>
      <c r="I313" s="20"/>
    </row>
    <row r="314" spans="1:11" ht="10.5" customHeight="1" x14ac:dyDescent="0.2">
      <c r="A314" s="2"/>
      <c r="B314" s="37" t="s">
        <v>312</v>
      </c>
      <c r="C314" s="301"/>
      <c r="D314" s="301">
        <v>3642306.9305050005</v>
      </c>
      <c r="E314" s="301">
        <v>3642306.9305050005</v>
      </c>
      <c r="F314" s="302"/>
      <c r="G314" s="302"/>
      <c r="H314" s="239">
        <v>-0.46369046088573174</v>
      </c>
      <c r="I314" s="20"/>
    </row>
    <row r="315" spans="1:11" ht="10.5" customHeight="1" x14ac:dyDescent="0.2">
      <c r="A315" s="2"/>
      <c r="B315" s="16" t="s">
        <v>128</v>
      </c>
      <c r="C315" s="301"/>
      <c r="D315" s="301"/>
      <c r="E315" s="301"/>
      <c r="F315" s="302"/>
      <c r="G315" s="302"/>
      <c r="H315" s="239"/>
      <c r="I315" s="20"/>
      <c r="K315" s="28"/>
    </row>
    <row r="316" spans="1:11" ht="10.5" customHeight="1" x14ac:dyDescent="0.2">
      <c r="A316" s="2"/>
      <c r="B316" s="16" t="s">
        <v>192</v>
      </c>
      <c r="C316" s="301"/>
      <c r="D316" s="301"/>
      <c r="E316" s="301"/>
      <c r="F316" s="302"/>
      <c r="G316" s="302"/>
      <c r="H316" s="239"/>
      <c r="I316" s="20"/>
      <c r="K316" s="28"/>
    </row>
    <row r="317" spans="1:11" ht="10.5" hidden="1" customHeight="1" x14ac:dyDescent="0.2">
      <c r="A317" s="2"/>
      <c r="B317" s="16"/>
      <c r="C317" s="301"/>
      <c r="D317" s="301"/>
      <c r="E317" s="301"/>
      <c r="F317" s="302"/>
      <c r="G317" s="302"/>
      <c r="H317" s="239"/>
      <c r="I317" s="20"/>
    </row>
    <row r="318" spans="1:11" ht="10.5" customHeight="1" x14ac:dyDescent="0.2">
      <c r="A318" s="2"/>
      <c r="B318" s="16" t="s">
        <v>416</v>
      </c>
      <c r="C318" s="301">
        <v>64295.80999999967</v>
      </c>
      <c r="D318" s="301">
        <v>134297.60000000001</v>
      </c>
      <c r="E318" s="301">
        <v>198593.40999999965</v>
      </c>
      <c r="F318" s="302"/>
      <c r="G318" s="302">
        <v>1941.9000000000008</v>
      </c>
      <c r="H318" s="239">
        <v>0.51342888827719846</v>
      </c>
      <c r="I318" s="20"/>
    </row>
    <row r="319" spans="1:11" ht="10.5" customHeight="1" x14ac:dyDescent="0.2">
      <c r="A319" s="2"/>
      <c r="B319" s="574" t="s">
        <v>452</v>
      </c>
      <c r="C319" s="301"/>
      <c r="D319" s="301"/>
      <c r="E319" s="301"/>
      <c r="F319" s="302"/>
      <c r="G319" s="302"/>
      <c r="H319" s="239"/>
      <c r="I319" s="20"/>
    </row>
    <row r="320" spans="1:11" ht="10.5" customHeight="1" x14ac:dyDescent="0.2">
      <c r="A320" s="2"/>
      <c r="B320" s="574" t="s">
        <v>488</v>
      </c>
      <c r="C320" s="301"/>
      <c r="D320" s="301">
        <v>189215.01839999994</v>
      </c>
      <c r="E320" s="301">
        <v>189215.01839999994</v>
      </c>
      <c r="F320" s="302"/>
      <c r="G320" s="302"/>
      <c r="H320" s="239"/>
      <c r="I320" s="20"/>
    </row>
    <row r="321" spans="1:11" ht="10.5" customHeight="1" x14ac:dyDescent="0.2">
      <c r="A321" s="2"/>
      <c r="B321" s="16" t="s">
        <v>423</v>
      </c>
      <c r="C321" s="301"/>
      <c r="D321" s="301">
        <v>14820</v>
      </c>
      <c r="E321" s="301">
        <v>14820</v>
      </c>
      <c r="F321" s="302"/>
      <c r="G321" s="302">
        <v>30</v>
      </c>
      <c r="H321" s="239"/>
      <c r="I321" s="20"/>
    </row>
    <row r="322" spans="1:11" s="28" customFormat="1" ht="10.5" customHeight="1" x14ac:dyDescent="0.2">
      <c r="A322" s="54"/>
      <c r="B322" s="16" t="s">
        <v>280</v>
      </c>
      <c r="C322" s="301"/>
      <c r="D322" s="301">
        <v>-57302214.730003141</v>
      </c>
      <c r="E322" s="301">
        <v>-57302214.730003141</v>
      </c>
      <c r="F322" s="302">
        <v>-1534.65</v>
      </c>
      <c r="G322" s="302">
        <v>-294206.66000000038</v>
      </c>
      <c r="H322" s="239">
        <v>8.8548504552252272E-2</v>
      </c>
      <c r="I322" s="27"/>
      <c r="J322" s="5"/>
    </row>
    <row r="323" spans="1:11" s="28" customFormat="1" ht="15.75" customHeight="1" x14ac:dyDescent="0.2">
      <c r="A323" s="54"/>
      <c r="B323" s="35" t="s">
        <v>131</v>
      </c>
      <c r="C323" s="303">
        <v>381681186.96005535</v>
      </c>
      <c r="D323" s="303">
        <v>3005485431.2391429</v>
      </c>
      <c r="E323" s="303">
        <v>3387166618.1991982</v>
      </c>
      <c r="F323" s="304">
        <v>3872583.7299995087</v>
      </c>
      <c r="G323" s="304">
        <v>12365589.929999955</v>
      </c>
      <c r="H323" s="237">
        <v>7.0877014955289086E-2</v>
      </c>
      <c r="I323" s="27"/>
      <c r="J323" s="5"/>
      <c r="K323" s="209" t="b">
        <f>IF(ABS(E323-SUM(E310:E322))&lt;0.001,TRUE,FALSE)</f>
        <v>1</v>
      </c>
    </row>
    <row r="324" spans="1:11" ht="10.5" customHeight="1" x14ac:dyDescent="0.2">
      <c r="A324" s="2"/>
      <c r="B324" s="31" t="s">
        <v>132</v>
      </c>
      <c r="C324" s="303"/>
      <c r="D324" s="303"/>
      <c r="E324" s="303"/>
      <c r="F324" s="304"/>
      <c r="G324" s="304"/>
      <c r="H324" s="237"/>
      <c r="I324" s="20"/>
    </row>
    <row r="325" spans="1:11" ht="10.5" customHeight="1" x14ac:dyDescent="0.2">
      <c r="A325" s="2"/>
      <c r="B325" s="37" t="s">
        <v>24</v>
      </c>
      <c r="C325" s="301">
        <v>689833072.04001725</v>
      </c>
      <c r="D325" s="301">
        <v>481722813.1400001</v>
      </c>
      <c r="E325" s="301">
        <v>1171555885.1800175</v>
      </c>
      <c r="F325" s="302">
        <v>11762603.599999957</v>
      </c>
      <c r="G325" s="302">
        <v>6154671.0000000037</v>
      </c>
      <c r="H325" s="239">
        <v>5.4485362231328605E-2</v>
      </c>
      <c r="I325" s="20"/>
    </row>
    <row r="326" spans="1:11" ht="10.5" customHeight="1" x14ac:dyDescent="0.2">
      <c r="A326" s="2"/>
      <c r="B326" s="37" t="s">
        <v>133</v>
      </c>
      <c r="C326" s="301">
        <v>116673103.30996986</v>
      </c>
      <c r="D326" s="301">
        <v>449058030.33997023</v>
      </c>
      <c r="E326" s="301">
        <v>565731133.64994013</v>
      </c>
      <c r="F326" s="302">
        <v>4277049.9500000253</v>
      </c>
      <c r="G326" s="302">
        <v>2366707.27</v>
      </c>
      <c r="H326" s="239">
        <v>0.10010469281770606</v>
      </c>
      <c r="I326" s="20"/>
    </row>
    <row r="327" spans="1:11" ht="10.5" customHeight="1" x14ac:dyDescent="0.2">
      <c r="A327" s="2"/>
      <c r="B327" s="37" t="s">
        <v>134</v>
      </c>
      <c r="C327" s="305">
        <v>4647538.3199999537</v>
      </c>
      <c r="D327" s="301">
        <v>46683823.039998278</v>
      </c>
      <c r="E327" s="301">
        <v>51331361.359998226</v>
      </c>
      <c r="F327" s="302">
        <v>28452570.42999883</v>
      </c>
      <c r="G327" s="302">
        <v>187679.39999999979</v>
      </c>
      <c r="H327" s="239">
        <v>-0.20447868241575329</v>
      </c>
      <c r="I327" s="20"/>
    </row>
    <row r="328" spans="1:11" ht="10.5" customHeight="1" x14ac:dyDescent="0.2">
      <c r="A328" s="2"/>
      <c r="B328" s="37" t="s">
        <v>220</v>
      </c>
      <c r="C328" s="301">
        <v>9964894.6799999885</v>
      </c>
      <c r="D328" s="301">
        <v>65965141.610000022</v>
      </c>
      <c r="E328" s="301">
        <v>75930036.289999992</v>
      </c>
      <c r="F328" s="302">
        <v>3839.3900000000003</v>
      </c>
      <c r="G328" s="302">
        <v>351553.79</v>
      </c>
      <c r="H328" s="239">
        <v>-1.1683009569029679E-2</v>
      </c>
      <c r="I328" s="20"/>
    </row>
    <row r="329" spans="1:11" ht="10.5" customHeight="1" x14ac:dyDescent="0.2">
      <c r="A329" s="2"/>
      <c r="B329" s="37" t="s">
        <v>352</v>
      </c>
      <c r="C329" s="301"/>
      <c r="D329" s="301">
        <v>12359867.497874994</v>
      </c>
      <c r="E329" s="301">
        <v>12359867.497874994</v>
      </c>
      <c r="F329" s="302"/>
      <c r="G329" s="302"/>
      <c r="H329" s="239">
        <v>9.7411561740811115E-2</v>
      </c>
      <c r="I329" s="20"/>
      <c r="K329" s="28"/>
    </row>
    <row r="330" spans="1:11" ht="10.5" hidden="1" customHeight="1" x14ac:dyDescent="0.2">
      <c r="A330" s="2"/>
      <c r="B330" s="16"/>
      <c r="C330" s="301"/>
      <c r="D330" s="301"/>
      <c r="E330" s="301"/>
      <c r="F330" s="302"/>
      <c r="G330" s="302"/>
      <c r="H330" s="239"/>
      <c r="I330" s="20"/>
      <c r="K330" s="28"/>
    </row>
    <row r="331" spans="1:11" ht="10.5" customHeight="1" x14ac:dyDescent="0.2">
      <c r="A331" s="2"/>
      <c r="B331" s="16" t="s">
        <v>416</v>
      </c>
      <c r="C331" s="301">
        <v>136.80000000000001</v>
      </c>
      <c r="D331" s="301">
        <v>10888</v>
      </c>
      <c r="E331" s="301">
        <v>11024.8</v>
      </c>
      <c r="F331" s="302"/>
      <c r="G331" s="302">
        <v>20</v>
      </c>
      <c r="H331" s="239"/>
      <c r="I331" s="20"/>
      <c r="K331" s="28"/>
    </row>
    <row r="332" spans="1:11" ht="10.5" customHeight="1" x14ac:dyDescent="0.2">
      <c r="A332" s="2"/>
      <c r="B332" s="574" t="s">
        <v>453</v>
      </c>
      <c r="C332" s="301"/>
      <c r="D332" s="301">
        <v>3985.88</v>
      </c>
      <c r="E332" s="301">
        <v>3985.88</v>
      </c>
      <c r="F332" s="302"/>
      <c r="G332" s="302"/>
      <c r="H332" s="239">
        <v>-0.80019620060584584</v>
      </c>
      <c r="I332" s="20"/>
      <c r="K332" s="28"/>
    </row>
    <row r="333" spans="1:11" ht="10.5" hidden="1" customHeight="1" x14ac:dyDescent="0.2">
      <c r="A333" s="2"/>
      <c r="B333" s="574"/>
      <c r="C333" s="301"/>
      <c r="D333" s="301"/>
      <c r="E333" s="301"/>
      <c r="F333" s="302"/>
      <c r="G333" s="302"/>
      <c r="H333" s="239"/>
      <c r="I333" s="20"/>
      <c r="K333" s="28"/>
    </row>
    <row r="334" spans="1:11" ht="10.5" customHeight="1" x14ac:dyDescent="0.2">
      <c r="A334" s="2"/>
      <c r="B334" s="16" t="s">
        <v>423</v>
      </c>
      <c r="C334" s="301">
        <v>116864</v>
      </c>
      <c r="D334" s="301">
        <v>136509.99</v>
      </c>
      <c r="E334" s="301">
        <v>253373.99</v>
      </c>
      <c r="F334" s="302">
        <v>12</v>
      </c>
      <c r="G334" s="302">
        <v>2232</v>
      </c>
      <c r="H334" s="239">
        <v>3.8689019093784971E-4</v>
      </c>
      <c r="I334" s="20"/>
    </row>
    <row r="335" spans="1:11" ht="10.5" customHeight="1" x14ac:dyDescent="0.2">
      <c r="A335" s="2"/>
      <c r="B335" s="16" t="s">
        <v>280</v>
      </c>
      <c r="C335" s="301"/>
      <c r="D335" s="301">
        <v>-52758615.18999958</v>
      </c>
      <c r="E335" s="301">
        <v>-52758615.18999958</v>
      </c>
      <c r="F335" s="302">
        <v>-8470.8799999999992</v>
      </c>
      <c r="G335" s="302">
        <v>-281554.50999999995</v>
      </c>
      <c r="H335" s="239">
        <v>0.21346191187254426</v>
      </c>
      <c r="I335" s="20"/>
    </row>
    <row r="336" spans="1:11" s="28" customFormat="1" ht="16.5" customHeight="1" x14ac:dyDescent="0.2">
      <c r="A336" s="54"/>
      <c r="B336" s="35" t="s">
        <v>135</v>
      </c>
      <c r="C336" s="303">
        <v>821235609.1499871</v>
      </c>
      <c r="D336" s="303">
        <v>1003182444.307844</v>
      </c>
      <c r="E336" s="303">
        <v>1824418053.4578309</v>
      </c>
      <c r="F336" s="304">
        <v>44487604.48999881</v>
      </c>
      <c r="G336" s="304">
        <v>8781308.9500000048</v>
      </c>
      <c r="H336" s="237">
        <v>5.1728824575548948E-2</v>
      </c>
      <c r="I336" s="27"/>
      <c r="J336" s="5"/>
      <c r="K336" s="209" t="b">
        <f>IF(ABS(E336-SUM(E325:E335))&lt;0.001,TRUE,FALSE)</f>
        <v>1</v>
      </c>
    </row>
    <row r="337" spans="1:11" ht="10.5" customHeight="1" x14ac:dyDescent="0.2">
      <c r="A337" s="2"/>
      <c r="B337" s="31" t="s">
        <v>136</v>
      </c>
      <c r="C337" s="303"/>
      <c r="D337" s="303"/>
      <c r="E337" s="303"/>
      <c r="F337" s="304"/>
      <c r="G337" s="304"/>
      <c r="H337" s="237"/>
      <c r="I337" s="20"/>
      <c r="K337" s="28"/>
    </row>
    <row r="338" spans="1:11" ht="10.5" customHeight="1" x14ac:dyDescent="0.2">
      <c r="A338" s="2"/>
      <c r="B338" s="37" t="s">
        <v>138</v>
      </c>
      <c r="C338" s="301">
        <v>191135521.28001574</v>
      </c>
      <c r="D338" s="301">
        <v>148305218.41000098</v>
      </c>
      <c r="E338" s="301">
        <v>339440739.69001669</v>
      </c>
      <c r="F338" s="302">
        <v>740794.37</v>
      </c>
      <c r="G338" s="302">
        <v>1408826.4299999992</v>
      </c>
      <c r="H338" s="239">
        <v>7.9428448838926746E-2</v>
      </c>
      <c r="I338" s="20"/>
      <c r="K338" s="28"/>
    </row>
    <row r="339" spans="1:11" ht="10.5" customHeight="1" x14ac:dyDescent="0.2">
      <c r="A339" s="2"/>
      <c r="B339" s="37" t="s">
        <v>221</v>
      </c>
      <c r="C339" s="301">
        <v>101879.76999999989</v>
      </c>
      <c r="D339" s="301">
        <v>3130554.4200000013</v>
      </c>
      <c r="E339" s="301">
        <v>3232434.1900000013</v>
      </c>
      <c r="F339" s="302">
        <v>95</v>
      </c>
      <c r="G339" s="302">
        <v>6887.91</v>
      </c>
      <c r="H339" s="239">
        <v>6.3747770892949251E-2</v>
      </c>
      <c r="I339" s="20"/>
      <c r="K339" s="209"/>
    </row>
    <row r="340" spans="1:11" s="28" customFormat="1" ht="10.5" customHeight="1" x14ac:dyDescent="0.2">
      <c r="A340" s="54"/>
      <c r="B340" s="16" t="s">
        <v>128</v>
      </c>
      <c r="C340" s="301"/>
      <c r="D340" s="301"/>
      <c r="E340" s="301"/>
      <c r="F340" s="302"/>
      <c r="G340" s="302"/>
      <c r="H340" s="239"/>
      <c r="I340" s="27"/>
      <c r="J340" s="5"/>
    </row>
    <row r="341" spans="1:11" s="28" customFormat="1" ht="10.5" customHeight="1" x14ac:dyDescent="0.2">
      <c r="A341" s="54"/>
      <c r="B341" s="16" t="s">
        <v>416</v>
      </c>
      <c r="C341" s="301"/>
      <c r="D341" s="301">
        <v>2110</v>
      </c>
      <c r="E341" s="301">
        <v>2110</v>
      </c>
      <c r="F341" s="302"/>
      <c r="G341" s="302"/>
      <c r="H341" s="239">
        <v>0.83478260869565224</v>
      </c>
      <c r="I341" s="27"/>
      <c r="J341" s="5"/>
    </row>
    <row r="342" spans="1:11" s="28" customFormat="1" ht="10.5" customHeight="1" x14ac:dyDescent="0.2">
      <c r="A342" s="54"/>
      <c r="B342" s="16" t="s">
        <v>436</v>
      </c>
      <c r="C342" s="301">
        <v>1125351.56</v>
      </c>
      <c r="D342" s="301">
        <v>964500</v>
      </c>
      <c r="E342" s="301">
        <v>2089851.56</v>
      </c>
      <c r="F342" s="302"/>
      <c r="G342" s="302">
        <v>8200</v>
      </c>
      <c r="H342" s="239">
        <v>0.19999515374235588</v>
      </c>
      <c r="I342" s="27"/>
      <c r="J342" s="5"/>
    </row>
    <row r="343" spans="1:11" s="28" customFormat="1" ht="10.5" customHeight="1" x14ac:dyDescent="0.2">
      <c r="A343" s="54"/>
      <c r="B343" s="574" t="s">
        <v>454</v>
      </c>
      <c r="C343" s="301"/>
      <c r="D343" s="301">
        <v>2162</v>
      </c>
      <c r="E343" s="301">
        <v>2162</v>
      </c>
      <c r="F343" s="302"/>
      <c r="G343" s="302"/>
      <c r="H343" s="239"/>
      <c r="I343" s="27"/>
      <c r="J343" s="5"/>
    </row>
    <row r="344" spans="1:11" s="28" customFormat="1" ht="10.5" hidden="1" customHeight="1" x14ac:dyDescent="0.2">
      <c r="A344" s="54"/>
      <c r="B344" s="574"/>
      <c r="C344" s="301"/>
      <c r="D344" s="301"/>
      <c r="E344" s="301"/>
      <c r="F344" s="302"/>
      <c r="G344" s="302"/>
      <c r="H344" s="239"/>
      <c r="I344" s="27"/>
      <c r="J344" s="5"/>
    </row>
    <row r="345" spans="1:11" ht="12.75" customHeight="1" x14ac:dyDescent="0.2">
      <c r="A345" s="2"/>
      <c r="B345" s="16" t="s">
        <v>280</v>
      </c>
      <c r="C345" s="301"/>
      <c r="D345" s="301">
        <v>-1437002.9400000034</v>
      </c>
      <c r="E345" s="301">
        <v>-1437002.9400000034</v>
      </c>
      <c r="F345" s="302">
        <v>-215.5</v>
      </c>
      <c r="G345" s="302">
        <v>-4516.67</v>
      </c>
      <c r="H345" s="239">
        <v>0.23631731198427186</v>
      </c>
      <c r="I345" s="20"/>
    </row>
    <row r="346" spans="1:11" s="28" customFormat="1" ht="16.5" customHeight="1" x14ac:dyDescent="0.2">
      <c r="A346" s="54"/>
      <c r="B346" s="16" t="s">
        <v>356</v>
      </c>
      <c r="C346" s="301"/>
      <c r="D346" s="301">
        <v>2501536.7385699996</v>
      </c>
      <c r="E346" s="301">
        <v>2501536.7385699996</v>
      </c>
      <c r="F346" s="302"/>
      <c r="G346" s="302"/>
      <c r="H346" s="239">
        <v>0.1307498463694623</v>
      </c>
      <c r="I346" s="27"/>
      <c r="J346" s="5"/>
    </row>
    <row r="347" spans="1:11" ht="10.5" customHeight="1" x14ac:dyDescent="0.2">
      <c r="A347" s="2"/>
      <c r="B347" s="35" t="s">
        <v>137</v>
      </c>
      <c r="C347" s="303">
        <v>192362752.61001575</v>
      </c>
      <c r="D347" s="303">
        <v>153469078.62857097</v>
      </c>
      <c r="E347" s="303">
        <v>345831831.23858672</v>
      </c>
      <c r="F347" s="304">
        <v>740673.87</v>
      </c>
      <c r="G347" s="304">
        <v>1419397.6699999992</v>
      </c>
      <c r="H347" s="237">
        <v>7.9729845702496416E-2</v>
      </c>
      <c r="I347" s="20"/>
      <c r="K347" s="209" t="b">
        <f>IF(ABS(E347-SUM(E338:E346))&lt;0.001,TRUE,FALSE)</f>
        <v>1</v>
      </c>
    </row>
    <row r="348" spans="1:11" ht="10.5" customHeight="1" x14ac:dyDescent="0.2">
      <c r="A348" s="2"/>
      <c r="B348" s="31" t="s">
        <v>141</v>
      </c>
      <c r="C348" s="303"/>
      <c r="D348" s="303"/>
      <c r="E348" s="303"/>
      <c r="F348" s="304"/>
      <c r="G348" s="304"/>
      <c r="H348" s="237"/>
      <c r="I348" s="20"/>
      <c r="K348" s="57"/>
    </row>
    <row r="349" spans="1:11" s="57" customFormat="1" ht="10.5" customHeight="1" x14ac:dyDescent="0.2">
      <c r="A349" s="6"/>
      <c r="B349" s="37" t="s">
        <v>151</v>
      </c>
      <c r="C349" s="301">
        <v>60224925.569999643</v>
      </c>
      <c r="D349" s="301">
        <v>20142207.429999601</v>
      </c>
      <c r="E349" s="301">
        <v>80367132.99999924</v>
      </c>
      <c r="F349" s="302">
        <v>23545.549999999988</v>
      </c>
      <c r="G349" s="302">
        <v>293808.17000000033</v>
      </c>
      <c r="H349" s="239">
        <v>0.14345227316095399</v>
      </c>
      <c r="I349" s="56"/>
      <c r="J349" s="5"/>
    </row>
    <row r="350" spans="1:11" s="57" customFormat="1" ht="10.5" customHeight="1" x14ac:dyDescent="0.2">
      <c r="A350" s="6"/>
      <c r="B350" s="37" t="s">
        <v>222</v>
      </c>
      <c r="C350" s="301">
        <v>3033.5</v>
      </c>
      <c r="D350" s="301">
        <v>28136.319999999996</v>
      </c>
      <c r="E350" s="301">
        <v>31169.819999999996</v>
      </c>
      <c r="F350" s="302">
        <v>57.5</v>
      </c>
      <c r="G350" s="302">
        <v>122.19999999999999</v>
      </c>
      <c r="H350" s="239">
        <v>9.3911262472836876E-2</v>
      </c>
      <c r="I350" s="56"/>
      <c r="J350" s="5"/>
      <c r="K350" s="209"/>
    </row>
    <row r="351" spans="1:11" s="57" customFormat="1" ht="10.5" customHeight="1" x14ac:dyDescent="0.2">
      <c r="A351" s="6"/>
      <c r="B351" s="16" t="s">
        <v>128</v>
      </c>
      <c r="C351" s="306"/>
      <c r="D351" s="306"/>
      <c r="E351" s="306"/>
      <c r="F351" s="307"/>
      <c r="G351" s="307"/>
      <c r="H351" s="182"/>
      <c r="I351" s="56"/>
      <c r="J351" s="5"/>
      <c r="K351" s="209"/>
    </row>
    <row r="352" spans="1:11" s="57" customFormat="1" ht="10.5" customHeight="1" x14ac:dyDescent="0.2">
      <c r="A352" s="6"/>
      <c r="B352" s="16" t="s">
        <v>427</v>
      </c>
      <c r="C352" s="306">
        <v>2799.3999999999996</v>
      </c>
      <c r="D352" s="306">
        <v>7683</v>
      </c>
      <c r="E352" s="306">
        <v>10482.4</v>
      </c>
      <c r="F352" s="307"/>
      <c r="G352" s="307"/>
      <c r="H352" s="182">
        <v>0.61780411766521603</v>
      </c>
      <c r="I352" s="56"/>
      <c r="J352" s="5"/>
      <c r="K352" s="60"/>
    </row>
    <row r="353" spans="1:11" s="57" customFormat="1" ht="10.5" hidden="1" customHeight="1" x14ac:dyDescent="0.2">
      <c r="A353" s="6"/>
      <c r="B353" s="16"/>
      <c r="C353" s="306"/>
      <c r="D353" s="306"/>
      <c r="E353" s="306"/>
      <c r="F353" s="307"/>
      <c r="G353" s="307"/>
      <c r="H353" s="182"/>
      <c r="I353" s="56"/>
      <c r="J353" s="5"/>
    </row>
    <row r="354" spans="1:11" s="57" customFormat="1" ht="10.5" customHeight="1" x14ac:dyDescent="0.2">
      <c r="A354" s="6"/>
      <c r="B354" s="574" t="s">
        <v>455</v>
      </c>
      <c r="C354" s="306"/>
      <c r="D354" s="306"/>
      <c r="E354" s="306"/>
      <c r="F354" s="307"/>
      <c r="G354" s="307"/>
      <c r="H354" s="182"/>
      <c r="I354" s="56"/>
      <c r="J354" s="5"/>
    </row>
    <row r="355" spans="1:11" s="57" customFormat="1" ht="10.5" hidden="1" customHeight="1" x14ac:dyDescent="0.2">
      <c r="A355" s="6"/>
      <c r="B355" s="574"/>
      <c r="C355" s="306"/>
      <c r="D355" s="306"/>
      <c r="E355" s="306"/>
      <c r="F355" s="307"/>
      <c r="G355" s="307"/>
      <c r="H355" s="182"/>
      <c r="I355" s="56"/>
      <c r="J355" s="5"/>
    </row>
    <row r="356" spans="1:11" s="60" customFormat="1" ht="14.25" customHeight="1" x14ac:dyDescent="0.2">
      <c r="A356" s="24"/>
      <c r="B356" s="16" t="s">
        <v>423</v>
      </c>
      <c r="C356" s="306"/>
      <c r="D356" s="306"/>
      <c r="E356" s="306"/>
      <c r="F356" s="307"/>
      <c r="G356" s="307"/>
      <c r="H356" s="182"/>
      <c r="I356" s="59"/>
      <c r="K356" s="57"/>
    </row>
    <row r="357" spans="1:11" s="60" customFormat="1" ht="14.25" customHeight="1" x14ac:dyDescent="0.2">
      <c r="A357" s="24"/>
      <c r="B357" s="16" t="s">
        <v>280</v>
      </c>
      <c r="C357" s="306"/>
      <c r="D357" s="306">
        <v>-1788759.8200000003</v>
      </c>
      <c r="E357" s="306">
        <v>-1788759.8200000003</v>
      </c>
      <c r="F357" s="307">
        <v>-5</v>
      </c>
      <c r="G357" s="307">
        <v>-6724.31</v>
      </c>
      <c r="H357" s="182">
        <v>0.42226463774404888</v>
      </c>
      <c r="I357" s="59"/>
    </row>
    <row r="358" spans="1:11" s="57" customFormat="1" ht="10.5" customHeight="1" x14ac:dyDescent="0.2">
      <c r="A358" s="6"/>
      <c r="B358" s="35" t="s">
        <v>142</v>
      </c>
      <c r="C358" s="308">
        <v>60230758.469999641</v>
      </c>
      <c r="D358" s="308">
        <v>18389266.929999601</v>
      </c>
      <c r="E358" s="308">
        <v>78620025.399999246</v>
      </c>
      <c r="F358" s="309">
        <v>23598.049999999988</v>
      </c>
      <c r="G358" s="309">
        <v>287206.06000000035</v>
      </c>
      <c r="H358" s="183">
        <v>0.13839889546675144</v>
      </c>
      <c r="I358" s="56"/>
      <c r="J358" s="5"/>
      <c r="K358" s="209" t="b">
        <f>IF(ABS(E358-SUM(E349:E357))&lt;0.001,TRUE,FALSE)</f>
        <v>1</v>
      </c>
    </row>
    <row r="359" spans="1:11" s="57" customFormat="1" ht="10.5" customHeight="1" x14ac:dyDescent="0.2">
      <c r="A359" s="6"/>
      <c r="B359" s="31" t="s">
        <v>139</v>
      </c>
      <c r="C359" s="308"/>
      <c r="D359" s="308"/>
      <c r="E359" s="308"/>
      <c r="F359" s="309"/>
      <c r="G359" s="309"/>
      <c r="H359" s="183"/>
      <c r="I359" s="56"/>
      <c r="J359" s="5"/>
    </row>
    <row r="360" spans="1:11" s="57" customFormat="1" ht="10.5" customHeight="1" x14ac:dyDescent="0.2">
      <c r="A360" s="6"/>
      <c r="B360" s="37" t="s">
        <v>140</v>
      </c>
      <c r="C360" s="306">
        <v>744097.6699999983</v>
      </c>
      <c r="D360" s="306">
        <v>115255.93000000052</v>
      </c>
      <c r="E360" s="306">
        <v>859353.59999999881</v>
      </c>
      <c r="F360" s="307"/>
      <c r="G360" s="307">
        <v>2090.69</v>
      </c>
      <c r="H360" s="182"/>
      <c r="I360" s="56"/>
      <c r="J360" s="5"/>
      <c r="K360" s="209"/>
    </row>
    <row r="361" spans="1:11" s="57" customFormat="1" ht="10.5" customHeight="1" x14ac:dyDescent="0.2">
      <c r="A361" s="6"/>
      <c r="B361" s="37" t="s">
        <v>179</v>
      </c>
      <c r="C361" s="364">
        <v>251525.23000000068</v>
      </c>
      <c r="D361" s="306">
        <v>26754282.190001301</v>
      </c>
      <c r="E361" s="306">
        <v>27005807.420001302</v>
      </c>
      <c r="F361" s="307">
        <v>10984.83</v>
      </c>
      <c r="G361" s="307">
        <v>94497.620000000126</v>
      </c>
      <c r="H361" s="182">
        <v>0.194456462110006</v>
      </c>
      <c r="I361" s="56"/>
      <c r="J361" s="5"/>
      <c r="K361" s="209"/>
    </row>
    <row r="362" spans="1:11" s="57" customFormat="1" ht="10.5" customHeight="1" x14ac:dyDescent="0.2">
      <c r="A362" s="6"/>
      <c r="B362" s="37" t="s">
        <v>223</v>
      </c>
      <c r="C362" s="306">
        <v>3796.9199999999996</v>
      </c>
      <c r="D362" s="306">
        <v>685552.18000000063</v>
      </c>
      <c r="E362" s="306">
        <v>689349.10000000068</v>
      </c>
      <c r="F362" s="307"/>
      <c r="G362" s="307">
        <v>2169.8000000000002</v>
      </c>
      <c r="H362" s="182">
        <v>9.3663106044409083E-2</v>
      </c>
      <c r="I362" s="56"/>
      <c r="J362" s="5"/>
    </row>
    <row r="363" spans="1:11" s="60" customFormat="1" ht="10.5" customHeight="1" x14ac:dyDescent="0.2">
      <c r="A363" s="24"/>
      <c r="B363" s="37" t="s">
        <v>498</v>
      </c>
      <c r="C363" s="306"/>
      <c r="D363" s="306">
        <v>1760</v>
      </c>
      <c r="E363" s="306">
        <v>1760</v>
      </c>
      <c r="F363" s="307"/>
      <c r="G363" s="307"/>
      <c r="H363" s="182"/>
      <c r="I363" s="59"/>
      <c r="J363" s="5"/>
    </row>
    <row r="364" spans="1:11" s="60" customFormat="1" ht="10.5" customHeight="1" x14ac:dyDescent="0.2">
      <c r="A364" s="24"/>
      <c r="B364" s="574" t="s">
        <v>456</v>
      </c>
      <c r="C364" s="306"/>
      <c r="D364" s="306"/>
      <c r="E364" s="306"/>
      <c r="F364" s="307"/>
      <c r="G364" s="307"/>
      <c r="H364" s="182"/>
      <c r="I364" s="59"/>
      <c r="J364" s="5"/>
    </row>
    <row r="365" spans="1:11" s="60" customFormat="1" ht="10.5" hidden="1" customHeight="1" x14ac:dyDescent="0.2">
      <c r="A365" s="24"/>
      <c r="B365" s="574"/>
      <c r="C365" s="306"/>
      <c r="D365" s="306"/>
      <c r="E365" s="306"/>
      <c r="F365" s="307"/>
      <c r="G365" s="307"/>
      <c r="H365" s="182"/>
      <c r="I365" s="59"/>
      <c r="J365" s="5"/>
    </row>
    <row r="366" spans="1:11" s="57" customFormat="1" x14ac:dyDescent="0.2">
      <c r="A366" s="6"/>
      <c r="B366" s="16" t="s">
        <v>423</v>
      </c>
      <c r="C366" s="306"/>
      <c r="D366" s="306"/>
      <c r="E366" s="306"/>
      <c r="F366" s="307"/>
      <c r="G366" s="307"/>
      <c r="H366" s="182"/>
      <c r="I366" s="56"/>
      <c r="K366" s="60"/>
    </row>
    <row r="367" spans="1:11" s="60" customFormat="1" ht="17.25" customHeight="1" x14ac:dyDescent="0.2">
      <c r="A367" s="24"/>
      <c r="B367" s="37" t="s">
        <v>280</v>
      </c>
      <c r="C367" s="306"/>
      <c r="D367" s="306">
        <v>-458912.00999999972</v>
      </c>
      <c r="E367" s="306">
        <v>-458912.00999999972</v>
      </c>
      <c r="F367" s="307">
        <v>-7</v>
      </c>
      <c r="G367" s="307">
        <v>-1813.77</v>
      </c>
      <c r="H367" s="182">
        <v>0.47454306105712929</v>
      </c>
      <c r="I367" s="59"/>
    </row>
    <row r="368" spans="1:11" s="60" customFormat="1" ht="17.25" customHeight="1" x14ac:dyDescent="0.2">
      <c r="A368" s="24"/>
      <c r="B368" s="35" t="s">
        <v>143</v>
      </c>
      <c r="C368" s="308">
        <v>999419.8199999989</v>
      </c>
      <c r="D368" s="308">
        <v>27097938.290001299</v>
      </c>
      <c r="E368" s="308">
        <v>28097358.1100013</v>
      </c>
      <c r="F368" s="309">
        <v>10977.83</v>
      </c>
      <c r="G368" s="309">
        <v>96944.340000000113</v>
      </c>
      <c r="H368" s="183">
        <v>0.22283497914671235</v>
      </c>
      <c r="I368" s="59"/>
      <c r="K368" s="209" t="b">
        <f>IF(ABS(E368-SUM(E360:E367))&lt;0.001,TRUE,FALSE)</f>
        <v>1</v>
      </c>
    </row>
    <row r="369" spans="1:11" s="60" customFormat="1" ht="17.25" customHeight="1" x14ac:dyDescent="0.2">
      <c r="A369" s="24"/>
      <c r="B369" s="31" t="s">
        <v>466</v>
      </c>
      <c r="C369" s="308"/>
      <c r="D369" s="308"/>
      <c r="E369" s="308"/>
      <c r="F369" s="309"/>
      <c r="G369" s="309"/>
      <c r="H369" s="183"/>
      <c r="I369" s="59"/>
      <c r="K369" s="209"/>
    </row>
    <row r="370" spans="1:11" s="60" customFormat="1" ht="11.25" customHeight="1" x14ac:dyDescent="0.2">
      <c r="A370" s="24"/>
      <c r="B370" s="37" t="s">
        <v>468</v>
      </c>
      <c r="C370" s="306">
        <v>8084936.0099999998</v>
      </c>
      <c r="D370" s="306">
        <v>1191856</v>
      </c>
      <c r="E370" s="306">
        <v>9276792.0099999998</v>
      </c>
      <c r="F370" s="307"/>
      <c r="G370" s="307">
        <v>26735</v>
      </c>
      <c r="H370" s="182">
        <v>0.27407180651428509</v>
      </c>
      <c r="I370" s="59"/>
      <c r="K370" s="209"/>
    </row>
    <row r="371" spans="1:11" s="60" customFormat="1" ht="17.25" customHeight="1" x14ac:dyDescent="0.2">
      <c r="A371" s="24"/>
      <c r="B371" s="35" t="s">
        <v>467</v>
      </c>
      <c r="C371" s="308">
        <v>8084936.0099999998</v>
      </c>
      <c r="D371" s="308">
        <v>1191856</v>
      </c>
      <c r="E371" s="308">
        <v>9276792.0099999998</v>
      </c>
      <c r="F371" s="309"/>
      <c r="G371" s="309">
        <v>26735</v>
      </c>
      <c r="H371" s="183">
        <v>0.27407180651428509</v>
      </c>
      <c r="I371" s="59"/>
      <c r="K371" s="209"/>
    </row>
    <row r="372" spans="1:11" s="57" customFormat="1" ht="10.5" customHeight="1" x14ac:dyDescent="0.2">
      <c r="A372" s="6"/>
      <c r="B372" s="31" t="s">
        <v>122</v>
      </c>
      <c r="C372" s="308"/>
      <c r="D372" s="308"/>
      <c r="E372" s="308"/>
      <c r="F372" s="309"/>
      <c r="G372" s="309"/>
      <c r="H372" s="183"/>
      <c r="I372" s="56"/>
      <c r="J372" s="5"/>
    </row>
    <row r="373" spans="1:11" s="57" customFormat="1" ht="10.5" customHeight="1" x14ac:dyDescent="0.2">
      <c r="A373" s="6"/>
      <c r="B373" s="37" t="s">
        <v>144</v>
      </c>
      <c r="C373" s="306">
        <v>9964.5500000000175</v>
      </c>
      <c r="D373" s="306">
        <v>108864.11999999995</v>
      </c>
      <c r="E373" s="306">
        <v>118828.66999999997</v>
      </c>
      <c r="F373" s="307"/>
      <c r="G373" s="307">
        <v>8.07</v>
      </c>
      <c r="H373" s="182">
        <v>-7.8097419419707936E-2</v>
      </c>
      <c r="I373" s="56"/>
      <c r="J373" s="5"/>
      <c r="K373" s="209"/>
    </row>
    <row r="374" spans="1:11" s="57" customFormat="1" ht="10.5" customHeight="1" x14ac:dyDescent="0.2">
      <c r="A374" s="6"/>
      <c r="B374" s="37" t="s">
        <v>224</v>
      </c>
      <c r="C374" s="306">
        <v>1232.8600000000001</v>
      </c>
      <c r="D374" s="306">
        <v>49504.160000000003</v>
      </c>
      <c r="E374" s="306">
        <v>50737.020000000004</v>
      </c>
      <c r="F374" s="307"/>
      <c r="G374" s="307"/>
      <c r="H374" s="182">
        <v>-0.22587747303876748</v>
      </c>
      <c r="I374" s="56"/>
      <c r="J374" s="5"/>
      <c r="K374" s="63"/>
    </row>
    <row r="375" spans="1:11" s="57" customFormat="1" ht="10.5" hidden="1" customHeight="1" x14ac:dyDescent="0.2">
      <c r="A375" s="6"/>
      <c r="B375" s="37"/>
      <c r="C375" s="306"/>
      <c r="D375" s="306"/>
      <c r="E375" s="306"/>
      <c r="F375" s="307"/>
      <c r="G375" s="307"/>
      <c r="H375" s="182"/>
      <c r="I375" s="56"/>
      <c r="J375" s="5"/>
      <c r="K375" s="63"/>
    </row>
    <row r="376" spans="1:11" s="57" customFormat="1" ht="10.5" hidden="1" customHeight="1" x14ac:dyDescent="0.2">
      <c r="A376" s="6"/>
      <c r="B376" s="37"/>
      <c r="C376" s="306"/>
      <c r="D376" s="306"/>
      <c r="E376" s="306"/>
      <c r="F376" s="307"/>
      <c r="G376" s="307"/>
      <c r="H376" s="182"/>
      <c r="I376" s="56"/>
      <c r="J376" s="5"/>
      <c r="K376" s="63"/>
    </row>
    <row r="377" spans="1:11" s="60" customFormat="1" ht="10.5" customHeight="1" x14ac:dyDescent="0.2">
      <c r="A377" s="24"/>
      <c r="B377" s="16" t="s">
        <v>423</v>
      </c>
      <c r="C377" s="306"/>
      <c r="D377" s="306"/>
      <c r="E377" s="306"/>
      <c r="F377" s="307"/>
      <c r="G377" s="307"/>
      <c r="H377" s="182"/>
      <c r="I377" s="59"/>
      <c r="J377" s="5"/>
    </row>
    <row r="378" spans="1:11" s="63" customFormat="1" ht="14.25" customHeight="1" x14ac:dyDescent="0.2">
      <c r="A378" s="61"/>
      <c r="B378" s="35" t="s">
        <v>120</v>
      </c>
      <c r="C378" s="308">
        <v>11197.410000000018</v>
      </c>
      <c r="D378" s="308">
        <v>158368.27999999997</v>
      </c>
      <c r="E378" s="308">
        <v>169565.68999999997</v>
      </c>
      <c r="F378" s="309"/>
      <c r="G378" s="309">
        <v>8.07</v>
      </c>
      <c r="H378" s="183">
        <v>-0.12791166590900649</v>
      </c>
      <c r="I378" s="62"/>
      <c r="K378" s="209" t="b">
        <f>IF(ABS(E378-SUM(E373:E377))&lt;0.001,TRUE,FALSE)</f>
        <v>1</v>
      </c>
    </row>
    <row r="379" spans="1:11" s="63" customFormat="1" ht="14.25" customHeight="1" x14ac:dyDescent="0.2">
      <c r="A379" s="61"/>
      <c r="B379" s="31" t="s">
        <v>244</v>
      </c>
      <c r="C379" s="308"/>
      <c r="D379" s="308"/>
      <c r="E379" s="308"/>
      <c r="F379" s="309"/>
      <c r="G379" s="309"/>
      <c r="H379" s="183"/>
      <c r="I379" s="62"/>
      <c r="K379" s="60"/>
    </row>
    <row r="380" spans="1:11" s="60" customFormat="1" ht="11.25" customHeight="1" x14ac:dyDescent="0.2">
      <c r="A380" s="24"/>
      <c r="B380" s="37" t="s">
        <v>144</v>
      </c>
      <c r="C380" s="306">
        <v>135.28</v>
      </c>
      <c r="D380" s="306">
        <v>71.070000000000007</v>
      </c>
      <c r="E380" s="306">
        <v>206.35000000000002</v>
      </c>
      <c r="F380" s="307"/>
      <c r="G380" s="307"/>
      <c r="H380" s="182">
        <v>0.1554398342572374</v>
      </c>
      <c r="I380" s="59"/>
      <c r="J380" s="5"/>
      <c r="K380" s="57"/>
    </row>
    <row r="381" spans="1:11" s="57" customFormat="1" ht="10.5" customHeight="1" x14ac:dyDescent="0.2">
      <c r="A381" s="6"/>
      <c r="B381" s="37" t="s">
        <v>125</v>
      </c>
      <c r="C381" s="306">
        <v>4510613.9499999555</v>
      </c>
      <c r="D381" s="306">
        <v>22083083.770001587</v>
      </c>
      <c r="E381" s="306">
        <v>26593697.720001545</v>
      </c>
      <c r="F381" s="307"/>
      <c r="G381" s="307">
        <v>87895.109999999957</v>
      </c>
      <c r="H381" s="182">
        <v>-2.7529954776467025E-2</v>
      </c>
      <c r="I381" s="56"/>
      <c r="J381" s="5"/>
    </row>
    <row r="382" spans="1:11" s="57" customFormat="1" ht="10.5" customHeight="1" x14ac:dyDescent="0.2">
      <c r="A382" s="6"/>
      <c r="B382" s="37" t="s">
        <v>126</v>
      </c>
      <c r="C382" s="306">
        <v>29791.010000000053</v>
      </c>
      <c r="D382" s="306">
        <v>377191.52000000066</v>
      </c>
      <c r="E382" s="306">
        <v>406982.53000000073</v>
      </c>
      <c r="F382" s="307"/>
      <c r="G382" s="307">
        <v>2458.0100000000002</v>
      </c>
      <c r="H382" s="182"/>
      <c r="I382" s="56"/>
      <c r="J382" s="5"/>
    </row>
    <row r="383" spans="1:11" s="57" customFormat="1" ht="10.5" customHeight="1" x14ac:dyDescent="0.2">
      <c r="A383" s="6"/>
      <c r="B383" s="37" t="s">
        <v>127</v>
      </c>
      <c r="C383" s="306">
        <v>1338856.2999999998</v>
      </c>
      <c r="D383" s="306">
        <v>14384900.6</v>
      </c>
      <c r="E383" s="306">
        <v>15723756.9</v>
      </c>
      <c r="F383" s="307"/>
      <c r="G383" s="307">
        <v>48466.68</v>
      </c>
      <c r="H383" s="182"/>
      <c r="I383" s="56"/>
      <c r="J383" s="5"/>
    </row>
    <row r="384" spans="1:11" s="57" customFormat="1" ht="10.5" customHeight="1" x14ac:dyDescent="0.2">
      <c r="A384" s="6"/>
      <c r="B384" s="37" t="s">
        <v>133</v>
      </c>
      <c r="C384" s="306">
        <v>286359.20000000042</v>
      </c>
      <c r="D384" s="306">
        <v>780160.6100000001</v>
      </c>
      <c r="E384" s="306">
        <v>1066519.8100000005</v>
      </c>
      <c r="F384" s="307"/>
      <c r="G384" s="307">
        <v>9182.27</v>
      </c>
      <c r="H384" s="182">
        <v>0.13525680548798857</v>
      </c>
      <c r="I384" s="56"/>
      <c r="J384" s="5"/>
    </row>
    <row r="385" spans="1:11" s="57" customFormat="1" ht="10.5" customHeight="1" x14ac:dyDescent="0.2">
      <c r="A385" s="6"/>
      <c r="B385" s="37" t="s">
        <v>134</v>
      </c>
      <c r="C385" s="306">
        <v>29997.530000000002</v>
      </c>
      <c r="D385" s="306">
        <v>297145.40000000002</v>
      </c>
      <c r="E385" s="306">
        <v>327142.93000000005</v>
      </c>
      <c r="F385" s="307"/>
      <c r="G385" s="307">
        <v>1071.68</v>
      </c>
      <c r="H385" s="182">
        <v>-0.18244188083266188</v>
      </c>
      <c r="I385" s="56"/>
      <c r="J385" s="5"/>
    </row>
    <row r="386" spans="1:11" s="57" customFormat="1" ht="10.5" customHeight="1" x14ac:dyDescent="0.2">
      <c r="A386" s="6"/>
      <c r="B386" s="37" t="s">
        <v>24</v>
      </c>
      <c r="C386" s="306">
        <v>1408794.4600000002</v>
      </c>
      <c r="D386" s="306">
        <v>1250751.0899999987</v>
      </c>
      <c r="E386" s="306">
        <v>2659545.5499999989</v>
      </c>
      <c r="F386" s="307"/>
      <c r="G386" s="307">
        <v>7767.27</v>
      </c>
      <c r="H386" s="182">
        <v>0.18719427453170923</v>
      </c>
      <c r="I386" s="56"/>
      <c r="J386" s="5"/>
      <c r="K386" s="5"/>
    </row>
    <row r="387" spans="1:11" s="57" customFormat="1" ht="10.5" customHeight="1" x14ac:dyDescent="0.2">
      <c r="A387" s="6"/>
      <c r="B387" s="37" t="s">
        <v>138</v>
      </c>
      <c r="C387" s="306">
        <v>309125.44999999995</v>
      </c>
      <c r="D387" s="306">
        <v>176071.11999999991</v>
      </c>
      <c r="E387" s="306">
        <v>485196.56999999983</v>
      </c>
      <c r="F387" s="307"/>
      <c r="G387" s="307">
        <v>1970.6000000000001</v>
      </c>
      <c r="H387" s="182">
        <v>-5.8144388068375852E-2</v>
      </c>
      <c r="I387" s="56"/>
      <c r="J387" s="5"/>
    </row>
    <row r="388" spans="1:11" s="57" customFormat="1" ht="10.5" customHeight="1" x14ac:dyDescent="0.2">
      <c r="A388" s="6"/>
      <c r="B388" s="37" t="s">
        <v>34</v>
      </c>
      <c r="C388" s="306">
        <v>17710227.250001125</v>
      </c>
      <c r="D388" s="306">
        <v>3983303.7699999618</v>
      </c>
      <c r="E388" s="306">
        <v>21693531.020001087</v>
      </c>
      <c r="F388" s="307"/>
      <c r="G388" s="307">
        <v>40606.569999999934</v>
      </c>
      <c r="H388" s="182">
        <v>-7.8960543447380127E-2</v>
      </c>
      <c r="I388" s="56"/>
      <c r="J388" s="5"/>
    </row>
    <row r="389" spans="1:11" s="57" customFormat="1" ht="10.5" customHeight="1" x14ac:dyDescent="0.2">
      <c r="A389" s="6"/>
      <c r="B389" s="37" t="s">
        <v>140</v>
      </c>
      <c r="C389" s="306">
        <v>1724.54</v>
      </c>
      <c r="D389" s="306">
        <v>322.54999999999995</v>
      </c>
      <c r="E389" s="306">
        <v>2047.09</v>
      </c>
      <c r="F389" s="307"/>
      <c r="G389" s="307"/>
      <c r="H389" s="182"/>
      <c r="I389" s="56"/>
    </row>
    <row r="390" spans="1:11" s="57" customFormat="1" ht="10.5" customHeight="1" x14ac:dyDescent="0.2">
      <c r="A390" s="6"/>
      <c r="B390" s="37" t="s">
        <v>129</v>
      </c>
      <c r="C390" s="306">
        <v>1342767.9500000407</v>
      </c>
      <c r="D390" s="306">
        <v>11786575.680000002</v>
      </c>
      <c r="E390" s="306">
        <v>13129343.630000042</v>
      </c>
      <c r="F390" s="307"/>
      <c r="G390" s="307">
        <v>55202.080000000009</v>
      </c>
      <c r="H390" s="182">
        <v>0.1044161321042838</v>
      </c>
      <c r="I390" s="56"/>
    </row>
    <row r="391" spans="1:11" s="57" customFormat="1" ht="10.5" customHeight="1" x14ac:dyDescent="0.2">
      <c r="A391" s="6"/>
      <c r="B391" s="37" t="s">
        <v>381</v>
      </c>
      <c r="C391" s="306">
        <v>12409.769999999995</v>
      </c>
      <c r="D391" s="306">
        <v>9653.5</v>
      </c>
      <c r="E391" s="306">
        <v>22063.269999999997</v>
      </c>
      <c r="F391" s="307"/>
      <c r="G391" s="307">
        <v>30</v>
      </c>
      <c r="H391" s="182"/>
      <c r="I391" s="56"/>
      <c r="J391" s="5"/>
    </row>
    <row r="392" spans="1:11" s="57" customFormat="1" ht="10.5" customHeight="1" x14ac:dyDescent="0.2">
      <c r="A392" s="6"/>
      <c r="B392" s="16" t="s">
        <v>427</v>
      </c>
      <c r="C392" s="306">
        <v>840</v>
      </c>
      <c r="D392" s="306">
        <v>750</v>
      </c>
      <c r="E392" s="306">
        <v>1590</v>
      </c>
      <c r="F392" s="307"/>
      <c r="G392" s="307"/>
      <c r="H392" s="182">
        <v>0.282258064516129</v>
      </c>
      <c r="I392" s="56"/>
      <c r="J392" s="5"/>
    </row>
    <row r="393" spans="1:11" s="57" customFormat="1" ht="10.5" customHeight="1" x14ac:dyDescent="0.2">
      <c r="A393" s="6"/>
      <c r="B393" s="37" t="s">
        <v>353</v>
      </c>
      <c r="C393" s="306"/>
      <c r="D393" s="306"/>
      <c r="E393" s="306"/>
      <c r="F393" s="307"/>
      <c r="G393" s="307"/>
      <c r="H393" s="182"/>
      <c r="I393" s="56"/>
      <c r="J393" s="5"/>
    </row>
    <row r="394" spans="1:11" s="57" customFormat="1" ht="10.5" customHeight="1" x14ac:dyDescent="0.2">
      <c r="A394" s="6"/>
      <c r="B394" s="37" t="s">
        <v>415</v>
      </c>
      <c r="C394" s="306"/>
      <c r="D394" s="306"/>
      <c r="E394" s="306"/>
      <c r="F394" s="307"/>
      <c r="G394" s="307"/>
      <c r="H394" s="182"/>
      <c r="I394" s="56"/>
      <c r="J394" s="5"/>
    </row>
    <row r="395" spans="1:11" s="57" customFormat="1" ht="10.5" customHeight="1" x14ac:dyDescent="0.2">
      <c r="A395" s="6"/>
      <c r="B395" s="37" t="s">
        <v>179</v>
      </c>
      <c r="C395" s="306">
        <v>1168.4100000000001</v>
      </c>
      <c r="D395" s="306">
        <v>194241.07999999984</v>
      </c>
      <c r="E395" s="306">
        <v>195409.48999999985</v>
      </c>
      <c r="F395" s="307"/>
      <c r="G395" s="307">
        <v>171</v>
      </c>
      <c r="H395" s="182">
        <v>0.27795866416511106</v>
      </c>
      <c r="I395" s="56"/>
      <c r="J395" s="5"/>
    </row>
    <row r="396" spans="1:11" s="57" customFormat="1" ht="10.5" customHeight="1" x14ac:dyDescent="0.2">
      <c r="A396" s="6"/>
      <c r="B396" s="37" t="s">
        <v>468</v>
      </c>
      <c r="C396" s="306">
        <v>33573.800000000003</v>
      </c>
      <c r="D396" s="306">
        <v>10882</v>
      </c>
      <c r="E396" s="306">
        <v>44455.8</v>
      </c>
      <c r="F396" s="307"/>
      <c r="G396" s="307"/>
      <c r="H396" s="182">
        <v>0.67631221719457035</v>
      </c>
      <c r="I396" s="56"/>
      <c r="J396" s="5"/>
    </row>
    <row r="397" spans="1:11" s="57" customFormat="1" ht="10.5" customHeight="1" x14ac:dyDescent="0.2">
      <c r="A397" s="6"/>
      <c r="B397" s="575" t="s">
        <v>460</v>
      </c>
      <c r="C397" s="306"/>
      <c r="D397" s="306"/>
      <c r="E397" s="306"/>
      <c r="F397" s="307"/>
      <c r="G397" s="307"/>
      <c r="H397" s="182"/>
      <c r="I397" s="56"/>
      <c r="J397" s="5"/>
    </row>
    <row r="398" spans="1:11" s="57" customFormat="1" ht="10.5" customHeight="1" x14ac:dyDescent="0.2">
      <c r="A398" s="6"/>
      <c r="B398" s="575" t="s">
        <v>488</v>
      </c>
      <c r="C398" s="306"/>
      <c r="D398" s="306"/>
      <c r="E398" s="306"/>
      <c r="F398" s="307"/>
      <c r="G398" s="307"/>
      <c r="H398" s="182"/>
      <c r="I398" s="56"/>
      <c r="J398" s="5"/>
    </row>
    <row r="399" spans="1:11" s="57" customFormat="1" ht="10.5" customHeight="1" x14ac:dyDescent="0.2">
      <c r="A399" s="6"/>
      <c r="B399" s="16" t="s">
        <v>423</v>
      </c>
      <c r="C399" s="306"/>
      <c r="D399" s="306">
        <v>15330</v>
      </c>
      <c r="E399" s="306">
        <v>15330</v>
      </c>
      <c r="F399" s="307"/>
      <c r="G399" s="307">
        <v>30</v>
      </c>
      <c r="H399" s="182"/>
      <c r="I399" s="56"/>
      <c r="J399" s="5"/>
    </row>
    <row r="400" spans="1:11" s="60" customFormat="1" ht="12.75" customHeight="1" x14ac:dyDescent="0.2">
      <c r="A400" s="24"/>
      <c r="B400" s="37" t="s">
        <v>280</v>
      </c>
      <c r="C400" s="306"/>
      <c r="D400" s="306">
        <v>-1795184.7499999949</v>
      </c>
      <c r="E400" s="306">
        <v>-1795184.7499999949</v>
      </c>
      <c r="F400" s="307"/>
      <c r="G400" s="307">
        <v>-6908.5499999999993</v>
      </c>
      <c r="H400" s="182">
        <v>0.15684605231887994</v>
      </c>
      <c r="I400" s="59"/>
      <c r="J400" s="5"/>
    </row>
    <row r="401" spans="1:11" s="57" customFormat="1" x14ac:dyDescent="0.2">
      <c r="A401" s="6"/>
      <c r="B401" s="35" t="s">
        <v>246</v>
      </c>
      <c r="C401" s="308">
        <v>27016384.900001124</v>
      </c>
      <c r="D401" s="308">
        <v>53555249.010001548</v>
      </c>
      <c r="E401" s="308">
        <v>80571633.910002679</v>
      </c>
      <c r="F401" s="309"/>
      <c r="G401" s="309">
        <v>247942.71999999988</v>
      </c>
      <c r="H401" s="183">
        <v>1.5750430718915576E-2</v>
      </c>
      <c r="I401" s="56"/>
      <c r="K401" s="209" t="b">
        <f>IF(ABS(E401-SUM(E380:E400))&lt;0.001,TRUE,FALSE)</f>
        <v>1</v>
      </c>
    </row>
    <row r="402" spans="1:11" s="60" customFormat="1" ht="13.5" customHeight="1" x14ac:dyDescent="0.2">
      <c r="A402" s="24"/>
      <c r="B402" s="35" t="s">
        <v>287</v>
      </c>
      <c r="C402" s="308">
        <v>1491622245.3300591</v>
      </c>
      <c r="D402" s="308">
        <v>4262529632.6855612</v>
      </c>
      <c r="E402" s="308">
        <v>5754151878.0156202</v>
      </c>
      <c r="F402" s="309">
        <v>49135437.96999833</v>
      </c>
      <c r="G402" s="309">
        <v>23225132.739999961</v>
      </c>
      <c r="H402" s="183">
        <v>6.6215418014142546E-2</v>
      </c>
      <c r="I402" s="59"/>
      <c r="K402" s="209" t="b">
        <f>IF(ABS(E402-SUM(E323,E336,E347,E358,E368,E371,E378,E401))&lt;0.001,TRUE,FALSE)</f>
        <v>1</v>
      </c>
    </row>
    <row r="403" spans="1:11" s="60" customFormat="1" ht="10.5" customHeight="1" x14ac:dyDescent="0.2">
      <c r="A403" s="24"/>
      <c r="B403" s="31" t="s">
        <v>145</v>
      </c>
      <c r="C403" s="308"/>
      <c r="D403" s="308"/>
      <c r="E403" s="308"/>
      <c r="F403" s="309"/>
      <c r="G403" s="309"/>
      <c r="H403" s="183"/>
      <c r="I403" s="59"/>
      <c r="J403" s="5"/>
    </row>
    <row r="404" spans="1:11" s="60" customFormat="1" ht="10.5" customHeight="1" x14ac:dyDescent="0.2">
      <c r="A404" s="24"/>
      <c r="B404" s="37" t="s">
        <v>146</v>
      </c>
      <c r="C404" s="306">
        <v>669293359.19011939</v>
      </c>
      <c r="D404" s="306">
        <v>787446611.51507628</v>
      </c>
      <c r="E404" s="306">
        <v>1456739970.7051954</v>
      </c>
      <c r="F404" s="307">
        <v>118107491.04228827</v>
      </c>
      <c r="G404" s="307">
        <v>9573021.6318560597</v>
      </c>
      <c r="H404" s="182">
        <v>-5.5887778064299454E-2</v>
      </c>
      <c r="I404" s="59"/>
      <c r="J404" s="5"/>
    </row>
    <row r="405" spans="1:11" s="60" customFormat="1" ht="10.5" customHeight="1" x14ac:dyDescent="0.2">
      <c r="A405" s="24"/>
      <c r="B405" s="37" t="s">
        <v>442</v>
      </c>
      <c r="C405" s="306">
        <v>1264842.3399999971</v>
      </c>
      <c r="D405" s="306">
        <v>820115.26000001573</v>
      </c>
      <c r="E405" s="306">
        <v>2084957.6000000127</v>
      </c>
      <c r="F405" s="307">
        <v>97947.709999999905</v>
      </c>
      <c r="G405" s="307">
        <v>10126.449999999999</v>
      </c>
      <c r="H405" s="182">
        <v>-0.66294108218810188</v>
      </c>
      <c r="I405" s="59"/>
      <c r="J405" s="5"/>
    </row>
    <row r="406" spans="1:11" s="60" customFormat="1" ht="10.5" customHeight="1" x14ac:dyDescent="0.2">
      <c r="A406" s="24"/>
      <c r="B406" s="37" t="s">
        <v>147</v>
      </c>
      <c r="C406" s="306">
        <v>2167953.2200008798</v>
      </c>
      <c r="D406" s="306">
        <v>2551262.7100007101</v>
      </c>
      <c r="E406" s="306">
        <v>4719215.9300015895</v>
      </c>
      <c r="F406" s="307">
        <v>383035.7699999935</v>
      </c>
      <c r="G406" s="307">
        <v>18444.960000000043</v>
      </c>
      <c r="H406" s="182">
        <v>-5.710283969307306E-2</v>
      </c>
      <c r="I406" s="59"/>
      <c r="J406" s="5"/>
    </row>
    <row r="407" spans="1:11" s="60" customFormat="1" ht="10.5" customHeight="1" x14ac:dyDescent="0.2">
      <c r="A407" s="24"/>
      <c r="B407" s="37" t="s">
        <v>148</v>
      </c>
      <c r="C407" s="306">
        <v>12092374.939983465</v>
      </c>
      <c r="D407" s="306">
        <v>15010783.479996424</v>
      </c>
      <c r="E407" s="306">
        <v>27103158.419979885</v>
      </c>
      <c r="F407" s="307">
        <v>1912321.8300002196</v>
      </c>
      <c r="G407" s="307">
        <v>114763.11</v>
      </c>
      <c r="H407" s="182">
        <v>-7.7872653820850513E-2</v>
      </c>
      <c r="I407" s="59"/>
      <c r="J407" s="5"/>
    </row>
    <row r="408" spans="1:11" s="60" customFormat="1" ht="10.5" customHeight="1" x14ac:dyDescent="0.2">
      <c r="A408" s="24"/>
      <c r="B408" s="37" t="s">
        <v>125</v>
      </c>
      <c r="C408" s="306">
        <v>4570823.9900006959</v>
      </c>
      <c r="D408" s="306">
        <v>5345440.5799991209</v>
      </c>
      <c r="E408" s="306">
        <v>9916264.5699998178</v>
      </c>
      <c r="F408" s="307">
        <v>786302.41999999643</v>
      </c>
      <c r="G408" s="307">
        <v>111135.09999999973</v>
      </c>
      <c r="H408" s="182">
        <v>2.7422365940543925E-2</v>
      </c>
      <c r="I408" s="59"/>
      <c r="J408" s="5"/>
      <c r="K408" s="57"/>
    </row>
    <row r="409" spans="1:11" s="60" customFormat="1" ht="10.5" customHeight="1" x14ac:dyDescent="0.2">
      <c r="A409" s="24"/>
      <c r="B409" s="37" t="s">
        <v>149</v>
      </c>
      <c r="C409" s="306">
        <v>137397.37000000692</v>
      </c>
      <c r="D409" s="306">
        <v>647763.13000004308</v>
      </c>
      <c r="E409" s="306">
        <v>785160.50000004994</v>
      </c>
      <c r="F409" s="307">
        <v>2597.3999999999987</v>
      </c>
      <c r="G409" s="307">
        <v>3040.1300000000037</v>
      </c>
      <c r="H409" s="182">
        <v>-0.11819196358870965</v>
      </c>
      <c r="I409" s="59"/>
      <c r="J409" s="5"/>
      <c r="K409" s="57"/>
    </row>
    <row r="410" spans="1:11" s="57" customFormat="1" ht="10.5" customHeight="1" x14ac:dyDescent="0.2">
      <c r="A410" s="6"/>
      <c r="B410" s="37" t="s">
        <v>435</v>
      </c>
      <c r="C410" s="306"/>
      <c r="D410" s="306"/>
      <c r="E410" s="306"/>
      <c r="F410" s="307"/>
      <c r="G410" s="307"/>
      <c r="H410" s="182"/>
      <c r="I410" s="56"/>
      <c r="J410" s="5"/>
    </row>
    <row r="411" spans="1:11" s="57" customFormat="1" ht="10.5" customHeight="1" x14ac:dyDescent="0.2">
      <c r="A411" s="6"/>
      <c r="B411" s="37" t="s">
        <v>281</v>
      </c>
      <c r="C411" s="306">
        <v>378</v>
      </c>
      <c r="D411" s="306">
        <v>-126267734</v>
      </c>
      <c r="E411" s="306">
        <v>-126267356</v>
      </c>
      <c r="F411" s="307">
        <v>-156521</v>
      </c>
      <c r="G411" s="307">
        <v>-814142</v>
      </c>
      <c r="H411" s="182">
        <v>5.888943125461088E-2</v>
      </c>
      <c r="I411" s="56"/>
      <c r="J411" s="5"/>
      <c r="K411" s="60"/>
    </row>
    <row r="412" spans="1:11" s="57" customFormat="1" ht="10.5" customHeight="1" x14ac:dyDescent="0.2">
      <c r="A412" s="6"/>
      <c r="B412" s="575" t="s">
        <v>461</v>
      </c>
      <c r="C412" s="306"/>
      <c r="D412" s="306"/>
      <c r="E412" s="306"/>
      <c r="F412" s="307"/>
      <c r="G412" s="307"/>
      <c r="H412" s="182"/>
      <c r="I412" s="56"/>
      <c r="J412" s="5"/>
      <c r="K412" s="60"/>
    </row>
    <row r="413" spans="1:11" s="57" customFormat="1" ht="10.5" customHeight="1" x14ac:dyDescent="0.2">
      <c r="A413" s="6"/>
      <c r="B413" s="575" t="s">
        <v>465</v>
      </c>
      <c r="C413" s="306"/>
      <c r="D413" s="306">
        <v>6522.0709900000002</v>
      </c>
      <c r="E413" s="306">
        <v>6522.0709900000002</v>
      </c>
      <c r="F413" s="307"/>
      <c r="G413" s="307"/>
      <c r="H413" s="182"/>
      <c r="I413" s="56"/>
      <c r="J413" s="5"/>
      <c r="K413" s="60"/>
    </row>
    <row r="414" spans="1:11" s="57" customFormat="1" ht="10.5" customHeight="1" x14ac:dyDescent="0.2">
      <c r="A414" s="6"/>
      <c r="B414" s="575" t="s">
        <v>491</v>
      </c>
      <c r="C414" s="306"/>
      <c r="D414" s="306">
        <v>6052.0899999999729</v>
      </c>
      <c r="E414" s="306">
        <v>6052.0899999999729</v>
      </c>
      <c r="F414" s="307"/>
      <c r="G414" s="307">
        <v>335.58999999999969</v>
      </c>
      <c r="H414" s="182"/>
      <c r="I414" s="56"/>
      <c r="J414" s="5"/>
      <c r="K414" s="60"/>
    </row>
    <row r="415" spans="1:11" s="60" customFormat="1" ht="10.5" customHeight="1" x14ac:dyDescent="0.2">
      <c r="A415" s="24"/>
      <c r="B415" s="41" t="s">
        <v>150</v>
      </c>
      <c r="C415" s="311">
        <v>689527129.05010426</v>
      </c>
      <c r="D415" s="311">
        <v>685566816.83606267</v>
      </c>
      <c r="E415" s="311">
        <v>1375093945.886167</v>
      </c>
      <c r="F415" s="312">
        <v>121133175.17228849</v>
      </c>
      <c r="G415" s="312">
        <v>9016724.9718560614</v>
      </c>
      <c r="H415" s="184">
        <v>-6.8493123641694353E-2</v>
      </c>
      <c r="I415" s="59"/>
      <c r="J415" s="5"/>
      <c r="K415" s="209" t="b">
        <f>IF(ABS(E415-SUM(E404:E414))&lt;0.001,TRUE,FALSE)</f>
        <v>1</v>
      </c>
    </row>
    <row r="416" spans="1:11" s="60" customFormat="1" ht="9" x14ac:dyDescent="0.15">
      <c r="A416" s="24"/>
      <c r="B416" s="265" t="s">
        <v>238</v>
      </c>
      <c r="C416" s="265"/>
      <c r="D416" s="265"/>
      <c r="E416" s="265"/>
      <c r="F416" s="265"/>
      <c r="G416" s="265"/>
      <c r="H416" s="265"/>
      <c r="I416" s="59"/>
    </row>
    <row r="417" spans="1:11" s="60" customFormat="1" ht="10.5" customHeight="1" x14ac:dyDescent="0.15">
      <c r="A417" s="24"/>
      <c r="B417" s="265" t="s">
        <v>249</v>
      </c>
      <c r="C417" s="265"/>
      <c r="D417" s="265"/>
      <c r="E417" s="265"/>
      <c r="F417" s="265"/>
      <c r="G417" s="265"/>
      <c r="H417" s="265"/>
      <c r="I417" s="59"/>
    </row>
    <row r="418" spans="1:11" s="60" customFormat="1" ht="10.5" customHeight="1" x14ac:dyDescent="0.15">
      <c r="A418" s="24"/>
      <c r="B418" s="265" t="s">
        <v>251</v>
      </c>
      <c r="C418" s="265"/>
      <c r="D418" s="265"/>
      <c r="E418" s="265"/>
      <c r="F418" s="265"/>
      <c r="G418" s="265"/>
      <c r="H418" s="265"/>
      <c r="I418" s="59"/>
    </row>
    <row r="419" spans="1:11" s="60" customFormat="1" ht="10.5" customHeight="1" x14ac:dyDescent="0.2">
      <c r="A419" s="24"/>
      <c r="B419" s="265" t="s">
        <v>376</v>
      </c>
      <c r="C419" s="210"/>
      <c r="D419" s="210"/>
      <c r="E419" s="210"/>
      <c r="F419" s="210"/>
      <c r="G419" s="210"/>
      <c r="H419" s="211"/>
      <c r="I419" s="59"/>
      <c r="K419" s="5"/>
    </row>
    <row r="420" spans="1:11" s="60" customFormat="1" ht="10.5" customHeight="1" x14ac:dyDescent="0.2">
      <c r="A420" s="24"/>
      <c r="B420" s="265" t="s">
        <v>431</v>
      </c>
      <c r="C420" s="210"/>
      <c r="D420" s="210"/>
      <c r="E420" s="210"/>
      <c r="F420" s="210"/>
      <c r="G420" s="210"/>
      <c r="H420" s="211"/>
      <c r="I420" s="59"/>
      <c r="K420" s="5"/>
    </row>
    <row r="421" spans="1:11" ht="15" customHeight="1" x14ac:dyDescent="0.25">
      <c r="B421" s="7" t="s">
        <v>288</v>
      </c>
      <c r="C421" s="8"/>
      <c r="D421" s="8"/>
      <c r="E421" s="8"/>
      <c r="F421" s="8"/>
      <c r="G421" s="8"/>
      <c r="H421" s="8"/>
      <c r="I421" s="8"/>
    </row>
    <row r="422" spans="1:11" x14ac:dyDescent="0.2">
      <c r="B422" s="9"/>
      <c r="C422" s="10" t="str">
        <f>$C$3</f>
        <v>PERIODE DU 1.1 AU 31.5.2024</v>
      </c>
      <c r="D422" s="11"/>
    </row>
    <row r="423" spans="1:11" ht="19.5" customHeight="1" x14ac:dyDescent="0.2">
      <c r="B423" s="12" t="str">
        <f>B305</f>
        <v xml:space="preserve">             I - ASSURANCE MALADIE : DÉPENSES en milliers d'euros</v>
      </c>
      <c r="C423" s="13"/>
      <c r="D423" s="13"/>
      <c r="E423" s="13"/>
      <c r="F423" s="13"/>
      <c r="G423" s="13"/>
      <c r="H423" s="14"/>
      <c r="I423" s="15"/>
    </row>
    <row r="424" spans="1:11" ht="13.5" customHeight="1" x14ac:dyDescent="0.2">
      <c r="B424" s="16" t="s">
        <v>7</v>
      </c>
      <c r="C424" s="17" t="s">
        <v>1</v>
      </c>
      <c r="D424" s="17" t="s">
        <v>2</v>
      </c>
      <c r="E424" s="17" t="s">
        <v>6</v>
      </c>
      <c r="F424" s="219" t="s">
        <v>242</v>
      </c>
      <c r="G424" s="219" t="s">
        <v>237</v>
      </c>
      <c r="H424" s="19" t="str">
        <f>$H$5</f>
        <v>PCAP</v>
      </c>
      <c r="I424" s="23"/>
      <c r="K424" s="57"/>
    </row>
    <row r="425" spans="1:11" ht="10.5" customHeight="1" x14ac:dyDescent="0.2">
      <c r="B425" s="21"/>
      <c r="C425" s="44" t="s">
        <v>5</v>
      </c>
      <c r="D425" s="44" t="s">
        <v>5</v>
      </c>
      <c r="E425" s="44"/>
      <c r="F425" s="220"/>
      <c r="G425" s="220" t="s">
        <v>239</v>
      </c>
      <c r="H425" s="22" t="str">
        <f>$H$6</f>
        <v>en %</v>
      </c>
      <c r="I425" s="23"/>
      <c r="K425" s="60"/>
    </row>
    <row r="426" spans="1:11" s="57" customFormat="1" ht="12" customHeight="1" x14ac:dyDescent="0.2">
      <c r="A426" s="6"/>
      <c r="B426" s="31" t="s">
        <v>152</v>
      </c>
      <c r="C426" s="55"/>
      <c r="D426" s="55"/>
      <c r="E426" s="55"/>
      <c r="F426" s="225"/>
      <c r="G426" s="225"/>
      <c r="H426" s="182"/>
      <c r="I426" s="56"/>
    </row>
    <row r="427" spans="1:11" s="60" customFormat="1" ht="14.25" customHeight="1" x14ac:dyDescent="0.2">
      <c r="A427" s="24"/>
      <c r="B427" s="16" t="s">
        <v>12</v>
      </c>
      <c r="C427" s="306"/>
      <c r="D427" s="306">
        <v>8392153953.040844</v>
      </c>
      <c r="E427" s="306">
        <v>8392153953.040844</v>
      </c>
      <c r="F427" s="306">
        <v>13710317.439999985</v>
      </c>
      <c r="G427" s="306">
        <v>42402930.470000081</v>
      </c>
      <c r="H427" s="182">
        <v>9.1904786756102474E-2</v>
      </c>
      <c r="I427" s="59"/>
      <c r="K427" s="57"/>
    </row>
    <row r="428" spans="1:11" s="57" customFormat="1" ht="10.5" customHeight="1" x14ac:dyDescent="0.2">
      <c r="A428" s="6"/>
      <c r="B428" s="16" t="s">
        <v>10</v>
      </c>
      <c r="C428" s="306">
        <v>1977052300.1496396</v>
      </c>
      <c r="D428" s="306">
        <v>4364.8199999999979</v>
      </c>
      <c r="E428" s="306">
        <v>1977056664.9696395</v>
      </c>
      <c r="F428" s="307">
        <v>50940.430000000124</v>
      </c>
      <c r="G428" s="307">
        <v>11809126.989999902</v>
      </c>
      <c r="H428" s="182">
        <v>3.9177280982755303E-2</v>
      </c>
      <c r="I428" s="56"/>
      <c r="J428" s="5"/>
    </row>
    <row r="429" spans="1:11" s="57" customFormat="1" ht="10.5" customHeight="1" x14ac:dyDescent="0.2">
      <c r="A429" s="6"/>
      <c r="B429" s="16" t="s">
        <v>9</v>
      </c>
      <c r="C429" s="306">
        <v>91021.790000000023</v>
      </c>
      <c r="D429" s="306"/>
      <c r="E429" s="306">
        <v>91021.790000000023</v>
      </c>
      <c r="F429" s="307"/>
      <c r="G429" s="307">
        <v>75.139999999999986</v>
      </c>
      <c r="H429" s="182"/>
      <c r="I429" s="56"/>
      <c r="J429" s="5"/>
    </row>
    <row r="430" spans="1:11" s="57" customFormat="1" ht="10.5" customHeight="1" x14ac:dyDescent="0.2">
      <c r="A430" s="6"/>
      <c r="B430" s="16" t="s">
        <v>299</v>
      </c>
      <c r="C430" s="306">
        <v>191736976.97997206</v>
      </c>
      <c r="D430" s="306">
        <v>1609.42</v>
      </c>
      <c r="E430" s="306">
        <v>191738586.39997205</v>
      </c>
      <c r="F430" s="307"/>
      <c r="G430" s="307">
        <v>675712.24999998137</v>
      </c>
      <c r="H430" s="182">
        <v>4.1385033457141729E-2</v>
      </c>
      <c r="I430" s="56"/>
      <c r="J430" s="5"/>
    </row>
    <row r="431" spans="1:11" s="57" customFormat="1" ht="10.5" customHeight="1" x14ac:dyDescent="0.2">
      <c r="A431" s="6"/>
      <c r="B431" s="16" t="s">
        <v>11</v>
      </c>
      <c r="C431" s="306">
        <v>1061104.2600000028</v>
      </c>
      <c r="D431" s="306"/>
      <c r="E431" s="306">
        <v>1061104.2600000028</v>
      </c>
      <c r="F431" s="307"/>
      <c r="G431" s="307">
        <v>1042499.1500000028</v>
      </c>
      <c r="H431" s="182">
        <v>5.3969612959301028E-2</v>
      </c>
      <c r="I431" s="56"/>
      <c r="J431" s="5"/>
      <c r="K431" s="60"/>
    </row>
    <row r="432" spans="1:11" s="57" customFormat="1" ht="10.5" customHeight="1" x14ac:dyDescent="0.2">
      <c r="A432" s="6"/>
      <c r="B432" s="16" t="s">
        <v>75</v>
      </c>
      <c r="C432" s="306">
        <v>28703892.570006389</v>
      </c>
      <c r="D432" s="306">
        <v>210.69000000000011</v>
      </c>
      <c r="E432" s="306">
        <v>28704103.260006391</v>
      </c>
      <c r="F432" s="307"/>
      <c r="G432" s="307">
        <v>153925.64000000255</v>
      </c>
      <c r="H432" s="182">
        <v>7.0577367338934494E-2</v>
      </c>
      <c r="I432" s="56"/>
      <c r="J432" s="5"/>
      <c r="K432" s="60"/>
    </row>
    <row r="433" spans="1:11" s="60" customFormat="1" ht="10.5" customHeight="1" x14ac:dyDescent="0.2">
      <c r="A433" s="24"/>
      <c r="B433" s="16" t="s">
        <v>85</v>
      </c>
      <c r="C433" s="306">
        <v>4077544.1599999811</v>
      </c>
      <c r="D433" s="306">
        <v>802068836.04999912</v>
      </c>
      <c r="E433" s="306">
        <v>806146380.20999908</v>
      </c>
      <c r="F433" s="313">
        <v>806146380.20999908</v>
      </c>
      <c r="G433" s="313">
        <v>4531253.5199999986</v>
      </c>
      <c r="H433" s="185">
        <v>-1.4576410229100611E-2</v>
      </c>
      <c r="I433" s="59"/>
      <c r="J433" s="5"/>
      <c r="K433" s="57"/>
    </row>
    <row r="434" spans="1:11" s="60" customFormat="1" x14ac:dyDescent="0.2">
      <c r="A434" s="24"/>
      <c r="B434" s="37" t="s">
        <v>25</v>
      </c>
      <c r="C434" s="306">
        <v>7263156.9899991704</v>
      </c>
      <c r="D434" s="306">
        <v>918.19</v>
      </c>
      <c r="E434" s="306">
        <v>7264075.1799991699</v>
      </c>
      <c r="F434" s="313">
        <v>4084.5400000000009</v>
      </c>
      <c r="G434" s="313">
        <v>27542.129999999961</v>
      </c>
      <c r="H434" s="185">
        <v>-4.2349627086444297E-2</v>
      </c>
      <c r="I434" s="59"/>
      <c r="J434" s="5"/>
      <c r="K434" s="57"/>
    </row>
    <row r="435" spans="1:11" s="57" customFormat="1" x14ac:dyDescent="0.2">
      <c r="A435" s="6"/>
      <c r="B435" s="37" t="s">
        <v>48</v>
      </c>
      <c r="C435" s="306"/>
      <c r="D435" s="306">
        <v>3238336.5853300779</v>
      </c>
      <c r="E435" s="306">
        <v>3238336.5853300779</v>
      </c>
      <c r="F435" s="313">
        <v>475.11304500000006</v>
      </c>
      <c r="G435" s="313">
        <v>9376.3232050000079</v>
      </c>
      <c r="H435" s="185">
        <v>0.14281860014172354</v>
      </c>
      <c r="I435" s="56"/>
      <c r="J435" s="5"/>
    </row>
    <row r="436" spans="1:11" s="57" customFormat="1" ht="10.5" customHeight="1" x14ac:dyDescent="0.2">
      <c r="A436" s="6"/>
      <c r="B436" s="37" t="s">
        <v>355</v>
      </c>
      <c r="C436" s="306">
        <v>79630.420000000115</v>
      </c>
      <c r="D436" s="306">
        <v>11040150.189256014</v>
      </c>
      <c r="E436" s="306">
        <v>11119780.609256014</v>
      </c>
      <c r="F436" s="307"/>
      <c r="G436" s="307">
        <v>11104.000000000016</v>
      </c>
      <c r="H436" s="182"/>
      <c r="I436" s="66"/>
      <c r="J436" s="5"/>
    </row>
    <row r="437" spans="1:11" s="57" customFormat="1" ht="10.5" customHeight="1" x14ac:dyDescent="0.2">
      <c r="A437" s="6"/>
      <c r="B437" s="37" t="s">
        <v>79</v>
      </c>
      <c r="C437" s="306"/>
      <c r="D437" s="306">
        <v>50335115.040000238</v>
      </c>
      <c r="E437" s="306">
        <v>50335115.040000238</v>
      </c>
      <c r="F437" s="307"/>
      <c r="G437" s="307">
        <v>66674.63</v>
      </c>
      <c r="H437" s="182">
        <v>6.2074471962749289E-2</v>
      </c>
      <c r="I437" s="66"/>
      <c r="J437" s="5"/>
    </row>
    <row r="438" spans="1:11" s="57" customFormat="1" ht="10.5" customHeight="1" x14ac:dyDescent="0.2">
      <c r="A438" s="6"/>
      <c r="B438" s="563" t="s">
        <v>432</v>
      </c>
      <c r="C438" s="314">
        <v>215030834.18956187</v>
      </c>
      <c r="D438" s="306">
        <v>275915933.85732186</v>
      </c>
      <c r="E438" s="306">
        <v>490946768.04688376</v>
      </c>
      <c r="F438" s="313"/>
      <c r="G438" s="313">
        <v>3481759.1699999524</v>
      </c>
      <c r="H438" s="185">
        <v>5.1215619332716011E-2</v>
      </c>
      <c r="I438" s="56"/>
      <c r="J438" s="5"/>
      <c r="K438" s="60"/>
    </row>
    <row r="439" spans="1:11" s="57" customFormat="1" ht="10.5" customHeight="1" x14ac:dyDescent="0.2">
      <c r="A439" s="6"/>
      <c r="B439" s="563" t="s">
        <v>440</v>
      </c>
      <c r="C439" s="314">
        <v>5720718.960000148</v>
      </c>
      <c r="D439" s="306">
        <v>2677088.659999989</v>
      </c>
      <c r="E439" s="306">
        <v>8397807.620000137</v>
      </c>
      <c r="F439" s="313"/>
      <c r="G439" s="313">
        <v>44988.359999999957</v>
      </c>
      <c r="H439" s="185">
        <v>0.98695500323517349</v>
      </c>
      <c r="I439" s="56"/>
      <c r="J439" s="5"/>
    </row>
    <row r="440" spans="1:11" s="57" customFormat="1" ht="10.5" customHeight="1" x14ac:dyDescent="0.2">
      <c r="A440" s="6"/>
      <c r="B440" s="574" t="s">
        <v>457</v>
      </c>
      <c r="C440" s="314"/>
      <c r="D440" s="306">
        <v>7425</v>
      </c>
      <c r="E440" s="306">
        <v>7425</v>
      </c>
      <c r="F440" s="313"/>
      <c r="G440" s="313"/>
      <c r="H440" s="185">
        <v>-0.84984295696731715</v>
      </c>
      <c r="I440" s="56"/>
      <c r="J440" s="5"/>
    </row>
    <row r="441" spans="1:11" s="57" customFormat="1" ht="10.5" customHeight="1" x14ac:dyDescent="0.2">
      <c r="A441" s="6"/>
      <c r="B441" s="574" t="s">
        <v>476</v>
      </c>
      <c r="C441" s="314">
        <v>25146285.299998809</v>
      </c>
      <c r="D441" s="306">
        <v>38831024.609999776</v>
      </c>
      <c r="E441" s="306">
        <v>63977309.909998581</v>
      </c>
      <c r="F441" s="313">
        <v>1440</v>
      </c>
      <c r="G441" s="313">
        <v>216083.86999999991</v>
      </c>
      <c r="H441" s="185">
        <v>-0.4337621075491026</v>
      </c>
      <c r="I441" s="56"/>
      <c r="J441" s="5"/>
    </row>
    <row r="442" spans="1:11" s="57" customFormat="1" ht="10.5" customHeight="1" x14ac:dyDescent="0.2">
      <c r="A442" s="6"/>
      <c r="B442" s="574" t="s">
        <v>493</v>
      </c>
      <c r="C442" s="314"/>
      <c r="D442" s="306">
        <v>6810611.601809998</v>
      </c>
      <c r="E442" s="306">
        <v>6810611.601809998</v>
      </c>
      <c r="F442" s="313"/>
      <c r="G442" s="313"/>
      <c r="H442" s="185"/>
      <c r="I442" s="56"/>
      <c r="J442" s="5"/>
    </row>
    <row r="443" spans="1:11" s="60" customFormat="1" ht="10.5" customHeight="1" x14ac:dyDescent="0.2">
      <c r="A443" s="24"/>
      <c r="B443" s="563" t="s">
        <v>445</v>
      </c>
      <c r="C443" s="314"/>
      <c r="D443" s="306">
        <v>154694.38000005067</v>
      </c>
      <c r="E443" s="306">
        <v>154694.38000005067</v>
      </c>
      <c r="F443" s="313"/>
      <c r="G443" s="313">
        <v>488.49000000000359</v>
      </c>
      <c r="H443" s="185">
        <v>1.7052855073664608E-2</v>
      </c>
      <c r="I443" s="56"/>
      <c r="J443" s="5"/>
      <c r="K443" s="57"/>
    </row>
    <row r="444" spans="1:11" s="57" customFormat="1" ht="12.75" customHeight="1" x14ac:dyDescent="0.2">
      <c r="A444" s="6"/>
      <c r="B444" s="16" t="s">
        <v>280</v>
      </c>
      <c r="C444" s="310"/>
      <c r="D444" s="306">
        <v>-416066175.66999167</v>
      </c>
      <c r="E444" s="306">
        <v>-416066175.66999167</v>
      </c>
      <c r="F444" s="313"/>
      <c r="G444" s="313">
        <v>-2441925.349999988</v>
      </c>
      <c r="H444" s="185">
        <v>0.28811263604680026</v>
      </c>
      <c r="I444" s="59"/>
      <c r="J444" s="5"/>
    </row>
    <row r="445" spans="1:11" s="57" customFormat="1" ht="10.5" customHeight="1" x14ac:dyDescent="0.2">
      <c r="A445" s="6"/>
      <c r="B445" s="29" t="s">
        <v>156</v>
      </c>
      <c r="C445" s="308">
        <v>2455963465.7691779</v>
      </c>
      <c r="D445" s="308">
        <v>9167174096.464571</v>
      </c>
      <c r="E445" s="308">
        <v>11623137562.233749</v>
      </c>
      <c r="F445" s="315">
        <v>819913637.73304403</v>
      </c>
      <c r="G445" s="315">
        <v>62031614.78320495</v>
      </c>
      <c r="H445" s="186">
        <v>6.2212081631168648E-2</v>
      </c>
      <c r="I445" s="56"/>
      <c r="K445" s="209" t="b">
        <f>IF(ABS(E445-SUM(E427:E444))&lt;0.001,TRUE,FALSE)</f>
        <v>1</v>
      </c>
    </row>
    <row r="446" spans="1:11" s="60" customFormat="1" ht="15" customHeight="1" x14ac:dyDescent="0.2">
      <c r="A446" s="24"/>
      <c r="B446" s="29" t="s">
        <v>153</v>
      </c>
      <c r="C446" s="308"/>
      <c r="D446" s="308">
        <v>178027.44999999995</v>
      </c>
      <c r="E446" s="308">
        <v>178027.44999999995</v>
      </c>
      <c r="F446" s="315"/>
      <c r="G446" s="315"/>
      <c r="H446" s="186">
        <v>-8.5266245388821549E-2</v>
      </c>
      <c r="I446" s="56"/>
      <c r="J446" s="5"/>
      <c r="K446" s="5"/>
    </row>
    <row r="447" spans="1:11" ht="17.25" customHeight="1" x14ac:dyDescent="0.2">
      <c r="A447" s="2"/>
      <c r="B447" s="31" t="s">
        <v>154</v>
      </c>
      <c r="C447" s="308"/>
      <c r="D447" s="308"/>
      <c r="E447" s="308"/>
      <c r="F447" s="315"/>
      <c r="G447" s="315"/>
      <c r="H447" s="186"/>
      <c r="I447" s="59"/>
      <c r="J447" s="60"/>
    </row>
    <row r="448" spans="1:11" ht="10.5" customHeight="1" x14ac:dyDescent="0.2">
      <c r="A448" s="2"/>
      <c r="B448" s="272" t="s">
        <v>268</v>
      </c>
      <c r="C448" s="316"/>
      <c r="D448" s="306"/>
      <c r="E448" s="306"/>
      <c r="F448" s="313"/>
      <c r="G448" s="313"/>
      <c r="H448" s="185"/>
      <c r="I448" s="69"/>
    </row>
    <row r="449" spans="1:11" ht="21" customHeight="1" x14ac:dyDescent="0.2">
      <c r="A449" s="2"/>
      <c r="B449" s="67" t="s">
        <v>267</v>
      </c>
      <c r="C449" s="317">
        <v>594100220.53000498</v>
      </c>
      <c r="D449" s="317">
        <v>2023966674.2398603</v>
      </c>
      <c r="E449" s="317">
        <v>2618066894.7698655</v>
      </c>
      <c r="F449" s="318"/>
      <c r="G449" s="318">
        <v>14244251.739999974</v>
      </c>
      <c r="H449" s="281">
        <v>7.9346489945426812E-2</v>
      </c>
      <c r="I449" s="69"/>
    </row>
    <row r="450" spans="1:11" ht="11.25" customHeight="1" x14ac:dyDescent="0.2">
      <c r="A450" s="2"/>
      <c r="B450" s="272" t="s">
        <v>266</v>
      </c>
      <c r="C450" s="317"/>
      <c r="D450" s="317"/>
      <c r="E450" s="317"/>
      <c r="F450" s="318"/>
      <c r="G450" s="318"/>
      <c r="H450" s="281"/>
      <c r="I450" s="69"/>
      <c r="K450" s="28"/>
    </row>
    <row r="451" spans="1:11" s="28" customFormat="1" ht="10.5" customHeight="1" x14ac:dyDescent="0.2">
      <c r="A451" s="54"/>
      <c r="B451" s="67" t="s">
        <v>257</v>
      </c>
      <c r="C451" s="317">
        <v>181140298.46996447</v>
      </c>
      <c r="D451" s="317">
        <v>73370369.489998057</v>
      </c>
      <c r="E451" s="317">
        <v>254510667.95996252</v>
      </c>
      <c r="F451" s="318"/>
      <c r="G451" s="318">
        <v>1412066.0400000019</v>
      </c>
      <c r="H451" s="281">
        <v>2.7092700904174816E-2</v>
      </c>
      <c r="I451" s="69"/>
      <c r="J451" s="5"/>
      <c r="K451" s="5"/>
    </row>
    <row r="452" spans="1:11" ht="10.5" customHeight="1" x14ac:dyDescent="0.2">
      <c r="A452" s="2"/>
      <c r="B452" s="16" t="s">
        <v>258</v>
      </c>
      <c r="C452" s="317">
        <v>31250999.69999966</v>
      </c>
      <c r="D452" s="317">
        <v>8649539.2099999953</v>
      </c>
      <c r="E452" s="317">
        <v>39900538.909999654</v>
      </c>
      <c r="F452" s="318"/>
      <c r="G452" s="318">
        <v>133591.79999999999</v>
      </c>
      <c r="H452" s="281">
        <v>0.18489269819216991</v>
      </c>
      <c r="I452" s="70"/>
    </row>
    <row r="453" spans="1:11" ht="10.5" customHeight="1" x14ac:dyDescent="0.2">
      <c r="A453" s="2"/>
      <c r="B453" s="67" t="s">
        <v>259</v>
      </c>
      <c r="C453" s="317">
        <v>123829474.09000003</v>
      </c>
      <c r="D453" s="317">
        <v>35188717.859999955</v>
      </c>
      <c r="E453" s="317">
        <v>159018191.95000002</v>
      </c>
      <c r="F453" s="318"/>
      <c r="G453" s="318">
        <v>723002.23999999987</v>
      </c>
      <c r="H453" s="281">
        <v>-1.7355147625431444E-2</v>
      </c>
      <c r="I453" s="69"/>
    </row>
    <row r="454" spans="1:11" ht="10.5" customHeight="1" x14ac:dyDescent="0.2">
      <c r="A454" s="2"/>
      <c r="B454" s="67" t="s">
        <v>260</v>
      </c>
      <c r="C454" s="317">
        <v>4065255.1099998718</v>
      </c>
      <c r="D454" s="317">
        <v>9078597.470000457</v>
      </c>
      <c r="E454" s="317">
        <v>13143852.580000328</v>
      </c>
      <c r="F454" s="318"/>
      <c r="G454" s="318">
        <v>67295.850000000006</v>
      </c>
      <c r="H454" s="281">
        <v>0.1489444225267329</v>
      </c>
      <c r="I454" s="69"/>
    </row>
    <row r="455" spans="1:11" ht="10.5" customHeight="1" x14ac:dyDescent="0.2">
      <c r="A455" s="2"/>
      <c r="B455" s="67" t="s">
        <v>261</v>
      </c>
      <c r="C455" s="317"/>
      <c r="D455" s="317">
        <v>6514330.4499999378</v>
      </c>
      <c r="E455" s="317">
        <v>6514330.4499999378</v>
      </c>
      <c r="F455" s="318"/>
      <c r="G455" s="318">
        <v>39482.010000000009</v>
      </c>
      <c r="H455" s="281">
        <v>0.10400433310396617</v>
      </c>
      <c r="I455" s="69"/>
    </row>
    <row r="456" spans="1:11" ht="10.5" customHeight="1" x14ac:dyDescent="0.2">
      <c r="A456" s="2"/>
      <c r="B456" s="67" t="s">
        <v>262</v>
      </c>
      <c r="C456" s="317">
        <v>4056591.7400000049</v>
      </c>
      <c r="D456" s="317">
        <v>35398764.620001324</v>
      </c>
      <c r="E456" s="317">
        <v>39455356.360001333</v>
      </c>
      <c r="F456" s="318"/>
      <c r="G456" s="318">
        <v>146418.24000000005</v>
      </c>
      <c r="H456" s="281">
        <v>3.5576410310313333E-2</v>
      </c>
      <c r="I456" s="69"/>
    </row>
    <row r="457" spans="1:11" ht="10.5" customHeight="1" x14ac:dyDescent="0.2">
      <c r="A457" s="2"/>
      <c r="B457" s="67" t="s">
        <v>264</v>
      </c>
      <c r="C457" s="317"/>
      <c r="D457" s="317">
        <v>140109152.21999919</v>
      </c>
      <c r="E457" s="317">
        <v>140109152.21999919</v>
      </c>
      <c r="F457" s="318"/>
      <c r="G457" s="318">
        <v>618859.35000000009</v>
      </c>
      <c r="H457" s="281">
        <v>6.8289020860171634E-2</v>
      </c>
      <c r="I457" s="71"/>
    </row>
    <row r="458" spans="1:11" ht="18.75" customHeight="1" x14ac:dyDescent="0.2">
      <c r="A458" s="2"/>
      <c r="B458" s="67" t="s">
        <v>263</v>
      </c>
      <c r="C458" s="317"/>
      <c r="D458" s="317"/>
      <c r="E458" s="317"/>
      <c r="F458" s="318"/>
      <c r="G458" s="318"/>
      <c r="H458" s="281"/>
      <c r="I458" s="69"/>
    </row>
    <row r="459" spans="1:11" ht="10.5" customHeight="1" x14ac:dyDescent="0.2">
      <c r="A459" s="2"/>
      <c r="B459" s="29" t="s">
        <v>265</v>
      </c>
      <c r="C459" s="317"/>
      <c r="D459" s="317"/>
      <c r="E459" s="317"/>
      <c r="F459" s="318"/>
      <c r="G459" s="318"/>
      <c r="H459" s="281"/>
      <c r="I459" s="69"/>
    </row>
    <row r="460" spans="1:11" ht="10.5" customHeight="1" x14ac:dyDescent="0.2">
      <c r="A460" s="2"/>
      <c r="B460" s="16" t="s">
        <v>269</v>
      </c>
      <c r="C460" s="317">
        <v>278288.45000000054</v>
      </c>
      <c r="D460" s="317">
        <v>988771.59000001312</v>
      </c>
      <c r="E460" s="317">
        <v>1267060.0400000135</v>
      </c>
      <c r="F460" s="318"/>
      <c r="G460" s="318">
        <v>5583.7800000000007</v>
      </c>
      <c r="H460" s="281">
        <v>-5.0119846779820065E-2</v>
      </c>
      <c r="I460" s="69"/>
    </row>
    <row r="461" spans="1:11" ht="10.5" customHeight="1" x14ac:dyDescent="0.2">
      <c r="A461" s="2"/>
      <c r="B461" s="16" t="s">
        <v>270</v>
      </c>
      <c r="C461" s="317"/>
      <c r="D461" s="317"/>
      <c r="E461" s="317"/>
      <c r="F461" s="318"/>
      <c r="G461" s="318"/>
      <c r="H461" s="281"/>
      <c r="I461" s="69"/>
    </row>
    <row r="462" spans="1:11" ht="10.5" customHeight="1" x14ac:dyDescent="0.2">
      <c r="A462" s="2"/>
      <c r="B462" s="29" t="s">
        <v>271</v>
      </c>
      <c r="C462" s="317"/>
      <c r="D462" s="317"/>
      <c r="E462" s="317"/>
      <c r="F462" s="318"/>
      <c r="G462" s="318"/>
      <c r="H462" s="281"/>
      <c r="I462" s="69"/>
    </row>
    <row r="463" spans="1:11" ht="10.5" customHeight="1" x14ac:dyDescent="0.2">
      <c r="A463" s="2"/>
      <c r="B463" s="16" t="s">
        <v>272</v>
      </c>
      <c r="C463" s="317"/>
      <c r="D463" s="317">
        <v>59699262.149999611</v>
      </c>
      <c r="E463" s="317">
        <v>59699262.149999611</v>
      </c>
      <c r="F463" s="318"/>
      <c r="G463" s="318">
        <v>228293.27000000014</v>
      </c>
      <c r="H463" s="281">
        <v>-5.2997907279762613E-3</v>
      </c>
      <c r="I463" s="69"/>
    </row>
    <row r="464" spans="1:11" ht="10.5" customHeight="1" x14ac:dyDescent="0.2">
      <c r="A464" s="2"/>
      <c r="B464" s="574" t="s">
        <v>458</v>
      </c>
      <c r="C464" s="317"/>
      <c r="D464" s="317"/>
      <c r="E464" s="317"/>
      <c r="F464" s="318"/>
      <c r="G464" s="318"/>
      <c r="H464" s="281"/>
      <c r="I464" s="69"/>
    </row>
    <row r="465" spans="1:12" ht="14.25" customHeight="1" x14ac:dyDescent="0.2">
      <c r="A465" s="2"/>
      <c r="B465" s="16" t="s">
        <v>86</v>
      </c>
      <c r="C465" s="317"/>
      <c r="D465" s="317">
        <v>1166576.819999991</v>
      </c>
      <c r="E465" s="317">
        <v>1166576.819999991</v>
      </c>
      <c r="F465" s="318"/>
      <c r="G465" s="318">
        <v>1821.1000000000001</v>
      </c>
      <c r="H465" s="281">
        <v>0.20028323378531088</v>
      </c>
      <c r="I465" s="71"/>
      <c r="L465" s="28"/>
    </row>
    <row r="466" spans="1:12" s="28" customFormat="1" ht="10.5" customHeight="1" x14ac:dyDescent="0.2">
      <c r="A466" s="54"/>
      <c r="B466" s="29" t="s">
        <v>155</v>
      </c>
      <c r="C466" s="308">
        <v>938721128.08996892</v>
      </c>
      <c r="D466" s="308">
        <v>2394130756.1198592</v>
      </c>
      <c r="E466" s="308">
        <v>3332851884.2098279</v>
      </c>
      <c r="F466" s="315"/>
      <c r="G466" s="315">
        <v>17620665.419999979</v>
      </c>
      <c r="H466" s="186">
        <v>6.8969167516048424E-2</v>
      </c>
      <c r="I466" s="70"/>
      <c r="J466" s="5"/>
      <c r="K466" s="209" t="b">
        <f>IF(ABS(E466-SUM(E449,E451:E458,E460:E461,E463:E465))&lt;0.001,TRUE,FALSE)</f>
        <v>1</v>
      </c>
      <c r="L466" s="5"/>
    </row>
    <row r="467" spans="1:12" ht="13.5" customHeight="1" x14ac:dyDescent="0.2">
      <c r="A467" s="2"/>
      <c r="B467" s="29" t="s">
        <v>354</v>
      </c>
      <c r="C467" s="308"/>
      <c r="D467" s="308"/>
      <c r="E467" s="308"/>
      <c r="F467" s="315"/>
      <c r="G467" s="315"/>
      <c r="H467" s="186"/>
      <c r="I467" s="69"/>
      <c r="L467" s="28"/>
    </row>
    <row r="468" spans="1:12" s="28" customFormat="1" ht="13.5" hidden="1" customHeight="1" x14ac:dyDescent="0.2">
      <c r="A468" s="54"/>
      <c r="B468" s="52"/>
      <c r="C468" s="308"/>
      <c r="D468" s="308"/>
      <c r="E468" s="308"/>
      <c r="F468" s="315"/>
      <c r="G468" s="315"/>
      <c r="H468" s="186"/>
      <c r="I468" s="70"/>
      <c r="K468" s="5"/>
      <c r="L468" s="5"/>
    </row>
    <row r="469" spans="1:12" s="28" customFormat="1" ht="13.5" customHeight="1" x14ac:dyDescent="0.2">
      <c r="A469" s="54"/>
      <c r="B469" s="273" t="s">
        <v>43</v>
      </c>
      <c r="C469" s="308">
        <v>27937326.270000033</v>
      </c>
      <c r="D469" s="308">
        <v>15476778.250000002</v>
      </c>
      <c r="E469" s="308">
        <v>43414104.520000033</v>
      </c>
      <c r="F469" s="315"/>
      <c r="G469" s="315">
        <v>223425.93999999994</v>
      </c>
      <c r="H469" s="186">
        <v>0.12480093747701715</v>
      </c>
      <c r="I469" s="70"/>
      <c r="K469" s="5"/>
      <c r="L469" s="5"/>
    </row>
    <row r="470" spans="1:12" ht="13.5" customHeight="1" x14ac:dyDescent="0.2">
      <c r="A470" s="2"/>
      <c r="B470" s="74" t="s">
        <v>162</v>
      </c>
      <c r="C470" s="308"/>
      <c r="D470" s="308"/>
      <c r="E470" s="308"/>
      <c r="F470" s="315"/>
      <c r="G470" s="315"/>
      <c r="H470" s="186"/>
      <c r="I470" s="69"/>
      <c r="K470" s="28"/>
    </row>
    <row r="471" spans="1:12" ht="19.5" customHeight="1" x14ac:dyDescent="0.2">
      <c r="A471" s="2"/>
      <c r="B471" s="37" t="s">
        <v>20</v>
      </c>
      <c r="C471" s="306">
        <v>4329.8900000000003</v>
      </c>
      <c r="D471" s="306">
        <v>79537.190000000017</v>
      </c>
      <c r="E471" s="306">
        <v>83867.080000000016</v>
      </c>
      <c r="F471" s="313"/>
      <c r="G471" s="313">
        <v>684.9</v>
      </c>
      <c r="H471" s="185"/>
      <c r="I471" s="69"/>
      <c r="L471" s="28"/>
    </row>
    <row r="472" spans="1:12" s="28" customFormat="1" ht="10.5" customHeight="1" x14ac:dyDescent="0.2">
      <c r="A472" s="54"/>
      <c r="B472" s="75" t="s">
        <v>159</v>
      </c>
      <c r="C472" s="306">
        <v>63880994.989999563</v>
      </c>
      <c r="D472" s="306">
        <v>586599606.98351753</v>
      </c>
      <c r="E472" s="306">
        <v>650480601.97351706</v>
      </c>
      <c r="F472" s="313"/>
      <c r="G472" s="313">
        <v>2355812.4800000009</v>
      </c>
      <c r="H472" s="185">
        <v>4.7370453295418002E-2</v>
      </c>
      <c r="I472" s="70"/>
      <c r="K472" s="5"/>
      <c r="L472" s="5"/>
    </row>
    <row r="473" spans="1:12" ht="10.5" customHeight="1" x14ac:dyDescent="0.2">
      <c r="A473" s="2"/>
      <c r="B473" s="75" t="s">
        <v>26</v>
      </c>
      <c r="C473" s="306">
        <v>19874068.869999945</v>
      </c>
      <c r="D473" s="306">
        <v>323852016.79000181</v>
      </c>
      <c r="E473" s="306">
        <v>343726085.6600017</v>
      </c>
      <c r="F473" s="313"/>
      <c r="G473" s="313">
        <v>1832733.2500000009</v>
      </c>
      <c r="H473" s="185">
        <v>7.6893437047501179E-2</v>
      </c>
      <c r="I473" s="69"/>
    </row>
    <row r="474" spans="1:12" ht="10.5" customHeight="1" x14ac:dyDescent="0.2">
      <c r="A474" s="2"/>
      <c r="B474" s="75" t="s">
        <v>27</v>
      </c>
      <c r="C474" s="306">
        <v>60428254.940000564</v>
      </c>
      <c r="D474" s="306">
        <v>1012319361.7599871</v>
      </c>
      <c r="E474" s="306">
        <v>1072747616.6999878</v>
      </c>
      <c r="F474" s="313"/>
      <c r="G474" s="313">
        <v>5399941.3699999899</v>
      </c>
      <c r="H474" s="185">
        <v>8.3204584204465526E-2</v>
      </c>
      <c r="I474" s="69"/>
    </row>
    <row r="475" spans="1:12" ht="10.5" customHeight="1" x14ac:dyDescent="0.2">
      <c r="A475" s="2"/>
      <c r="B475" s="75" t="s">
        <v>274</v>
      </c>
      <c r="C475" s="306">
        <v>1731529.0299999975</v>
      </c>
      <c r="D475" s="306">
        <v>25783617.550000131</v>
      </c>
      <c r="E475" s="306">
        <v>27515146.580000129</v>
      </c>
      <c r="F475" s="313"/>
      <c r="G475" s="313">
        <v>203433.31000000006</v>
      </c>
      <c r="H475" s="185">
        <v>3.4410857211158552E-2</v>
      </c>
      <c r="I475" s="69"/>
    </row>
    <row r="476" spans="1:12" ht="10.5" customHeight="1" x14ac:dyDescent="0.2">
      <c r="A476" s="2"/>
      <c r="B476" s="75" t="s">
        <v>273</v>
      </c>
      <c r="C476" s="306">
        <v>5412.5</v>
      </c>
      <c r="D476" s="306">
        <v>100490</v>
      </c>
      <c r="E476" s="306">
        <v>105902.5</v>
      </c>
      <c r="F476" s="313"/>
      <c r="G476" s="313">
        <v>85460</v>
      </c>
      <c r="H476" s="185">
        <v>0.20756077114219096</v>
      </c>
      <c r="I476" s="69"/>
    </row>
    <row r="477" spans="1:12" ht="10.5" customHeight="1" x14ac:dyDescent="0.2">
      <c r="A477" s="2"/>
      <c r="B477" s="75" t="s">
        <v>49</v>
      </c>
      <c r="C477" s="306">
        <v>39954.909999999996</v>
      </c>
      <c r="D477" s="306">
        <v>206250408.51931968</v>
      </c>
      <c r="E477" s="306">
        <v>206290363.42931971</v>
      </c>
      <c r="F477" s="313"/>
      <c r="G477" s="313">
        <v>664939.97000000009</v>
      </c>
      <c r="H477" s="185">
        <v>-3.6988471523104915E-2</v>
      </c>
      <c r="I477" s="69"/>
    </row>
    <row r="478" spans="1:12" ht="10.5" customHeight="1" x14ac:dyDescent="0.2">
      <c r="A478" s="2"/>
      <c r="B478" s="37" t="s">
        <v>349</v>
      </c>
      <c r="C478" s="306"/>
      <c r="D478" s="306">
        <v>17081049.014359999</v>
      </c>
      <c r="E478" s="306">
        <v>17081049.014359999</v>
      </c>
      <c r="F478" s="313"/>
      <c r="G478" s="313"/>
      <c r="H478" s="185"/>
      <c r="I478" s="69"/>
    </row>
    <row r="479" spans="1:12" x14ac:dyDescent="0.2">
      <c r="A479" s="2"/>
      <c r="B479" s="574" t="s">
        <v>459</v>
      </c>
      <c r="C479" s="305"/>
      <c r="D479" s="306">
        <v>156505.97</v>
      </c>
      <c r="E479" s="306">
        <v>156505.97</v>
      </c>
      <c r="F479" s="313"/>
      <c r="G479" s="313"/>
      <c r="H479" s="185">
        <v>-0.50622796310840124</v>
      </c>
      <c r="I479" s="69"/>
    </row>
    <row r="480" spans="1:12" ht="10.5" customHeight="1" x14ac:dyDescent="0.2">
      <c r="A480" s="2"/>
      <c r="B480" s="75" t="s">
        <v>28</v>
      </c>
      <c r="C480" s="305">
        <v>949212.50999999826</v>
      </c>
      <c r="D480" s="306">
        <v>9540663.0900000073</v>
      </c>
      <c r="E480" s="306">
        <v>10489875.600000005</v>
      </c>
      <c r="F480" s="313"/>
      <c r="G480" s="313">
        <v>19196.410000000003</v>
      </c>
      <c r="H480" s="185">
        <v>4.1101221371415475E-2</v>
      </c>
      <c r="I480" s="69"/>
    </row>
    <row r="481" spans="1:12" ht="10.5" customHeight="1" x14ac:dyDescent="0.2">
      <c r="A481" s="2"/>
      <c r="B481" s="37" t="s">
        <v>280</v>
      </c>
      <c r="C481" s="306"/>
      <c r="D481" s="306">
        <v>-23061463.019999903</v>
      </c>
      <c r="E481" s="306">
        <v>-23061463.019999903</v>
      </c>
      <c r="F481" s="313"/>
      <c r="G481" s="313">
        <v>-113023.41999999993</v>
      </c>
      <c r="H481" s="185">
        <v>0.13610840145728376</v>
      </c>
      <c r="I481" s="69"/>
    </row>
    <row r="482" spans="1:12" ht="10.5" customHeight="1" x14ac:dyDescent="0.2">
      <c r="A482" s="2"/>
      <c r="B482" s="35" t="s">
        <v>160</v>
      </c>
      <c r="C482" s="308">
        <v>146913757.6400001</v>
      </c>
      <c r="D482" s="308">
        <v>2158701793.8471861</v>
      </c>
      <c r="E482" s="308">
        <v>2305615551.4871864</v>
      </c>
      <c r="F482" s="315"/>
      <c r="G482" s="315">
        <v>10449178.26999999</v>
      </c>
      <c r="H482" s="186">
        <v>6.5382873165624966E-2</v>
      </c>
      <c r="I482" s="69"/>
      <c r="K482" s="209" t="b">
        <f>IF(ABS(E482-SUM(E471:E481))&lt;0.001,TRUE,FALSE)</f>
        <v>1</v>
      </c>
    </row>
    <row r="483" spans="1:12" ht="16.5" customHeight="1" x14ac:dyDescent="0.2">
      <c r="A483" s="2"/>
      <c r="B483" s="76" t="s">
        <v>33</v>
      </c>
      <c r="C483" s="306">
        <v>18871.43</v>
      </c>
      <c r="D483" s="306">
        <v>1297093.82</v>
      </c>
      <c r="E483" s="306">
        <v>1315965.25</v>
      </c>
      <c r="F483" s="313"/>
      <c r="G483" s="313"/>
      <c r="H483" s="185">
        <v>-0.48466839775665371</v>
      </c>
      <c r="I483" s="69"/>
      <c r="L483" s="28"/>
    </row>
    <row r="484" spans="1:12" s="28" customFormat="1" ht="14.25" customHeight="1" x14ac:dyDescent="0.2">
      <c r="A484" s="54"/>
      <c r="B484" s="76" t="s">
        <v>383</v>
      </c>
      <c r="C484" s="306"/>
      <c r="D484" s="306">
        <v>144258533.11027005</v>
      </c>
      <c r="E484" s="306">
        <v>144258533.11027005</v>
      </c>
      <c r="F484" s="313"/>
      <c r="G484" s="313"/>
      <c r="H484" s="185">
        <v>0.20883552539944161</v>
      </c>
      <c r="I484" s="70"/>
      <c r="J484" s="5"/>
      <c r="L484" s="5"/>
    </row>
    <row r="485" spans="1:12" ht="10.5" customHeight="1" x14ac:dyDescent="0.2">
      <c r="A485" s="54"/>
      <c r="B485" s="76" t="s">
        <v>446</v>
      </c>
      <c r="C485" s="306"/>
      <c r="D485" s="306">
        <v>2899829.0086400006</v>
      </c>
      <c r="E485" s="306">
        <v>2899829.0086400006</v>
      </c>
      <c r="F485" s="313"/>
      <c r="G485" s="313"/>
      <c r="H485" s="185"/>
      <c r="I485" s="69"/>
    </row>
    <row r="486" spans="1:12" ht="10.5" customHeight="1" x14ac:dyDescent="0.2">
      <c r="A486" s="2"/>
      <c r="B486" s="76" t="s">
        <v>477</v>
      </c>
      <c r="C486" s="306"/>
      <c r="D486" s="306">
        <v>13369178.657744905</v>
      </c>
      <c r="E486" s="306">
        <v>13369178.657744905</v>
      </c>
      <c r="F486" s="313"/>
      <c r="G486" s="313">
        <v>40424.932535000116</v>
      </c>
      <c r="H486" s="185">
        <v>-0.65888209357206029</v>
      </c>
      <c r="I486" s="69"/>
    </row>
    <row r="487" spans="1:12" ht="10.5" customHeight="1" x14ac:dyDescent="0.2">
      <c r="A487" s="2"/>
      <c r="B487" s="76" t="s">
        <v>492</v>
      </c>
      <c r="C487" s="306"/>
      <c r="D487" s="306">
        <v>1363150.4787700018</v>
      </c>
      <c r="E487" s="306">
        <v>1363150.4787700018</v>
      </c>
      <c r="F487" s="313"/>
      <c r="G487" s="313">
        <v>5.1623649999999826</v>
      </c>
      <c r="H487" s="185"/>
      <c r="I487" s="69"/>
    </row>
    <row r="488" spans="1:12" ht="13.5" customHeight="1" x14ac:dyDescent="0.2">
      <c r="A488" s="2"/>
      <c r="B488" s="76" t="s">
        <v>439</v>
      </c>
      <c r="C488" s="306"/>
      <c r="D488" s="306">
        <v>71736515.321135029</v>
      </c>
      <c r="E488" s="306">
        <v>71736515.321135029</v>
      </c>
      <c r="F488" s="313"/>
      <c r="G488" s="313"/>
      <c r="H488" s="185">
        <v>0.55344696224026069</v>
      </c>
      <c r="I488" s="69"/>
      <c r="L488" s="80"/>
    </row>
    <row r="489" spans="1:12" s="80" customFormat="1" ht="12.75" x14ac:dyDescent="0.2">
      <c r="A489" s="2"/>
      <c r="B489" s="76" t="s">
        <v>490</v>
      </c>
      <c r="C489" s="306"/>
      <c r="D489" s="306">
        <v>550168</v>
      </c>
      <c r="E489" s="306">
        <v>550168</v>
      </c>
      <c r="F489" s="313"/>
      <c r="G489" s="313">
        <v>110</v>
      </c>
      <c r="H489" s="185">
        <v>0.36101020240625847</v>
      </c>
      <c r="I489" s="79"/>
      <c r="J489" s="5"/>
      <c r="L489" s="164"/>
    </row>
    <row r="490" spans="1:12" s="80" customFormat="1" ht="12.75" x14ac:dyDescent="0.2">
      <c r="A490" s="2"/>
      <c r="B490" s="76" t="s">
        <v>480</v>
      </c>
      <c r="C490" s="306">
        <v>230898.60000000006</v>
      </c>
      <c r="D490" s="306">
        <v>8481289.8900000229</v>
      </c>
      <c r="E490" s="306">
        <v>8712188.4900000226</v>
      </c>
      <c r="F490" s="313"/>
      <c r="G490" s="313">
        <v>34138.040000000008</v>
      </c>
      <c r="H490" s="185"/>
      <c r="I490" s="79"/>
      <c r="J490" s="5"/>
      <c r="L490" s="164"/>
    </row>
    <row r="491" spans="1:12" s="80" customFormat="1" ht="12.75" x14ac:dyDescent="0.2">
      <c r="A491" s="2"/>
      <c r="B491" s="76" t="s">
        <v>494</v>
      </c>
      <c r="C491" s="306"/>
      <c r="D491" s="306">
        <v>84321898.877186075</v>
      </c>
      <c r="E491" s="306">
        <v>84321898.877186075</v>
      </c>
      <c r="F491" s="313"/>
      <c r="G491" s="313"/>
      <c r="H491" s="185"/>
      <c r="I491" s="79"/>
      <c r="J491" s="5"/>
      <c r="L491" s="164"/>
    </row>
    <row r="492" spans="1:12" s="80" customFormat="1" ht="12.75" x14ac:dyDescent="0.2">
      <c r="A492" s="2"/>
      <c r="B492" s="73" t="s">
        <v>158</v>
      </c>
      <c r="C492" s="306"/>
      <c r="D492" s="306">
        <v>1214582.5199999996</v>
      </c>
      <c r="E492" s="306">
        <v>1214582.5199999996</v>
      </c>
      <c r="F492" s="313"/>
      <c r="G492" s="313"/>
      <c r="H492" s="185">
        <v>0.46178837301154019</v>
      </c>
      <c r="I492" s="79"/>
      <c r="J492" s="5"/>
      <c r="L492" s="164"/>
    </row>
    <row r="493" spans="1:12" ht="18" customHeight="1" x14ac:dyDescent="0.2">
      <c r="A493" s="77"/>
      <c r="B493" s="78" t="s">
        <v>297</v>
      </c>
      <c r="C493" s="308">
        <v>175100853.94000012</v>
      </c>
      <c r="D493" s="308">
        <v>2503670811.7809315</v>
      </c>
      <c r="E493" s="308">
        <v>2678771665.7209315</v>
      </c>
      <c r="F493" s="315"/>
      <c r="G493" s="315">
        <v>10747282.344899992</v>
      </c>
      <c r="H493" s="186">
        <v>0.10067396159774322</v>
      </c>
      <c r="I493" s="69"/>
      <c r="K493" s="209" t="b">
        <f>IF(ABS(E493-SUM(E469,E482,E483:E492))&lt;0.001,TRUE,FALSE)</f>
        <v>1</v>
      </c>
    </row>
    <row r="494" spans="1:12" ht="12" customHeight="1" x14ac:dyDescent="0.2">
      <c r="A494" s="2"/>
      <c r="B494" s="76" t="s">
        <v>80</v>
      </c>
      <c r="C494" s="306"/>
      <c r="D494" s="306">
        <v>2707667063.5899925</v>
      </c>
      <c r="E494" s="306">
        <v>2707667063.5899925</v>
      </c>
      <c r="F494" s="313"/>
      <c r="G494" s="313"/>
      <c r="H494" s="185">
        <v>3.1065201977740431E-2</v>
      </c>
      <c r="I494" s="69"/>
    </row>
    <row r="495" spans="1:12" ht="12" customHeight="1" x14ac:dyDescent="0.2">
      <c r="A495" s="2"/>
      <c r="B495" s="76" t="s">
        <v>81</v>
      </c>
      <c r="C495" s="306"/>
      <c r="D495" s="306">
        <v>1825039316.5899959</v>
      </c>
      <c r="E495" s="306">
        <v>1825039316.5899959</v>
      </c>
      <c r="F495" s="313"/>
      <c r="G495" s="313"/>
      <c r="H495" s="185">
        <v>0.10194057908914145</v>
      </c>
      <c r="I495" s="69"/>
    </row>
    <row r="496" spans="1:12" ht="12" customHeight="1" x14ac:dyDescent="0.2">
      <c r="A496" s="2"/>
      <c r="B496" s="76" t="s">
        <v>438</v>
      </c>
      <c r="C496" s="306"/>
      <c r="D496" s="306">
        <v>185401849.39000073</v>
      </c>
      <c r="E496" s="306">
        <v>185401849.39000073</v>
      </c>
      <c r="F496" s="313"/>
      <c r="G496" s="313"/>
      <c r="H496" s="185">
        <v>0.11502992321077321</v>
      </c>
      <c r="I496" s="69"/>
    </row>
    <row r="497" spans="1:12" ht="12" customHeight="1" x14ac:dyDescent="0.2">
      <c r="A497" s="2"/>
      <c r="B497" s="76" t="s">
        <v>78</v>
      </c>
      <c r="C497" s="306"/>
      <c r="D497" s="306">
        <v>353382308.84999996</v>
      </c>
      <c r="E497" s="306">
        <v>353382308.84999996</v>
      </c>
      <c r="F497" s="313"/>
      <c r="G497" s="313"/>
      <c r="H497" s="185">
        <v>7.2416961666632806E-2</v>
      </c>
      <c r="I497" s="69"/>
    </row>
    <row r="498" spans="1:12" ht="12" customHeight="1" x14ac:dyDescent="0.2">
      <c r="A498" s="2"/>
      <c r="B498" s="76" t="s">
        <v>76</v>
      </c>
      <c r="C498" s="306"/>
      <c r="D498" s="306">
        <v>1628339752.5000031</v>
      </c>
      <c r="E498" s="306">
        <v>1628339752.5000031</v>
      </c>
      <c r="F498" s="313"/>
      <c r="G498" s="313"/>
      <c r="H498" s="185">
        <v>0.13478262154692122</v>
      </c>
      <c r="I498" s="69"/>
    </row>
    <row r="499" spans="1:12" ht="12" customHeight="1" x14ac:dyDescent="0.2">
      <c r="A499" s="2"/>
      <c r="B499" s="76" t="s">
        <v>77</v>
      </c>
      <c r="C499" s="306"/>
      <c r="D499" s="306"/>
      <c r="E499" s="306"/>
      <c r="F499" s="313"/>
      <c r="G499" s="313"/>
      <c r="H499" s="185"/>
      <c r="I499" s="69"/>
      <c r="L499" s="28"/>
    </row>
    <row r="500" spans="1:12" s="28" customFormat="1" ht="18.75" customHeight="1" x14ac:dyDescent="0.2">
      <c r="A500" s="2"/>
      <c r="B500" s="83" t="s">
        <v>277</v>
      </c>
      <c r="C500" s="308"/>
      <c r="D500" s="308">
        <v>6699830290.9199915</v>
      </c>
      <c r="E500" s="308">
        <v>6699830290.9199915</v>
      </c>
      <c r="F500" s="315"/>
      <c r="G500" s="315"/>
      <c r="H500" s="186">
        <v>7.8351991833270684E-2</v>
      </c>
      <c r="I500" s="70"/>
      <c r="J500" s="5"/>
      <c r="K500" s="209" t="b">
        <f>IF(ABS(E500-SUM(E494:E499))&lt;0.001,TRUE,FALSE)</f>
        <v>1</v>
      </c>
      <c r="L500" s="5"/>
    </row>
    <row r="501" spans="1:12" ht="10.5" customHeight="1" x14ac:dyDescent="0.2">
      <c r="A501" s="54"/>
      <c r="B501" s="52" t="s">
        <v>157</v>
      </c>
      <c r="C501" s="308">
        <v>5750934822.1793098</v>
      </c>
      <c r="D501" s="308">
        <v>25713080432.256973</v>
      </c>
      <c r="E501" s="308">
        <v>31464015254.436287</v>
      </c>
      <c r="F501" s="315">
        <v>819913637.73304403</v>
      </c>
      <c r="G501" s="315">
        <v>122641420.25996095</v>
      </c>
      <c r="H501" s="186">
        <v>6.3685394869372303E-2</v>
      </c>
      <c r="I501" s="69"/>
      <c r="K501" s="209" t="b">
        <f>IF(ABS(E501-SUM(E402,E415,E445:E446,E466,E467,E469,E482,E483:E492,E500))&lt;0.001,TRUE,FALSE)</f>
        <v>1</v>
      </c>
    </row>
    <row r="502" spans="1:12" ht="10.5" customHeight="1" x14ac:dyDescent="0.2">
      <c r="A502" s="2"/>
      <c r="B502" s="167" t="s">
        <v>181</v>
      </c>
      <c r="C502" s="319">
        <v>4.17</v>
      </c>
      <c r="D502" s="319">
        <v>-105.77000000000002</v>
      </c>
      <c r="E502" s="319">
        <v>-101.60000000000002</v>
      </c>
      <c r="F502" s="320"/>
      <c r="G502" s="320"/>
      <c r="H502" s="240"/>
      <c r="I502" s="69"/>
      <c r="L502" s="28"/>
    </row>
    <row r="503" spans="1:12" s="28" customFormat="1" x14ac:dyDescent="0.2">
      <c r="A503" s="2"/>
      <c r="B503" s="168" t="s">
        <v>182</v>
      </c>
      <c r="C503" s="321"/>
      <c r="D503" s="321">
        <v>154.02000000000001</v>
      </c>
      <c r="E503" s="321">
        <v>154.02000000000001</v>
      </c>
      <c r="F503" s="322"/>
      <c r="G503" s="322"/>
      <c r="H503" s="194"/>
      <c r="I503" s="70"/>
      <c r="J503" s="5"/>
    </row>
    <row r="504" spans="1:12" s="28" customFormat="1" ht="12.75" x14ac:dyDescent="0.2">
      <c r="A504" s="54"/>
      <c r="B504" s="212" t="s">
        <v>31</v>
      </c>
      <c r="C504" s="431">
        <v>10628031016.329309</v>
      </c>
      <c r="D504" s="431">
        <v>32241267055.43647</v>
      </c>
      <c r="E504" s="431">
        <v>42869298071.765793</v>
      </c>
      <c r="F504" s="432"/>
      <c r="G504" s="432">
        <v>182724700.14007694</v>
      </c>
      <c r="H504" s="433">
        <v>5.7749207710151351E-2</v>
      </c>
      <c r="I504" s="70"/>
      <c r="J504" s="5"/>
      <c r="K504" s="209" t="b">
        <f>IF(ABS(E504-SUM(E297,E501:E503))&lt;0.001,TRUE,FALSE)</f>
        <v>1</v>
      </c>
    </row>
    <row r="505" spans="1:12" s="28" customFormat="1" x14ac:dyDescent="0.2">
      <c r="A505" s="54"/>
      <c r="B505" s="76" t="s">
        <v>13</v>
      </c>
      <c r="C505" s="440"/>
      <c r="D505" s="441">
        <v>427195784.85999954</v>
      </c>
      <c r="E505" s="441">
        <v>427195784.85999954</v>
      </c>
      <c r="F505" s="442"/>
      <c r="G505" s="442"/>
      <c r="H505" s="430">
        <v>-6.2133898275036348E-3</v>
      </c>
      <c r="I505" s="70"/>
      <c r="J505" s="5"/>
    </row>
    <row r="506" spans="1:12" s="28" customFormat="1" x14ac:dyDescent="0.2">
      <c r="A506" s="54"/>
      <c r="B506" s="76" t="s">
        <v>14</v>
      </c>
      <c r="C506" s="443"/>
      <c r="D506" s="311">
        <v>56028886.759999976</v>
      </c>
      <c r="E506" s="311">
        <v>56028886.759999976</v>
      </c>
      <c r="F506" s="444"/>
      <c r="G506" s="444"/>
      <c r="H506" s="428">
        <v>7.5108400116510099E-2</v>
      </c>
      <c r="I506" s="70"/>
      <c r="J506" s="5"/>
    </row>
    <row r="507" spans="1:12" s="28" customFormat="1" ht="21.75" customHeight="1" x14ac:dyDescent="0.2">
      <c r="A507" s="54"/>
      <c r="B507" s="229" t="s">
        <v>248</v>
      </c>
      <c r="C507" s="431"/>
      <c r="D507" s="431">
        <v>483224671.61999953</v>
      </c>
      <c r="E507" s="431">
        <v>483224671.61999953</v>
      </c>
      <c r="F507" s="431"/>
      <c r="G507" s="431"/>
      <c r="H507" s="445">
        <v>2.5795971565394371E-3</v>
      </c>
      <c r="I507" s="70"/>
      <c r="J507" s="5"/>
      <c r="K507" s="209" t="b">
        <f>IF(ABS(E507-SUM(E505:E506))&lt;0.001,TRUE,FALSE)</f>
        <v>1</v>
      </c>
    </row>
    <row r="508" spans="1:12" s="28" customFormat="1" ht="12" x14ac:dyDescent="0.2">
      <c r="A508" s="54"/>
      <c r="B508" s="229" t="s">
        <v>298</v>
      </c>
      <c r="C508" s="431"/>
      <c r="D508" s="431">
        <v>161956.68000000005</v>
      </c>
      <c r="E508" s="431">
        <v>161956.68000000005</v>
      </c>
      <c r="F508" s="431"/>
      <c r="G508" s="431"/>
      <c r="H508" s="445">
        <v>-0.12049851748069507</v>
      </c>
      <c r="I508" s="70"/>
    </row>
    <row r="509" spans="1:12" s="28" customFormat="1" ht="20.25" customHeight="1" x14ac:dyDescent="0.2">
      <c r="A509" s="54"/>
      <c r="B509" s="229" t="s">
        <v>421</v>
      </c>
      <c r="C509" s="229"/>
      <c r="D509" s="323">
        <v>188644.681014</v>
      </c>
      <c r="E509" s="323">
        <v>188644.681014</v>
      </c>
      <c r="F509" s="323"/>
      <c r="G509" s="324"/>
      <c r="H509" s="445">
        <v>-0.78582727911445061</v>
      </c>
      <c r="I509" s="70"/>
    </row>
    <row r="510" spans="1:12" s="28" customFormat="1" ht="12" hidden="1" x14ac:dyDescent="0.2">
      <c r="A510" s="54"/>
      <c r="B510" s="229" t="s">
        <v>495</v>
      </c>
      <c r="C510" s="229"/>
      <c r="D510" s="323">
        <v>73161868.335518017</v>
      </c>
      <c r="E510" s="323">
        <v>73161868.335518017</v>
      </c>
      <c r="F510" s="323"/>
      <c r="G510" s="324"/>
      <c r="H510" s="445">
        <v>-0.51821170108148951</v>
      </c>
      <c r="I510" s="70"/>
    </row>
    <row r="511" spans="1:12" s="28" customFormat="1" ht="12" x14ac:dyDescent="0.2">
      <c r="A511" s="54"/>
      <c r="B511" s="229" t="s">
        <v>389</v>
      </c>
      <c r="C511" s="229"/>
      <c r="D511" s="323">
        <v>39285.229999999996</v>
      </c>
      <c r="E511" s="323">
        <v>39285.229999999996</v>
      </c>
      <c r="F511" s="323"/>
      <c r="G511" s="324">
        <v>166.24</v>
      </c>
      <c r="H511" s="445">
        <v>0.35588105867512065</v>
      </c>
      <c r="I511" s="70"/>
    </row>
    <row r="512" spans="1:12" s="28" customFormat="1" ht="11.25" customHeight="1" x14ac:dyDescent="0.2">
      <c r="A512" s="54"/>
      <c r="B512" s="265" t="s">
        <v>238</v>
      </c>
      <c r="C512" s="213"/>
      <c r="D512" s="213"/>
      <c r="E512" s="213"/>
      <c r="F512" s="213"/>
      <c r="G512" s="213"/>
      <c r="H512" s="214"/>
      <c r="I512" s="70"/>
      <c r="L512" s="5"/>
    </row>
    <row r="513" spans="1:12" ht="10.5" customHeight="1" x14ac:dyDescent="0.2">
      <c r="A513" s="54"/>
      <c r="B513" s="265" t="s">
        <v>251</v>
      </c>
      <c r="C513" s="213"/>
      <c r="D513" s="213"/>
      <c r="E513" s="213"/>
      <c r="F513" s="213"/>
      <c r="G513" s="213"/>
      <c r="H513" s="214"/>
      <c r="I513" s="69"/>
    </row>
    <row r="514" spans="1:12" ht="7.5" customHeight="1" x14ac:dyDescent="0.2">
      <c r="A514" s="2"/>
      <c r="B514" s="265" t="s">
        <v>376</v>
      </c>
      <c r="C514" s="213"/>
      <c r="D514" s="213"/>
      <c r="E514" s="213"/>
      <c r="F514" s="165"/>
      <c r="G514" s="165"/>
      <c r="H514" s="215"/>
      <c r="I514" s="85"/>
    </row>
    <row r="515" spans="1:12" ht="9.75" customHeight="1" x14ac:dyDescent="0.2">
      <c r="B515" s="265" t="s">
        <v>282</v>
      </c>
      <c r="C515" s="213"/>
      <c r="D515" s="85"/>
      <c r="E515" s="86"/>
      <c r="F515" s="5"/>
      <c r="G515" s="5"/>
      <c r="H515" s="5"/>
      <c r="I515" s="8"/>
    </row>
    <row r="516" spans="1:12" ht="15.75" x14ac:dyDescent="0.25">
      <c r="B516" s="7" t="s">
        <v>288</v>
      </c>
      <c r="C516" s="8"/>
      <c r="D516" s="8"/>
      <c r="E516" s="8"/>
      <c r="F516" s="8"/>
      <c r="G516" s="8"/>
      <c r="H516" s="8"/>
    </row>
    <row r="517" spans="1:12" ht="19.5" customHeight="1" x14ac:dyDescent="0.2">
      <c r="B517" s="9"/>
      <c r="C517" s="10" t="str">
        <f>$C$3</f>
        <v>PERIODE DU 1.1 AU 31.5.2024</v>
      </c>
      <c r="D517" s="11"/>
      <c r="I517" s="15"/>
    </row>
    <row r="518" spans="1:12" ht="12.75" x14ac:dyDescent="0.2">
      <c r="B518" s="12" t="str">
        <f>B423</f>
        <v xml:space="preserve">             I - ASSURANCE MALADIE : DÉPENSES en milliers d'euros</v>
      </c>
      <c r="C518" s="13"/>
      <c r="D518" s="13"/>
      <c r="E518" s="13"/>
      <c r="F518" s="14"/>
      <c r="G518" s="15"/>
      <c r="H518" s="15"/>
      <c r="I518" s="20"/>
    </row>
    <row r="519" spans="1:12" ht="12.75" customHeight="1" x14ac:dyDescent="0.2">
      <c r="B519" s="830"/>
      <c r="C519" s="831"/>
      <c r="D519" s="87"/>
      <c r="E519" s="88" t="s">
        <v>6</v>
      </c>
      <c r="F519" s="339" t="str">
        <f>$H$5</f>
        <v>PCAP</v>
      </c>
      <c r="G519" s="197"/>
      <c r="H519" s="89"/>
      <c r="I519" s="20"/>
    </row>
    <row r="520" spans="1:12" ht="12.75" customHeight="1" x14ac:dyDescent="0.2">
      <c r="B520" s="847" t="s">
        <v>296</v>
      </c>
      <c r="C520" s="896"/>
      <c r="D520" s="90"/>
      <c r="E520" s="301"/>
      <c r="F520" s="239"/>
      <c r="G520" s="199"/>
      <c r="H520" s="90"/>
      <c r="I520" s="20"/>
      <c r="L520" s="95"/>
    </row>
    <row r="521" spans="1:12" ht="20.25" customHeight="1" x14ac:dyDescent="0.2">
      <c r="A521" s="91"/>
      <c r="B521" s="853" t="s">
        <v>295</v>
      </c>
      <c r="C521" s="854"/>
      <c r="D521" s="93"/>
      <c r="E521" s="303"/>
      <c r="F521" s="237"/>
      <c r="G521" s="200"/>
      <c r="H521" s="93"/>
      <c r="I521" s="20"/>
      <c r="L521" s="95"/>
    </row>
    <row r="522" spans="1:12" s="95" customFormat="1" ht="12" customHeight="1" x14ac:dyDescent="0.2">
      <c r="A522" s="6"/>
      <c r="B522" s="851"/>
      <c r="C522" s="852"/>
      <c r="D522" s="90"/>
      <c r="E522" s="301"/>
      <c r="F522" s="239"/>
      <c r="G522" s="199"/>
      <c r="H522" s="90"/>
      <c r="I522" s="94"/>
      <c r="J522" s="104"/>
      <c r="L522" s="5"/>
    </row>
    <row r="523" spans="1:12" ht="12.75" customHeight="1" x14ac:dyDescent="0.2">
      <c r="A523" s="91"/>
      <c r="B523" s="92" t="s">
        <v>294</v>
      </c>
      <c r="C523" s="172"/>
      <c r="D523" s="93"/>
      <c r="E523" s="303">
        <v>33193564702.462349</v>
      </c>
      <c r="F523" s="237">
        <v>4.3049121660321044E-2</v>
      </c>
      <c r="G523" s="200"/>
      <c r="H523" s="93"/>
      <c r="I523" s="20"/>
      <c r="J523" s="104"/>
      <c r="K523" s="209" t="b">
        <f>IF(ABS(E523-SUM(E524,E529,E541:E542,E545:E550))&lt;0.001,TRUE,FALSE)</f>
        <v>1</v>
      </c>
    </row>
    <row r="524" spans="1:12" ht="18" customHeight="1" x14ac:dyDescent="0.2">
      <c r="B524" s="849" t="s">
        <v>410</v>
      </c>
      <c r="C524" s="850"/>
      <c r="D524" s="90"/>
      <c r="E524" s="303">
        <v>7530606059.2310743</v>
      </c>
      <c r="F524" s="237">
        <v>-7.1696869984302358E-2</v>
      </c>
      <c r="G524" s="198"/>
      <c r="H524" s="90"/>
      <c r="I524" s="20"/>
      <c r="J524" s="104"/>
      <c r="K524" s="209" t="b">
        <f>IF(ABS(E524-SUM(E525:E528))&lt;0.001,TRUE,FALSE)</f>
        <v>1</v>
      </c>
    </row>
    <row r="525" spans="1:12" ht="15" customHeight="1" x14ac:dyDescent="0.2">
      <c r="B525" s="843" t="s">
        <v>72</v>
      </c>
      <c r="C525" s="844"/>
      <c r="D525" s="90"/>
      <c r="E525" s="301">
        <v>539439254.32811391</v>
      </c>
      <c r="F525" s="239">
        <v>0.15211521969075803</v>
      </c>
      <c r="G525" s="201"/>
      <c r="H525" s="90"/>
      <c r="I525" s="20"/>
      <c r="J525" s="104"/>
    </row>
    <row r="526" spans="1:12" ht="15" customHeight="1" x14ac:dyDescent="0.2">
      <c r="B526" s="421" t="s">
        <v>404</v>
      </c>
      <c r="C526" s="404"/>
      <c r="D526" s="90"/>
      <c r="E526" s="301">
        <v>6958302545.6411152</v>
      </c>
      <c r="F526" s="239">
        <v>-5.6125143170335345E-2</v>
      </c>
      <c r="G526" s="199"/>
      <c r="H526" s="90"/>
      <c r="I526" s="20"/>
      <c r="J526" s="104"/>
    </row>
    <row r="527" spans="1:12" ht="15" customHeight="1" x14ac:dyDescent="0.2">
      <c r="B527" s="421" t="s">
        <v>407</v>
      </c>
      <c r="C527" s="404"/>
      <c r="D527" s="90"/>
      <c r="E527" s="301">
        <v>26561054.201410498</v>
      </c>
      <c r="F527" s="239">
        <v>-0.34133509087265623</v>
      </c>
      <c r="G527" s="199"/>
      <c r="H527" s="90"/>
      <c r="I527" s="20"/>
      <c r="J527" s="104"/>
    </row>
    <row r="528" spans="1:12" ht="15" customHeight="1" x14ac:dyDescent="0.2">
      <c r="B528" s="421" t="s">
        <v>405</v>
      </c>
      <c r="C528" s="404"/>
      <c r="D528" s="90"/>
      <c r="E528" s="301">
        <v>6303205.060434998</v>
      </c>
      <c r="F528" s="239">
        <v>-0.97278701056930617</v>
      </c>
      <c r="G528" s="199"/>
      <c r="H528" s="90"/>
      <c r="I528" s="20"/>
      <c r="J528" s="104"/>
    </row>
    <row r="529" spans="2:11" ht="15" customHeight="1" x14ac:dyDescent="0.2">
      <c r="B529" s="828" t="s">
        <v>71</v>
      </c>
      <c r="C529" s="829"/>
      <c r="D529" s="90"/>
      <c r="E529" s="303">
        <v>20666476765.456348</v>
      </c>
      <c r="F529" s="237">
        <v>0.11375839874157334</v>
      </c>
      <c r="G529" s="199"/>
      <c r="H529" s="90"/>
      <c r="I529" s="20"/>
      <c r="J529" s="104"/>
      <c r="K529" s="209" t="b">
        <f>IF(ABS(E529-SUM(E530:E535))&lt;0.001,TRUE,FALSE)</f>
        <v>1</v>
      </c>
    </row>
    <row r="530" spans="2:11" ht="15" customHeight="1" x14ac:dyDescent="0.2">
      <c r="B530" s="843" t="s">
        <v>70</v>
      </c>
      <c r="C530" s="844"/>
      <c r="D530" s="90"/>
      <c r="E530" s="301"/>
      <c r="F530" s="239"/>
      <c r="G530" s="201"/>
      <c r="H530" s="90"/>
      <c r="I530" s="20"/>
      <c r="J530" s="104"/>
    </row>
    <row r="531" spans="2:11" ht="15" customHeight="1" x14ac:dyDescent="0.2">
      <c r="B531" s="843" t="s">
        <v>361</v>
      </c>
      <c r="C531" s="844"/>
      <c r="D531" s="90"/>
      <c r="E531" s="301">
        <v>0</v>
      </c>
      <c r="F531" s="239"/>
      <c r="G531" s="199"/>
      <c r="H531" s="90"/>
      <c r="I531" s="20"/>
      <c r="J531" s="104"/>
    </row>
    <row r="532" spans="2:11" ht="15" customHeight="1" x14ac:dyDescent="0.2">
      <c r="B532" s="845" t="s">
        <v>413</v>
      </c>
      <c r="C532" s="846"/>
      <c r="D532" s="90"/>
      <c r="E532" s="301">
        <v>15824141823.781729</v>
      </c>
      <c r="F532" s="239">
        <v>0.10940224737469806</v>
      </c>
      <c r="G532" s="199"/>
      <c r="H532" s="90"/>
      <c r="I532" s="20"/>
      <c r="J532" s="104"/>
    </row>
    <row r="533" spans="2:11" ht="15" customHeight="1" x14ac:dyDescent="0.2">
      <c r="B533" s="843" t="s">
        <v>357</v>
      </c>
      <c r="C533" s="844"/>
      <c r="D533" s="90"/>
      <c r="E533" s="301">
        <v>2861384569.0567513</v>
      </c>
      <c r="F533" s="239">
        <v>0.19378698297596131</v>
      </c>
      <c r="G533" s="199"/>
      <c r="H533" s="90"/>
      <c r="I533" s="20"/>
      <c r="J533" s="104"/>
    </row>
    <row r="534" spans="2:11" ht="15" customHeight="1" x14ac:dyDescent="0.2">
      <c r="B534" s="843" t="s">
        <v>358</v>
      </c>
      <c r="C534" s="844"/>
      <c r="D534" s="90"/>
      <c r="E534" s="301">
        <v>520503013.10696554</v>
      </c>
      <c r="F534" s="239">
        <v>4.263456529032239E-2</v>
      </c>
      <c r="G534" s="199"/>
      <c r="H534" s="90"/>
      <c r="I534" s="20"/>
      <c r="J534" s="104"/>
    </row>
    <row r="535" spans="2:11" ht="15" customHeight="1" x14ac:dyDescent="0.2">
      <c r="B535" s="843" t="s">
        <v>359</v>
      </c>
      <c r="C535" s="844"/>
      <c r="D535" s="90"/>
      <c r="E535" s="301">
        <v>1460447359.5109012</v>
      </c>
      <c r="F535" s="239">
        <v>4.6286951080020344E-2</v>
      </c>
      <c r="G535" s="199"/>
      <c r="H535" s="90"/>
      <c r="I535" s="20"/>
      <c r="J535" s="104"/>
      <c r="K535" s="209" t="b">
        <f>IF(ABS(E535-SUM(E536:E540))&lt;0.001,TRUE,FALSE)</f>
        <v>1</v>
      </c>
    </row>
    <row r="536" spans="2:11" ht="12.75" customHeight="1" x14ac:dyDescent="0.2">
      <c r="B536" s="811" t="s">
        <v>394</v>
      </c>
      <c r="C536" s="812"/>
      <c r="D536" s="90"/>
      <c r="E536" s="301">
        <v>1127655556.7279751</v>
      </c>
      <c r="F536" s="239">
        <v>4.3142022734949714E-2</v>
      </c>
      <c r="G536" s="199"/>
      <c r="H536" s="90"/>
      <c r="I536" s="20"/>
      <c r="J536" s="104"/>
    </row>
    <row r="537" spans="2:11" ht="15" customHeight="1" x14ac:dyDescent="0.2">
      <c r="B537" s="811" t="s">
        <v>395</v>
      </c>
      <c r="C537" s="812"/>
      <c r="D537" s="90"/>
      <c r="E537" s="301">
        <v>22255974.271077756</v>
      </c>
      <c r="F537" s="239">
        <v>0.13238800405985973</v>
      </c>
      <c r="G537" s="199"/>
      <c r="H537" s="90"/>
      <c r="I537" s="20"/>
      <c r="J537" s="104"/>
    </row>
    <row r="538" spans="2:11" ht="15" customHeight="1" x14ac:dyDescent="0.2">
      <c r="B538" s="811" t="s">
        <v>396</v>
      </c>
      <c r="C538" s="812"/>
      <c r="D538" s="90"/>
      <c r="E538" s="301">
        <v>36205252.730954997</v>
      </c>
      <c r="F538" s="239">
        <v>3.4421415627581942E-2</v>
      </c>
      <c r="G538" s="199"/>
      <c r="H538" s="90"/>
      <c r="I538" s="20"/>
      <c r="J538" s="104"/>
    </row>
    <row r="539" spans="2:11" ht="15" customHeight="1" x14ac:dyDescent="0.2">
      <c r="B539" s="811" t="s">
        <v>397</v>
      </c>
      <c r="C539" s="812"/>
      <c r="D539" s="90"/>
      <c r="E539" s="301">
        <v>9538227.9746806491</v>
      </c>
      <c r="F539" s="239">
        <v>0.11157147784312094</v>
      </c>
      <c r="G539" s="199"/>
      <c r="H539" s="90"/>
      <c r="I539" s="20"/>
      <c r="J539" s="104"/>
    </row>
    <row r="540" spans="2:11" ht="15" customHeight="1" x14ac:dyDescent="0.2">
      <c r="B540" s="835" t="s">
        <v>406</v>
      </c>
      <c r="C540" s="836"/>
      <c r="D540" s="90"/>
      <c r="E540" s="301">
        <v>264792347.80621243</v>
      </c>
      <c r="F540" s="239">
        <v>5.2497965795036183E-2</v>
      </c>
      <c r="G540" s="199"/>
      <c r="H540" s="90"/>
      <c r="I540" s="20"/>
      <c r="J540" s="104"/>
    </row>
    <row r="541" spans="2:11" ht="15" customHeight="1" x14ac:dyDescent="0.2">
      <c r="B541" s="828" t="s">
        <v>362</v>
      </c>
      <c r="C541" s="829"/>
      <c r="D541" s="90"/>
      <c r="E541" s="303">
        <v>8216587.9800000153</v>
      </c>
      <c r="F541" s="237">
        <v>8.7105015666288921E-3</v>
      </c>
      <c r="G541" s="199"/>
      <c r="H541" s="90"/>
      <c r="I541" s="20"/>
      <c r="J541" s="104"/>
    </row>
    <row r="542" spans="2:11" ht="26.25" customHeight="1" x14ac:dyDescent="0.2">
      <c r="B542" s="826" t="s">
        <v>363</v>
      </c>
      <c r="C542" s="842"/>
      <c r="D542" s="90"/>
      <c r="E542" s="303">
        <v>4988265289.79492</v>
      </c>
      <c r="F542" s="237">
        <v>-3.0952259373225099E-2</v>
      </c>
      <c r="G542" s="199"/>
      <c r="H542" s="90"/>
      <c r="I542" s="20"/>
      <c r="J542" s="104"/>
      <c r="K542" s="209" t="b">
        <f>IF(ABS(E542-SUM(E543:E544))&lt;0.001,TRUE,FALSE)</f>
        <v>1</v>
      </c>
    </row>
    <row r="543" spans="2:11" ht="12.75" x14ac:dyDescent="0.2">
      <c r="B543" s="423" t="s">
        <v>408</v>
      </c>
      <c r="C543" s="405"/>
      <c r="D543" s="90"/>
      <c r="E543" s="301">
        <v>4777882142.0786819</v>
      </c>
      <c r="F543" s="239">
        <v>-5.3008635165934237E-2</v>
      </c>
      <c r="G543" s="201"/>
      <c r="H543" s="90"/>
      <c r="I543" s="20"/>
      <c r="J543" s="104"/>
    </row>
    <row r="544" spans="2:11" ht="17.25" customHeight="1" x14ac:dyDescent="0.2">
      <c r="B544" s="423" t="s">
        <v>409</v>
      </c>
      <c r="C544" s="405"/>
      <c r="D544" s="90"/>
      <c r="E544" s="301">
        <v>210383147.71623871</v>
      </c>
      <c r="F544" s="239"/>
      <c r="G544" s="201"/>
      <c r="H544" s="90"/>
      <c r="I544" s="20"/>
      <c r="J544" s="104"/>
    </row>
    <row r="545" spans="1:12" ht="20.100000000000001" customHeight="1" x14ac:dyDescent="0.2">
      <c r="B545" s="826" t="s">
        <v>364</v>
      </c>
      <c r="C545" s="842"/>
      <c r="D545" s="90"/>
      <c r="E545" s="301"/>
      <c r="F545" s="239"/>
      <c r="G545" s="201"/>
      <c r="H545" s="90"/>
      <c r="I545" s="20"/>
      <c r="J545" s="104"/>
      <c r="L545" s="363"/>
    </row>
    <row r="546" spans="1:12" s="363" customFormat="1" ht="21.75" customHeight="1" x14ac:dyDescent="0.2">
      <c r="A546" s="6"/>
      <c r="B546" s="826" t="s">
        <v>365</v>
      </c>
      <c r="C546" s="834"/>
      <c r="D546" s="360"/>
      <c r="E546" s="301"/>
      <c r="F546" s="239"/>
      <c r="G546" s="199"/>
      <c r="H546" s="90"/>
      <c r="I546" s="362"/>
      <c r="J546" s="359"/>
    </row>
    <row r="547" spans="1:12" s="363" customFormat="1" ht="29.25" customHeight="1" x14ac:dyDescent="0.2">
      <c r="A547" s="356"/>
      <c r="B547" s="826" t="s">
        <v>366</v>
      </c>
      <c r="C547" s="834"/>
      <c r="D547" s="360"/>
      <c r="E547" s="301"/>
      <c r="F547" s="239"/>
      <c r="G547" s="361"/>
      <c r="H547" s="360"/>
      <c r="I547" s="362"/>
      <c r="J547" s="359"/>
    </row>
    <row r="548" spans="1:12" s="363" customFormat="1" ht="19.5" customHeight="1" x14ac:dyDescent="0.2">
      <c r="A548" s="356"/>
      <c r="B548" s="826" t="s">
        <v>367</v>
      </c>
      <c r="C548" s="834"/>
      <c r="D548" s="360"/>
      <c r="E548" s="301"/>
      <c r="F548" s="239"/>
      <c r="G548" s="361"/>
      <c r="H548" s="360"/>
      <c r="I548" s="362"/>
      <c r="J548" s="359"/>
    </row>
    <row r="549" spans="1:12" s="363" customFormat="1" ht="18.75" customHeight="1" x14ac:dyDescent="0.2">
      <c r="A549" s="356"/>
      <c r="B549" s="826" t="s">
        <v>368</v>
      </c>
      <c r="C549" s="895"/>
      <c r="D549" s="360"/>
      <c r="E549" s="301"/>
      <c r="F549" s="239"/>
      <c r="G549" s="361"/>
      <c r="H549" s="360"/>
      <c r="I549" s="362"/>
      <c r="J549" s="359"/>
      <c r="L549" s="5"/>
    </row>
    <row r="550" spans="1:12" ht="12.75" customHeight="1" x14ac:dyDescent="0.2">
      <c r="A550" s="356"/>
      <c r="B550" s="826" t="s">
        <v>369</v>
      </c>
      <c r="C550" s="895"/>
      <c r="D550" s="90"/>
      <c r="E550" s="301"/>
      <c r="F550" s="239"/>
      <c r="G550" s="361"/>
      <c r="H550" s="360"/>
      <c r="I550" s="20"/>
      <c r="J550" s="104"/>
      <c r="L550" s="95"/>
    </row>
    <row r="551" spans="1:12" s="95" customFormat="1" ht="16.5" customHeight="1" x14ac:dyDescent="0.2">
      <c r="A551" s="6"/>
      <c r="B551" s="832" t="s">
        <v>66</v>
      </c>
      <c r="C551" s="833"/>
      <c r="D551" s="93"/>
      <c r="E551" s="303">
        <v>1324024286.7983692</v>
      </c>
      <c r="F551" s="237">
        <v>6.3388263194830596E-2</v>
      </c>
      <c r="G551" s="201"/>
      <c r="H551" s="90"/>
      <c r="I551" s="94"/>
      <c r="J551" s="104"/>
    </row>
    <row r="552" spans="1:12" s="95" customFormat="1" ht="16.5" customHeight="1" x14ac:dyDescent="0.2">
      <c r="A552" s="91"/>
      <c r="B552" s="828" t="s">
        <v>375</v>
      </c>
      <c r="C552" s="829"/>
      <c r="D552" s="93"/>
      <c r="E552" s="301">
        <v>1307190212.9783671</v>
      </c>
      <c r="F552" s="239">
        <v>6.3323201478796998E-2</v>
      </c>
      <c r="G552" s="200"/>
      <c r="H552" s="93"/>
      <c r="I552" s="94"/>
      <c r="J552" s="104"/>
      <c r="L552" s="5"/>
    </row>
    <row r="553" spans="1:12" ht="16.5" customHeight="1" x14ac:dyDescent="0.2">
      <c r="A553" s="91"/>
      <c r="B553" s="828" t="s">
        <v>236</v>
      </c>
      <c r="C553" s="829"/>
      <c r="D553" s="90"/>
      <c r="E553" s="301">
        <v>-224419</v>
      </c>
      <c r="F553" s="239">
        <v>-0.55370143881315315</v>
      </c>
      <c r="G553" s="200"/>
      <c r="H553" s="93"/>
      <c r="I553" s="20"/>
      <c r="J553" s="104"/>
    </row>
    <row r="554" spans="1:12" ht="13.5" customHeight="1" x14ac:dyDescent="0.2">
      <c r="B554" s="828" t="s">
        <v>316</v>
      </c>
      <c r="C554" s="829"/>
      <c r="D554" s="90"/>
      <c r="E554" s="301">
        <v>-21384</v>
      </c>
      <c r="F554" s="239">
        <v>-0.13600000000000001</v>
      </c>
      <c r="G554" s="199"/>
      <c r="H554" s="90"/>
      <c r="I554" s="20"/>
      <c r="J554" s="104"/>
      <c r="L554" s="95"/>
    </row>
    <row r="555" spans="1:12" s="95" customFormat="1" ht="16.5" customHeight="1" x14ac:dyDescent="0.2">
      <c r="A555" s="6"/>
      <c r="B555" s="832" t="s">
        <v>67</v>
      </c>
      <c r="C555" s="833"/>
      <c r="D555" s="93"/>
      <c r="E555" s="303">
        <v>210217418.83677474</v>
      </c>
      <c r="F555" s="237">
        <v>4.4709378542576506E-2</v>
      </c>
      <c r="G555" s="199"/>
      <c r="H555" s="90"/>
      <c r="I555" s="94"/>
      <c r="J555" s="104"/>
      <c r="K555" s="209" t="b">
        <f>IF(ABS(E555-SUM(E556:E557))&lt;0.001,TRUE,FALSE)</f>
        <v>1</v>
      </c>
      <c r="L555" s="5"/>
    </row>
    <row r="556" spans="1:12" ht="18" customHeight="1" x14ac:dyDescent="0.2">
      <c r="A556" s="91"/>
      <c r="B556" s="828" t="s">
        <v>68</v>
      </c>
      <c r="C556" s="829"/>
      <c r="D556" s="90"/>
      <c r="E556" s="301">
        <v>190514232.61000165</v>
      </c>
      <c r="F556" s="239">
        <v>5.6436503126981341E-2</v>
      </c>
      <c r="G556" s="200"/>
      <c r="H556" s="93"/>
      <c r="I556" s="20"/>
      <c r="J556" s="104"/>
    </row>
    <row r="557" spans="1:12" ht="15" customHeight="1" x14ac:dyDescent="0.2">
      <c r="B557" s="828" t="s">
        <v>69</v>
      </c>
      <c r="C557" s="829"/>
      <c r="D557" s="90"/>
      <c r="E557" s="301">
        <v>19703186.226773076</v>
      </c>
      <c r="F557" s="239">
        <v>-5.6554787102759629E-2</v>
      </c>
      <c r="G557" s="199"/>
      <c r="H557" s="90"/>
      <c r="I557" s="20"/>
      <c r="J557" s="104"/>
      <c r="L557" s="95"/>
    </row>
    <row r="558" spans="1:12" s="95" customFormat="1" ht="27" customHeight="1" x14ac:dyDescent="0.2">
      <c r="A558" s="6"/>
      <c r="B558" s="837" t="s">
        <v>293</v>
      </c>
      <c r="C558" s="838"/>
      <c r="D558" s="98"/>
      <c r="E558" s="326">
        <v>34727806408.097488</v>
      </c>
      <c r="F558" s="243">
        <v>4.3820339163249677E-2</v>
      </c>
      <c r="G558" s="199"/>
      <c r="H558" s="90"/>
      <c r="I558" s="94"/>
      <c r="J558" s="104"/>
      <c r="K558" s="209" t="b">
        <f>IF(ABS(E558-SUM(E523,E551,E555))&lt;0.001,TRUE,FALSE)</f>
        <v>1</v>
      </c>
      <c r="L558" s="5"/>
    </row>
    <row r="559" spans="1:12" ht="21" customHeight="1" x14ac:dyDescent="0.25">
      <c r="A559" s="91"/>
      <c r="B559" s="7" t="s">
        <v>288</v>
      </c>
      <c r="C559" s="8"/>
      <c r="D559" s="8"/>
      <c r="E559" s="8"/>
      <c r="F559" s="8"/>
      <c r="G559" s="202"/>
      <c r="H559" s="99"/>
      <c r="I559" s="8"/>
    </row>
    <row r="560" spans="1:12" ht="10.5" customHeight="1" x14ac:dyDescent="0.2">
      <c r="B560" s="9"/>
      <c r="C560" s="10" t="str">
        <f>$C$3</f>
        <v>PERIODE DU 1.1 AU 31.5.2024</v>
      </c>
      <c r="D560" s="11"/>
      <c r="G560" s="8"/>
      <c r="H560" s="8"/>
    </row>
    <row r="561" spans="1:12" ht="19.5" customHeight="1" x14ac:dyDescent="0.2">
      <c r="B561" s="12" t="str">
        <f>B518</f>
        <v xml:space="preserve">             I - ASSURANCE MALADIE : DÉPENSES en milliers d'euros</v>
      </c>
      <c r="C561" s="13"/>
      <c r="D561" s="13"/>
      <c r="E561" s="13"/>
      <c r="F561" s="14"/>
      <c r="I561" s="5"/>
    </row>
    <row r="562" spans="1:12" ht="12.75" x14ac:dyDescent="0.2">
      <c r="B562" s="830"/>
      <c r="C562" s="831"/>
      <c r="D562" s="87"/>
      <c r="E562" s="88" t="s">
        <v>6</v>
      </c>
      <c r="F562" s="339" t="str">
        <f>$H$5</f>
        <v>PCAP</v>
      </c>
      <c r="G562" s="15"/>
      <c r="H562" s="15"/>
      <c r="I562" s="5"/>
      <c r="L562" s="104"/>
    </row>
    <row r="563" spans="1:12" s="104" customFormat="1" ht="13.5" customHeight="1" x14ac:dyDescent="0.2">
      <c r="A563" s="6"/>
      <c r="B563" s="839" t="s">
        <v>292</v>
      </c>
      <c r="C563" s="840"/>
      <c r="D563" s="841"/>
      <c r="E563" s="101"/>
      <c r="F563" s="176"/>
      <c r="G563" s="89"/>
      <c r="H563" s="20"/>
    </row>
    <row r="564" spans="1:12" s="104" customFormat="1" ht="22.5" customHeight="1" x14ac:dyDescent="0.2">
      <c r="A564" s="6"/>
      <c r="B564" s="808" t="s">
        <v>291</v>
      </c>
      <c r="C564" s="809"/>
      <c r="D564" s="810"/>
      <c r="E564" s="327">
        <v>4970778611.7489576</v>
      </c>
      <c r="F564" s="177">
        <v>3.5614429667382375E-2</v>
      </c>
      <c r="G564" s="102"/>
      <c r="H564" s="103"/>
      <c r="K564" s="209" t="b">
        <f>IF(ABS(E564-SUM(E565,E579,E587:E588,E592))&lt;0.001,TRUE,FALSE)</f>
        <v>1</v>
      </c>
    </row>
    <row r="565" spans="1:12" s="104" customFormat="1" ht="15" customHeight="1" x14ac:dyDescent="0.2">
      <c r="A565" s="24"/>
      <c r="B565" s="799" t="s">
        <v>183</v>
      </c>
      <c r="C565" s="800"/>
      <c r="D565" s="804"/>
      <c r="E565" s="327">
        <v>3993335612.6091733</v>
      </c>
      <c r="F565" s="177">
        <v>2.9838286971373806E-2</v>
      </c>
      <c r="G565" s="105"/>
      <c r="H565" s="107"/>
      <c r="K565" s="209" t="b">
        <f>IF(ABS(E565-SUM(E566:E578))&lt;0.001,TRUE,FALSE)</f>
        <v>1</v>
      </c>
    </row>
    <row r="566" spans="1:12" s="104" customFormat="1" ht="15.75" customHeight="1" x14ac:dyDescent="0.2">
      <c r="A566" s="6"/>
      <c r="B566" s="805" t="s">
        <v>53</v>
      </c>
      <c r="C566" s="806"/>
      <c r="D566" s="807"/>
      <c r="E566" s="328">
        <v>3019801631.8999953</v>
      </c>
      <c r="F566" s="174">
        <v>1.0518203182841912E-2</v>
      </c>
      <c r="G566" s="109"/>
      <c r="H566" s="106"/>
    </row>
    <row r="567" spans="1:12" s="104" customFormat="1" ht="15.75" customHeight="1" x14ac:dyDescent="0.2">
      <c r="A567" s="6"/>
      <c r="B567" s="169" t="s">
        <v>360</v>
      </c>
      <c r="C567" s="383"/>
      <c r="D567" s="384"/>
      <c r="E567" s="328">
        <v>57370559.290698051</v>
      </c>
      <c r="F567" s="174"/>
      <c r="G567" s="109"/>
      <c r="H567" s="106"/>
    </row>
    <row r="568" spans="1:12" s="104" customFormat="1" ht="12.75" x14ac:dyDescent="0.2">
      <c r="A568" s="6"/>
      <c r="B568" s="805" t="s">
        <v>428</v>
      </c>
      <c r="C568" s="806"/>
      <c r="D568" s="807"/>
      <c r="E568" s="328">
        <v>156647232.22000137</v>
      </c>
      <c r="F568" s="174">
        <v>1.2556855199363337E-2</v>
      </c>
      <c r="G568" s="109"/>
      <c r="H568" s="106"/>
    </row>
    <row r="569" spans="1:12" s="104" customFormat="1" ht="40.5" customHeight="1" x14ac:dyDescent="0.2">
      <c r="A569" s="6"/>
      <c r="B569" s="805" t="s">
        <v>54</v>
      </c>
      <c r="C569" s="806"/>
      <c r="D569" s="807"/>
      <c r="E569" s="328">
        <v>10065016.759999996</v>
      </c>
      <c r="F569" s="174">
        <v>-2.7728129420176773E-2</v>
      </c>
      <c r="G569" s="109"/>
      <c r="H569" s="106"/>
    </row>
    <row r="570" spans="1:12" s="104" customFormat="1" ht="15" customHeight="1" x14ac:dyDescent="0.2">
      <c r="A570" s="6"/>
      <c r="B570" s="805" t="s">
        <v>497</v>
      </c>
      <c r="C570" s="806"/>
      <c r="D570" s="807"/>
      <c r="E570" s="328">
        <v>25106806.570000626</v>
      </c>
      <c r="F570" s="174">
        <v>-1.8185243759062386E-3</v>
      </c>
      <c r="G570" s="109"/>
      <c r="H570" s="106"/>
    </row>
    <row r="571" spans="1:12" s="104" customFormat="1" ht="15" customHeight="1" x14ac:dyDescent="0.2">
      <c r="A571" s="6"/>
      <c r="B571" s="805" t="s">
        <v>302</v>
      </c>
      <c r="C571" s="806"/>
      <c r="D571" s="807"/>
      <c r="E571" s="328">
        <v>2270.0499999999993</v>
      </c>
      <c r="F571" s="174">
        <v>0.80102664191301254</v>
      </c>
      <c r="G571" s="109"/>
      <c r="H571" s="106"/>
    </row>
    <row r="572" spans="1:12" s="104" customFormat="1" ht="12.75" x14ac:dyDescent="0.2">
      <c r="A572" s="6"/>
      <c r="B572" s="169" t="s">
        <v>184</v>
      </c>
      <c r="C572" s="170"/>
      <c r="D572" s="171"/>
      <c r="E572" s="328">
        <v>306016596.49000067</v>
      </c>
      <c r="F572" s="174">
        <v>0.14855788498592903</v>
      </c>
      <c r="G572" s="109"/>
      <c r="H572" s="106"/>
    </row>
    <row r="573" spans="1:12" s="104" customFormat="1" ht="12.75" x14ac:dyDescent="0.2">
      <c r="A573" s="6"/>
      <c r="B573" s="395" t="s">
        <v>373</v>
      </c>
      <c r="C573" s="170"/>
      <c r="D573" s="171"/>
      <c r="E573" s="328">
        <v>344327064.28999966</v>
      </c>
      <c r="F573" s="174">
        <v>2.6537460223272635E-2</v>
      </c>
      <c r="G573" s="109"/>
      <c r="H573" s="110"/>
    </row>
    <row r="574" spans="1:12" s="104" customFormat="1" ht="12.75" x14ac:dyDescent="0.2">
      <c r="A574" s="6"/>
      <c r="B574" s="169" t="s">
        <v>185</v>
      </c>
      <c r="C574" s="170"/>
      <c r="D574" s="171"/>
      <c r="E574" s="328">
        <v>315686.61306899943</v>
      </c>
      <c r="F574" s="174">
        <v>-0.17137012554075648</v>
      </c>
      <c r="G574" s="109"/>
      <c r="H574" s="110"/>
    </row>
    <row r="575" spans="1:12" s="104" customFormat="1" ht="24" customHeight="1" x14ac:dyDescent="0.2">
      <c r="A575" s="6"/>
      <c r="B575" s="805" t="s">
        <v>186</v>
      </c>
      <c r="C575" s="806"/>
      <c r="D575" s="807"/>
      <c r="E575" s="328">
        <v>71980626.332507357</v>
      </c>
      <c r="F575" s="174">
        <v>4.6482137700421644E-2</v>
      </c>
      <c r="G575" s="109"/>
      <c r="H575" s="110"/>
    </row>
    <row r="576" spans="1:12" s="104" customFormat="1" ht="12.75" x14ac:dyDescent="0.2">
      <c r="A576" s="6"/>
      <c r="B576" s="805" t="s">
        <v>187</v>
      </c>
      <c r="C576" s="806"/>
      <c r="D576" s="807"/>
      <c r="E576" s="328"/>
      <c r="F576" s="174"/>
      <c r="G576" s="109"/>
      <c r="H576" s="110"/>
    </row>
    <row r="577" spans="1:11" s="104" customFormat="1" ht="12.75" x14ac:dyDescent="0.2">
      <c r="A577" s="6"/>
      <c r="B577" s="805" t="s">
        <v>188</v>
      </c>
      <c r="C577" s="806"/>
      <c r="D577" s="807"/>
      <c r="E577" s="328">
        <v>423496.0929008121</v>
      </c>
      <c r="F577" s="174">
        <v>-1.630120539025337E-2</v>
      </c>
      <c r="G577" s="109"/>
      <c r="H577" s="106"/>
    </row>
    <row r="578" spans="1:11" s="104" customFormat="1" ht="12.75" x14ac:dyDescent="0.2">
      <c r="A578" s="6"/>
      <c r="B578" s="805" t="s">
        <v>378</v>
      </c>
      <c r="C578" s="806"/>
      <c r="D578" s="807"/>
      <c r="E578" s="328">
        <v>1278626</v>
      </c>
      <c r="F578" s="174">
        <v>-3.4012115021690104E-2</v>
      </c>
      <c r="G578" s="109"/>
      <c r="H578" s="106"/>
    </row>
    <row r="579" spans="1:11" s="104" customFormat="1" ht="21" customHeight="1" x14ac:dyDescent="0.2">
      <c r="A579" s="6"/>
      <c r="B579" s="799" t="s">
        <v>55</v>
      </c>
      <c r="C579" s="800"/>
      <c r="D579" s="804"/>
      <c r="E579" s="327">
        <v>122744751.75978808</v>
      </c>
      <c r="F579" s="177">
        <v>0.10508362665651316</v>
      </c>
      <c r="G579" s="109"/>
      <c r="H579" s="106"/>
      <c r="K579" s="209" t="b">
        <f>IF(ABS(E579-SUM(E580,E583,E586))&lt;0.001,TRUE,FALSE)</f>
        <v>1</v>
      </c>
    </row>
    <row r="580" spans="1:11" s="104" customFormat="1" ht="18" customHeight="1" x14ac:dyDescent="0.2">
      <c r="A580" s="6"/>
      <c r="B580" s="823" t="s">
        <v>56</v>
      </c>
      <c r="C580" s="824"/>
      <c r="D580" s="825"/>
      <c r="E580" s="328">
        <v>71355259.16533415</v>
      </c>
      <c r="F580" s="174">
        <v>8.7653480086519409E-2</v>
      </c>
      <c r="G580" s="108"/>
      <c r="H580" s="106"/>
      <c r="K580" s="209" t="b">
        <f>IF(ABS(E580-SUM(E581:E582))&lt;0.001,TRUE,FALSE)</f>
        <v>1</v>
      </c>
    </row>
    <row r="581" spans="1:11" s="104" customFormat="1" ht="15" customHeight="1" x14ac:dyDescent="0.2">
      <c r="A581" s="6"/>
      <c r="B581" s="805" t="s">
        <v>57</v>
      </c>
      <c r="C581" s="806"/>
      <c r="D581" s="807"/>
      <c r="E581" s="328">
        <v>2434836.5100000752</v>
      </c>
      <c r="F581" s="174">
        <v>9.6741363324641672E-3</v>
      </c>
      <c r="G581" s="109"/>
      <c r="H581" s="106"/>
    </row>
    <row r="582" spans="1:11" s="104" customFormat="1" ht="15" customHeight="1" x14ac:dyDescent="0.2">
      <c r="A582" s="6"/>
      <c r="B582" s="805" t="s">
        <v>58</v>
      </c>
      <c r="C582" s="806"/>
      <c r="D582" s="807"/>
      <c r="E582" s="328">
        <v>68920422.65533407</v>
      </c>
      <c r="F582" s="174">
        <v>9.0629236328177099E-2</v>
      </c>
      <c r="G582" s="109"/>
      <c r="H582" s="111"/>
    </row>
    <row r="583" spans="1:11" s="104" customFormat="1" ht="18" customHeight="1" x14ac:dyDescent="0.2">
      <c r="A583" s="24"/>
      <c r="B583" s="823" t="s">
        <v>379</v>
      </c>
      <c r="C583" s="824"/>
      <c r="D583" s="825"/>
      <c r="E583" s="328">
        <v>51389492.594453931</v>
      </c>
      <c r="F583" s="174">
        <v>0.13023317525243971</v>
      </c>
      <c r="G583" s="109"/>
      <c r="H583" s="112"/>
      <c r="K583" s="209" t="b">
        <f>IF(ABS(E583-SUM(E584:E585))&lt;0.001,TRUE,FALSE)</f>
        <v>1</v>
      </c>
    </row>
    <row r="584" spans="1:11" s="104" customFormat="1" ht="15" customHeight="1" x14ac:dyDescent="0.2">
      <c r="A584" s="24"/>
      <c r="B584" s="805" t="s">
        <v>372</v>
      </c>
      <c r="C584" s="806"/>
      <c r="D584" s="807"/>
      <c r="E584" s="328"/>
      <c r="F584" s="174"/>
      <c r="G584" s="109"/>
      <c r="H584" s="107"/>
    </row>
    <row r="585" spans="1:11" s="104" customFormat="1" ht="15" customHeight="1" x14ac:dyDescent="0.2">
      <c r="A585" s="6"/>
      <c r="B585" s="805" t="s">
        <v>434</v>
      </c>
      <c r="C585" s="806"/>
      <c r="D585" s="807"/>
      <c r="E585" s="328">
        <v>51389492.594453931</v>
      </c>
      <c r="F585" s="174">
        <v>0.13038686102502428</v>
      </c>
      <c r="G585" s="109"/>
      <c r="H585" s="106"/>
    </row>
    <row r="586" spans="1:11" s="104" customFormat="1" ht="15" customHeight="1" x14ac:dyDescent="0.2">
      <c r="A586" s="6"/>
      <c r="B586" s="823" t="s">
        <v>180</v>
      </c>
      <c r="C586" s="824"/>
      <c r="D586" s="825"/>
      <c r="E586" s="328"/>
      <c r="F586" s="174"/>
      <c r="G586" s="109"/>
      <c r="H586" s="111"/>
    </row>
    <row r="587" spans="1:11" s="104" customFormat="1" ht="18" customHeight="1" x14ac:dyDescent="0.2">
      <c r="A587" s="6"/>
      <c r="B587" s="799" t="s">
        <v>189</v>
      </c>
      <c r="C587" s="800"/>
      <c r="D587" s="804"/>
      <c r="E587" s="327">
        <v>380727777.24999881</v>
      </c>
      <c r="F587" s="177">
        <v>-1.5040511553910618E-2</v>
      </c>
      <c r="G587" s="109"/>
      <c r="H587" s="111"/>
    </row>
    <row r="588" spans="1:11" s="104" customFormat="1" ht="26.25" customHeight="1" x14ac:dyDescent="0.2">
      <c r="A588" s="24"/>
      <c r="B588" s="799" t="s">
        <v>190</v>
      </c>
      <c r="C588" s="800"/>
      <c r="D588" s="804"/>
      <c r="E588" s="327">
        <v>513275668.26999879</v>
      </c>
      <c r="F588" s="177">
        <v>0.10427299368543919</v>
      </c>
      <c r="G588" s="109"/>
      <c r="H588" s="107"/>
      <c r="K588" s="209" t="b">
        <f>IF(ABS(E588-SUM(E589:E591))&lt;0.001,TRUE,FALSE)</f>
        <v>1</v>
      </c>
    </row>
    <row r="589" spans="1:11" s="104" customFormat="1" ht="17.25" customHeight="1" x14ac:dyDescent="0.2">
      <c r="A589" s="6"/>
      <c r="B589" s="805" t="s">
        <v>191</v>
      </c>
      <c r="C589" s="806"/>
      <c r="D589" s="807"/>
      <c r="E589" s="328">
        <v>436840785.97999871</v>
      </c>
      <c r="F589" s="174">
        <v>9.572591009413145E-2</v>
      </c>
      <c r="G589" s="109"/>
      <c r="H589" s="106"/>
    </row>
    <row r="590" spans="1:11" s="104" customFormat="1" ht="17.25" customHeight="1" x14ac:dyDescent="0.2">
      <c r="A590" s="6"/>
      <c r="B590" s="805" t="s">
        <v>392</v>
      </c>
      <c r="C590" s="806"/>
      <c r="D590" s="807"/>
      <c r="E590" s="328">
        <v>226153.69000000125</v>
      </c>
      <c r="F590" s="174">
        <v>0.20081894356418029</v>
      </c>
      <c r="G590" s="109"/>
      <c r="H590" s="106"/>
    </row>
    <row r="591" spans="1:11" s="104" customFormat="1" ht="17.25" customHeight="1" x14ac:dyDescent="0.2">
      <c r="A591" s="6"/>
      <c r="B591" s="422" t="s">
        <v>393</v>
      </c>
      <c r="C591" s="383"/>
      <c r="D591" s="384"/>
      <c r="E591" s="328">
        <v>76208728.600000128</v>
      </c>
      <c r="F591" s="174">
        <v>0.15567085106765588</v>
      </c>
      <c r="G591" s="109"/>
      <c r="H591" s="106"/>
    </row>
    <row r="592" spans="1:11" s="104" customFormat="1" ht="13.5" customHeight="1" x14ac:dyDescent="0.2">
      <c r="A592" s="6"/>
      <c r="B592" s="799" t="s">
        <v>82</v>
      </c>
      <c r="C592" s="813"/>
      <c r="D592" s="814"/>
      <c r="E592" s="327">
        <v>-39305198.140000001</v>
      </c>
      <c r="F592" s="177">
        <v>-2.27814431196528E-2</v>
      </c>
      <c r="G592" s="109"/>
      <c r="H592" s="106"/>
    </row>
    <row r="593" spans="1:12" s="104" customFormat="1" ht="32.25" customHeight="1" x14ac:dyDescent="0.2">
      <c r="A593" s="6"/>
      <c r="B593" s="808" t="s">
        <v>60</v>
      </c>
      <c r="C593" s="809"/>
      <c r="D593" s="810"/>
      <c r="E593" s="327">
        <v>291634261.84182769</v>
      </c>
      <c r="F593" s="177">
        <v>-0.34175829589401829</v>
      </c>
      <c r="G593" s="102"/>
      <c r="H593" s="106"/>
      <c r="K593" s="209" t="b">
        <f>IF(ABS(E593-SUM(E594:E596))&lt;0.001,TRUE,FALSE)</f>
        <v>1</v>
      </c>
    </row>
    <row r="594" spans="1:12" s="104" customFormat="1" ht="12.75" customHeight="1" x14ac:dyDescent="0.2">
      <c r="A594" s="24"/>
      <c r="B594" s="885" t="s">
        <v>390</v>
      </c>
      <c r="C594" s="806"/>
      <c r="D594" s="807"/>
      <c r="E594" s="328">
        <v>176946150.97758868</v>
      </c>
      <c r="F594" s="174">
        <v>-0.47876177463427971</v>
      </c>
      <c r="G594" s="105"/>
      <c r="H594" s="107"/>
    </row>
    <row r="595" spans="1:12" s="104" customFormat="1" ht="12.75" customHeight="1" x14ac:dyDescent="0.2">
      <c r="A595" s="24"/>
      <c r="B595" s="885" t="s">
        <v>391</v>
      </c>
      <c r="C595" s="806"/>
      <c r="D595" s="807"/>
      <c r="E595" s="328">
        <v>114688110.86423904</v>
      </c>
      <c r="F595" s="174">
        <v>0.10726631693720967</v>
      </c>
      <c r="G595" s="105"/>
      <c r="H595" s="107"/>
    </row>
    <row r="596" spans="1:12" s="104" customFormat="1" ht="12.75" customHeight="1" x14ac:dyDescent="0.2">
      <c r="A596" s="24"/>
      <c r="B596" s="885" t="s">
        <v>462</v>
      </c>
      <c r="C596" s="806"/>
      <c r="D596" s="807"/>
      <c r="E596" s="328"/>
      <c r="F596" s="174"/>
      <c r="G596" s="105"/>
      <c r="H596" s="107"/>
    </row>
    <row r="597" spans="1:12" s="104" customFormat="1" ht="17.25" hidden="1" customHeight="1" x14ac:dyDescent="0.2">
      <c r="A597" s="24"/>
      <c r="B597" s="808"/>
      <c r="C597" s="809"/>
      <c r="D597" s="810"/>
      <c r="E597" s="327"/>
      <c r="F597" s="177"/>
      <c r="G597" s="105"/>
      <c r="H597" s="107"/>
      <c r="L597" s="359"/>
    </row>
    <row r="598" spans="1:12" s="359" customFormat="1" ht="29.25" customHeight="1" x14ac:dyDescent="0.2">
      <c r="A598" s="6"/>
      <c r="B598" s="808" t="s">
        <v>481</v>
      </c>
      <c r="C598" s="809"/>
      <c r="D598" s="810"/>
      <c r="E598" s="328"/>
      <c r="F598" s="328"/>
      <c r="G598" s="109"/>
      <c r="H598" s="106"/>
    </row>
    <row r="599" spans="1:12" s="359" customFormat="1" ht="25.5" customHeight="1" x14ac:dyDescent="0.2">
      <c r="A599" s="356"/>
      <c r="B599" s="808" t="s">
        <v>482</v>
      </c>
      <c r="C599" s="815"/>
      <c r="D599" s="816"/>
      <c r="E599" s="328"/>
      <c r="F599" s="174"/>
      <c r="G599" s="357"/>
      <c r="H599" s="358"/>
    </row>
    <row r="600" spans="1:12" s="359" customFormat="1" ht="24.75" customHeight="1" x14ac:dyDescent="0.2">
      <c r="A600" s="356"/>
      <c r="B600" s="808" t="s">
        <v>342</v>
      </c>
      <c r="C600" s="815"/>
      <c r="D600" s="816"/>
      <c r="E600" s="327">
        <v>1204774117.5888381</v>
      </c>
      <c r="F600" s="177">
        <v>-5.7858149403606562E-2</v>
      </c>
      <c r="G600" s="357"/>
      <c r="H600" s="358"/>
      <c r="K600" s="209" t="b">
        <f>IF(ABS(E600-SUM(E601,E610))&lt;0.001,TRUE,FALSE)</f>
        <v>1</v>
      </c>
    </row>
    <row r="601" spans="1:12" s="359" customFormat="1" ht="21" customHeight="1" x14ac:dyDescent="0.2">
      <c r="A601" s="356"/>
      <c r="B601" s="799" t="s">
        <v>61</v>
      </c>
      <c r="C601" s="800"/>
      <c r="D601" s="804"/>
      <c r="E601" s="327">
        <v>386553200.31547368</v>
      </c>
      <c r="F601" s="177">
        <v>-1.9374444472935903E-2</v>
      </c>
      <c r="G601" s="357"/>
      <c r="H601" s="358"/>
      <c r="K601" s="209" t="b">
        <f>IF(ABS(E601-SUM(E602:E609))&lt;0.001,TRUE,FALSE)</f>
        <v>0</v>
      </c>
      <c r="L601" s="104"/>
    </row>
    <row r="602" spans="1:12" s="104" customFormat="1" ht="18.75" customHeight="1" x14ac:dyDescent="0.2">
      <c r="A602" s="6"/>
      <c r="B602" s="805" t="s">
        <v>471</v>
      </c>
      <c r="C602" s="806"/>
      <c r="D602" s="807"/>
      <c r="E602" s="328">
        <v>27780.28868052801</v>
      </c>
      <c r="F602" s="174">
        <v>-0.98696626338048787</v>
      </c>
      <c r="G602" s="105"/>
      <c r="H602" s="106"/>
    </row>
    <row r="603" spans="1:12" s="104" customFormat="1" ht="18.75" customHeight="1" x14ac:dyDescent="0.2">
      <c r="A603" s="6"/>
      <c r="B603" s="805" t="s">
        <v>473</v>
      </c>
      <c r="C603" s="806"/>
      <c r="D603" s="807"/>
      <c r="E603" s="328">
        <v>383070317.81305242</v>
      </c>
      <c r="F603" s="174">
        <v>-2.3895419044543287E-2</v>
      </c>
      <c r="G603" s="105"/>
      <c r="H603" s="106"/>
    </row>
    <row r="604" spans="1:12" s="104" customFormat="1" ht="18.75" customHeight="1" x14ac:dyDescent="0.2">
      <c r="A604" s="6"/>
      <c r="B604" s="805" t="s">
        <v>430</v>
      </c>
      <c r="C604" s="806"/>
      <c r="D604" s="807"/>
      <c r="E604" s="328"/>
      <c r="F604" s="174"/>
      <c r="G604" s="105"/>
      <c r="H604" s="106"/>
    </row>
    <row r="605" spans="1:12" s="104" customFormat="1" ht="15" customHeight="1" x14ac:dyDescent="0.2">
      <c r="A605" s="6"/>
      <c r="B605" s="805" t="s">
        <v>469</v>
      </c>
      <c r="C605" s="806"/>
      <c r="D605" s="807"/>
      <c r="E605" s="328">
        <v>22.71</v>
      </c>
      <c r="F605" s="174">
        <v>-0.98067151793693352</v>
      </c>
      <c r="G605" s="108"/>
      <c r="H605" s="106"/>
    </row>
    <row r="606" spans="1:12" s="104" customFormat="1" ht="12.75" customHeight="1" x14ac:dyDescent="0.2">
      <c r="A606" s="6"/>
      <c r="B606" s="805" t="s">
        <v>399</v>
      </c>
      <c r="C606" s="806"/>
      <c r="D606" s="807"/>
      <c r="E606" s="328">
        <v>0</v>
      </c>
      <c r="F606" s="174">
        <v>-1</v>
      </c>
      <c r="G606" s="109"/>
      <c r="H606" s="106"/>
    </row>
    <row r="607" spans="1:12" s="104" customFormat="1" ht="12.75" customHeight="1" x14ac:dyDescent="0.2">
      <c r="A607" s="6"/>
      <c r="B607" s="805" t="s">
        <v>400</v>
      </c>
      <c r="C607" s="806"/>
      <c r="D607" s="807"/>
      <c r="E607" s="328">
        <v>0</v>
      </c>
      <c r="F607" s="174"/>
      <c r="G607" s="109"/>
      <c r="H607" s="106"/>
    </row>
    <row r="608" spans="1:12" s="104" customFormat="1" ht="12.75" customHeight="1" x14ac:dyDescent="0.2">
      <c r="A608" s="6"/>
      <c r="B608" s="885" t="s">
        <v>443</v>
      </c>
      <c r="C608" s="806"/>
      <c r="D608" s="807"/>
      <c r="E608" s="328">
        <v>3285045.0237419996</v>
      </c>
      <c r="F608" s="174"/>
      <c r="G608" s="109"/>
      <c r="H608" s="106"/>
    </row>
    <row r="609" spans="1:12" s="104" customFormat="1" ht="12.75" customHeight="1" x14ac:dyDescent="0.2">
      <c r="A609" s="6"/>
      <c r="B609" s="885" t="s">
        <v>401</v>
      </c>
      <c r="C609" s="806"/>
      <c r="D609" s="807"/>
      <c r="E609" s="328">
        <v>169827.53999999989</v>
      </c>
      <c r="F609" s="174">
        <v>0.12808504142748389</v>
      </c>
      <c r="G609" s="102"/>
      <c r="H609" s="106"/>
    </row>
    <row r="610" spans="1:12" s="104" customFormat="1" ht="11.25" customHeight="1" x14ac:dyDescent="0.2">
      <c r="A610" s="6"/>
      <c r="B610" s="799" t="s">
        <v>62</v>
      </c>
      <c r="C610" s="800"/>
      <c r="D610" s="804"/>
      <c r="E610" s="327">
        <v>818220917.27336454</v>
      </c>
      <c r="F610" s="177">
        <v>-7.5007612312528393E-2</v>
      </c>
      <c r="G610" s="102"/>
      <c r="H610" s="106"/>
      <c r="K610" s="209" t="b">
        <f>IF(ABS(E610-SUM(E611:E619))&lt;0.001,TRUE,FALSE)</f>
        <v>1</v>
      </c>
    </row>
    <row r="611" spans="1:12" s="104" customFormat="1" ht="15" customHeight="1" x14ac:dyDescent="0.2">
      <c r="A611" s="6"/>
      <c r="B611" s="805" t="s">
        <v>470</v>
      </c>
      <c r="C611" s="806"/>
      <c r="D611" s="807"/>
      <c r="E611" s="328">
        <v>282174818.44055086</v>
      </c>
      <c r="F611" s="174">
        <v>-0.63195401594534584</v>
      </c>
      <c r="G611" s="108"/>
      <c r="H611" s="113"/>
    </row>
    <row r="612" spans="1:12" s="104" customFormat="1" ht="15" customHeight="1" x14ac:dyDescent="0.2">
      <c r="A612" s="6"/>
      <c r="B612" s="805" t="s">
        <v>474</v>
      </c>
      <c r="C612" s="806"/>
      <c r="D612" s="807"/>
      <c r="E612" s="328">
        <v>449330359.61990482</v>
      </c>
      <c r="F612" s="174"/>
      <c r="G612" s="108"/>
      <c r="H612" s="113"/>
    </row>
    <row r="613" spans="1:12" s="104" customFormat="1" ht="15" customHeight="1" x14ac:dyDescent="0.2">
      <c r="A613" s="6"/>
      <c r="B613" s="805" t="s">
        <v>402</v>
      </c>
      <c r="C613" s="806"/>
      <c r="D613" s="807"/>
      <c r="E613" s="328">
        <v>13672253.999999998</v>
      </c>
      <c r="F613" s="174">
        <v>-0.83186034363347572</v>
      </c>
      <c r="G613" s="108"/>
      <c r="H613" s="113"/>
    </row>
    <row r="614" spans="1:12" s="104" customFormat="1" ht="12.75" customHeight="1" x14ac:dyDescent="0.2">
      <c r="A614" s="6"/>
      <c r="B614" s="805" t="s">
        <v>469</v>
      </c>
      <c r="C614" s="806"/>
      <c r="D614" s="807"/>
      <c r="E614" s="328">
        <v>2191098.5230428544</v>
      </c>
      <c r="F614" s="174">
        <v>-0.68374360006075197</v>
      </c>
      <c r="G614" s="109"/>
      <c r="H614" s="113"/>
    </row>
    <row r="615" spans="1:12" s="104" customFormat="1" ht="12.75" customHeight="1" x14ac:dyDescent="0.2">
      <c r="A615" s="6"/>
      <c r="B615" s="805" t="s">
        <v>472</v>
      </c>
      <c r="C615" s="806"/>
      <c r="D615" s="807"/>
      <c r="E615" s="328">
        <v>8114051.7700000098</v>
      </c>
      <c r="F615" s="174"/>
      <c r="G615" s="109"/>
      <c r="H615" s="113"/>
    </row>
    <row r="616" spans="1:12" s="104" customFormat="1" ht="12.75" customHeight="1" x14ac:dyDescent="0.2">
      <c r="A616" s="6"/>
      <c r="B616" s="805" t="s">
        <v>399</v>
      </c>
      <c r="C616" s="806"/>
      <c r="D616" s="807"/>
      <c r="E616" s="328">
        <v>45177387.979163021</v>
      </c>
      <c r="F616" s="174"/>
      <c r="G616" s="109"/>
      <c r="H616" s="113"/>
    </row>
    <row r="617" spans="1:12" s="104" customFormat="1" ht="12.75" customHeight="1" x14ac:dyDescent="0.2">
      <c r="A617" s="6"/>
      <c r="B617" s="805" t="s">
        <v>400</v>
      </c>
      <c r="C617" s="806"/>
      <c r="D617" s="807"/>
      <c r="E617" s="328">
        <v>-17232</v>
      </c>
      <c r="F617" s="174">
        <v>-0.84975936388365769</v>
      </c>
      <c r="G617" s="109"/>
      <c r="H617" s="113"/>
      <c r="L617" s="457"/>
    </row>
    <row r="618" spans="1:12" s="457" customFormat="1" ht="12.75" customHeight="1" x14ac:dyDescent="0.2">
      <c r="A618" s="6"/>
      <c r="B618" s="542" t="s">
        <v>425</v>
      </c>
      <c r="C618" s="545"/>
      <c r="D618" s="546"/>
      <c r="E618" s="453">
        <v>11906214.271704998</v>
      </c>
      <c r="F618" s="454">
        <v>-0.22472569221345851</v>
      </c>
      <c r="G618" s="109"/>
      <c r="H618" s="113"/>
      <c r="K618" s="104"/>
    </row>
    <row r="619" spans="1:12" s="457" customFormat="1" ht="12.75" customHeight="1" x14ac:dyDescent="0.2">
      <c r="A619" s="452"/>
      <c r="B619" s="885" t="s">
        <v>403</v>
      </c>
      <c r="C619" s="806"/>
      <c r="D619" s="807"/>
      <c r="E619" s="453">
        <v>5671964.6690000333</v>
      </c>
      <c r="F619" s="454">
        <v>-0.50567691212117727</v>
      </c>
      <c r="G619" s="455"/>
      <c r="H619" s="456"/>
    </row>
    <row r="620" spans="1:12" s="457" customFormat="1" ht="21" customHeight="1" x14ac:dyDescent="0.2">
      <c r="A620" s="452"/>
      <c r="B620" s="808" t="s">
        <v>343</v>
      </c>
      <c r="C620" s="809"/>
      <c r="D620" s="809"/>
      <c r="E620" s="458"/>
      <c r="F620" s="459"/>
      <c r="G620" s="455"/>
      <c r="H620" s="456"/>
    </row>
    <row r="621" spans="1:12" s="457" customFormat="1" ht="18.75" customHeight="1" x14ac:dyDescent="0.2">
      <c r="A621" s="452"/>
      <c r="B621" s="808" t="s">
        <v>344</v>
      </c>
      <c r="C621" s="809"/>
      <c r="D621" s="809"/>
      <c r="E621" s="458">
        <v>97299862.141300172</v>
      </c>
      <c r="F621" s="459">
        <v>-2.7777449741652971E-2</v>
      </c>
      <c r="G621" s="460"/>
      <c r="H621" s="461"/>
      <c r="K621" s="209" t="b">
        <f>IF(ABS(E621-SUM(E622:E624))&lt;0.001,TRUE,FALSE)</f>
        <v>1</v>
      </c>
    </row>
    <row r="622" spans="1:12" s="457" customFormat="1" ht="15" customHeight="1" x14ac:dyDescent="0.2">
      <c r="A622" s="452"/>
      <c r="B622" s="799" t="s">
        <v>63</v>
      </c>
      <c r="C622" s="800"/>
      <c r="D622" s="800"/>
      <c r="E622" s="453">
        <v>29078224.441300035</v>
      </c>
      <c r="F622" s="454">
        <v>1.1444225570561795E-2</v>
      </c>
      <c r="G622" s="460"/>
      <c r="H622" s="461"/>
    </row>
    <row r="623" spans="1:12" s="457" customFormat="1" ht="12.75" customHeight="1" x14ac:dyDescent="0.2">
      <c r="A623" s="452"/>
      <c r="B623" s="799" t="s">
        <v>64</v>
      </c>
      <c r="C623" s="800"/>
      <c r="D623" s="800"/>
      <c r="E623" s="453">
        <v>68221637.700000122</v>
      </c>
      <c r="F623" s="454">
        <v>2.1136608761714859E-2</v>
      </c>
      <c r="G623" s="462"/>
      <c r="H623" s="461"/>
      <c r="L623" s="466"/>
    </row>
    <row r="624" spans="1:12" s="457" customFormat="1" ht="12.75" customHeight="1" x14ac:dyDescent="0.2">
      <c r="A624" s="452"/>
      <c r="B624" s="799" t="s">
        <v>478</v>
      </c>
      <c r="C624" s="800"/>
      <c r="D624" s="800"/>
      <c r="E624" s="453"/>
      <c r="F624" s="581"/>
      <c r="G624" s="462"/>
      <c r="H624" s="461"/>
      <c r="L624" s="466"/>
    </row>
    <row r="625" spans="1:12" s="457" customFormat="1" ht="12.75" customHeight="1" x14ac:dyDescent="0.2">
      <c r="A625" s="452"/>
      <c r="B625" s="799" t="s">
        <v>479</v>
      </c>
      <c r="C625" s="800"/>
      <c r="D625" s="800"/>
      <c r="E625" s="453"/>
      <c r="F625" s="581"/>
      <c r="G625" s="462"/>
      <c r="H625" s="461"/>
      <c r="L625" s="466"/>
    </row>
    <row r="626" spans="1:12" s="466" customFormat="1" ht="12.75" customHeight="1" x14ac:dyDescent="0.2">
      <c r="A626" s="452"/>
      <c r="B626" s="817" t="s">
        <v>290</v>
      </c>
      <c r="C626" s="818"/>
      <c r="D626" s="819"/>
      <c r="E626" s="326">
        <v>6564486853.3209219</v>
      </c>
      <c r="F626" s="243">
        <v>-8.6442283102757811E-3</v>
      </c>
      <c r="G626" s="462"/>
      <c r="H626" s="461"/>
      <c r="J626" s="457"/>
      <c r="K626" s="209" t="b">
        <f>IF(ABS(E626-SUM(E564,E593,E597:E600,E620:E621))&lt;0.001,TRUE,FALSE)</f>
        <v>1</v>
      </c>
      <c r="L626" s="5"/>
    </row>
    <row r="627" spans="1:12" ht="15.75" x14ac:dyDescent="0.25">
      <c r="A627" s="463"/>
      <c r="B627" s="7" t="s">
        <v>288</v>
      </c>
      <c r="C627" s="8"/>
      <c r="D627" s="8"/>
      <c r="E627" s="8"/>
      <c r="F627" s="115"/>
      <c r="G627" s="580"/>
      <c r="H627" s="465"/>
      <c r="I627" s="8"/>
    </row>
    <row r="628" spans="1:12" ht="12" customHeight="1" x14ac:dyDescent="0.2">
      <c r="B628" s="9"/>
      <c r="C628" s="10" t="str">
        <f>$C$3</f>
        <v>PERIODE DU 1.1 AU 31.5.2024</v>
      </c>
      <c r="D628" s="11"/>
      <c r="F628" s="116"/>
      <c r="G628" s="115"/>
      <c r="H628" s="115"/>
    </row>
    <row r="629" spans="1:12" ht="19.5" customHeight="1" x14ac:dyDescent="0.2">
      <c r="B629" s="12" t="str">
        <f>B561</f>
        <v xml:space="preserve">             I - ASSURANCE MALADIE : DÉPENSES en milliers d'euros</v>
      </c>
      <c r="C629" s="13"/>
      <c r="D629" s="13"/>
      <c r="E629" s="13"/>
      <c r="F629" s="14"/>
      <c r="G629" s="116"/>
      <c r="H629" s="116"/>
      <c r="I629" s="15"/>
    </row>
    <row r="630" spans="1:12" ht="12.75" x14ac:dyDescent="0.2">
      <c r="B630" s="830"/>
      <c r="C630" s="831"/>
      <c r="D630" s="87"/>
      <c r="E630" s="88" t="s">
        <v>6</v>
      </c>
      <c r="F630" s="339" t="str">
        <f>$H$5</f>
        <v>PCAP</v>
      </c>
      <c r="G630" s="15"/>
      <c r="H630" s="15"/>
      <c r="I630" s="20"/>
    </row>
    <row r="631" spans="1:12" s="121" customFormat="1" ht="15.75" customHeight="1" x14ac:dyDescent="0.2">
      <c r="A631" s="6"/>
      <c r="B631" s="126" t="s">
        <v>475</v>
      </c>
      <c r="C631" s="126"/>
      <c r="D631" s="126"/>
      <c r="E631" s="326">
        <v>440143512.13894087</v>
      </c>
      <c r="F631" s="243">
        <v>0.10943107866122226</v>
      </c>
      <c r="G631" s="175"/>
      <c r="H631" s="122"/>
      <c r="I631" s="120"/>
      <c r="J631" s="104"/>
      <c r="K631" s="209"/>
      <c r="L631" s="5"/>
    </row>
    <row r="632" spans="1:12" ht="12" customHeight="1" x14ac:dyDescent="0.2">
      <c r="A632" s="114"/>
      <c r="B632" s="123"/>
      <c r="C632" s="124"/>
      <c r="D632" s="124"/>
      <c r="E632" s="329"/>
      <c r="F632" s="244"/>
      <c r="G632" s="204"/>
      <c r="H632" s="119"/>
      <c r="I632" s="111"/>
      <c r="L632" s="121"/>
    </row>
    <row r="633" spans="1:12" s="121" customFormat="1" ht="17.25" customHeight="1" x14ac:dyDescent="0.2">
      <c r="A633" s="6"/>
      <c r="B633" s="126" t="s">
        <v>30</v>
      </c>
      <c r="C633" s="127"/>
      <c r="D633" s="128"/>
      <c r="E633" s="407">
        <v>41732436773.557358</v>
      </c>
      <c r="F633" s="408">
        <v>3.5843436932612605E-2</v>
      </c>
      <c r="G633" s="205"/>
      <c r="H633" s="125"/>
      <c r="I633" s="120"/>
      <c r="J633" s="104"/>
      <c r="K633" s="209" t="b">
        <f>IF(ABS(E633-SUM(E558,E626,E631))&lt;0.001,TRUE,FALSE)</f>
        <v>1</v>
      </c>
      <c r="L633" s="5"/>
    </row>
    <row r="634" spans="1:12" ht="12.75" x14ac:dyDescent="0.2">
      <c r="A634" s="114"/>
      <c r="B634" s="218"/>
      <c r="C634" s="127"/>
      <c r="D634" s="127"/>
      <c r="E634" s="409"/>
      <c r="F634" s="410"/>
      <c r="G634" s="206"/>
      <c r="H634" s="129"/>
      <c r="I634" s="111"/>
      <c r="L634" s="121"/>
    </row>
    <row r="635" spans="1:12" s="121" customFormat="1" ht="17.25" customHeight="1" x14ac:dyDescent="0.2">
      <c r="A635" s="6"/>
      <c r="B635" s="126" t="s">
        <v>240</v>
      </c>
      <c r="C635" s="127"/>
      <c r="D635" s="128"/>
      <c r="E635" s="407">
        <v>26648856.229999993</v>
      </c>
      <c r="F635" s="408">
        <v>-0.18236150852403776</v>
      </c>
      <c r="G635" s="206"/>
      <c r="H635" s="130"/>
      <c r="I635" s="120"/>
      <c r="J635" s="104"/>
    </row>
    <row r="636" spans="1:12" s="121" customFormat="1" ht="17.25" customHeight="1" x14ac:dyDescent="0.2">
      <c r="A636" s="114"/>
      <c r="B636" s="216"/>
      <c r="C636" s="573"/>
      <c r="D636" s="573"/>
      <c r="E636" s="402"/>
      <c r="F636" s="209"/>
      <c r="G636" s="206"/>
      <c r="H636" s="129"/>
      <c r="I636" s="120"/>
      <c r="J636" s="104"/>
    </row>
    <row r="637" spans="1:12" s="121" customFormat="1" ht="17.25" customHeight="1" x14ac:dyDescent="0.2">
      <c r="A637" s="114"/>
      <c r="B637" s="126" t="s">
        <v>437</v>
      </c>
      <c r="C637" s="127"/>
      <c r="D637" s="128"/>
      <c r="E637" s="407">
        <v>40381321.249999993</v>
      </c>
      <c r="F637" s="408">
        <v>2.8595095447770724E-2</v>
      </c>
      <c r="G637" s="206"/>
      <c r="H637" s="129"/>
      <c r="I637" s="120"/>
      <c r="J637" s="104"/>
      <c r="L637" s="5"/>
    </row>
    <row r="638" spans="1:12" ht="12.75" x14ac:dyDescent="0.2">
      <c r="A638" s="114"/>
      <c r="B638" s="216"/>
      <c r="C638" s="217"/>
      <c r="D638" s="196"/>
      <c r="E638" s="402"/>
      <c r="F638" s="209"/>
      <c r="G638" s="206"/>
      <c r="H638" s="129"/>
      <c r="I638" s="111"/>
      <c r="J638" s="104"/>
    </row>
    <row r="639" spans="1:12" ht="12.75" customHeight="1" x14ac:dyDescent="0.2">
      <c r="B639" s="126" t="s">
        <v>19</v>
      </c>
      <c r="C639" s="131"/>
      <c r="D639" s="132"/>
      <c r="E639" s="407">
        <v>3171558475.920001</v>
      </c>
      <c r="F639" s="408">
        <v>4.1884149489291644E-2</v>
      </c>
      <c r="G639" s="173"/>
      <c r="H639" s="130"/>
      <c r="I639" s="111"/>
      <c r="J639" s="104"/>
    </row>
    <row r="640" spans="1:12" ht="12.75" customHeight="1" x14ac:dyDescent="0.2">
      <c r="B640" s="216"/>
      <c r="C640" s="217"/>
      <c r="D640" s="196"/>
      <c r="E640" s="402"/>
      <c r="F640" s="209"/>
      <c r="G640" s="173"/>
      <c r="H640" s="130"/>
      <c r="I640" s="111"/>
    </row>
    <row r="641" spans="2:12" ht="12.75" customHeight="1" x14ac:dyDescent="0.2">
      <c r="B641" s="126" t="s">
        <v>44</v>
      </c>
      <c r="C641" s="131"/>
      <c r="D641" s="132"/>
      <c r="E641" s="407">
        <v>45429076.530000016</v>
      </c>
      <c r="F641" s="408">
        <v>3.7218385091832618E-2</v>
      </c>
      <c r="G641" s="173"/>
      <c r="H641" s="130"/>
      <c r="I641" s="111"/>
      <c r="J641" s="104"/>
    </row>
    <row r="642" spans="2:12" ht="12.75" customHeight="1" x14ac:dyDescent="0.2">
      <c r="B642" s="216"/>
      <c r="C642" s="217"/>
      <c r="D642" s="196"/>
      <c r="E642" s="402"/>
      <c r="F642" s="209"/>
      <c r="G642" s="173"/>
      <c r="H642" s="130"/>
      <c r="I642" s="111"/>
    </row>
    <row r="643" spans="2:12" ht="12.75" customHeight="1" x14ac:dyDescent="0.2">
      <c r="B643" s="233" t="s">
        <v>42</v>
      </c>
      <c r="C643" s="131"/>
      <c r="D643" s="132"/>
      <c r="E643" s="411">
        <v>1875225865.690001</v>
      </c>
      <c r="F643" s="412">
        <v>1.6290135798254779E-2</v>
      </c>
      <c r="G643" s="173"/>
      <c r="H643" s="130"/>
      <c r="I643" s="111"/>
      <c r="J643" s="104"/>
    </row>
    <row r="644" spans="2:12" ht="12.75" customHeight="1" x14ac:dyDescent="0.2">
      <c r="B644" s="149" t="s">
        <v>83</v>
      </c>
      <c r="C644" s="217"/>
      <c r="D644" s="230"/>
      <c r="E644" s="289">
        <v>183341.12000000002</v>
      </c>
      <c r="F644" s="179">
        <v>-0.27009070622214204</v>
      </c>
      <c r="G644" s="173"/>
      <c r="H644" s="130"/>
      <c r="I644" s="111"/>
      <c r="J644" s="104"/>
    </row>
    <row r="645" spans="2:12" ht="12.75" customHeight="1" x14ac:dyDescent="0.2">
      <c r="B645" s="162" t="s">
        <v>84</v>
      </c>
      <c r="C645" s="231"/>
      <c r="D645" s="232"/>
      <c r="E645" s="413">
        <v>2943821.9300000006</v>
      </c>
      <c r="F645" s="187">
        <v>-0.58812529063128127</v>
      </c>
      <c r="G645" s="173"/>
      <c r="H645" s="130"/>
      <c r="I645" s="111"/>
      <c r="J645" s="104"/>
    </row>
    <row r="646" spans="2:12" ht="16.5" hidden="1" customHeight="1" x14ac:dyDescent="0.2">
      <c r="B646" s="71"/>
      <c r="C646" s="217"/>
      <c r="D646" s="196"/>
      <c r="E646" s="414"/>
      <c r="F646" s="415"/>
      <c r="G646" s="173"/>
      <c r="H646" s="130"/>
      <c r="I646" s="111"/>
    </row>
    <row r="647" spans="2:12" ht="16.5" hidden="1" customHeight="1" x14ac:dyDescent="0.2">
      <c r="B647" s="71"/>
      <c r="C647" s="217"/>
      <c r="D647" s="196"/>
      <c r="E647" s="416"/>
      <c r="F647" s="205"/>
      <c r="G647" s="173"/>
      <c r="H647" s="130"/>
      <c r="I647" s="111"/>
    </row>
    <row r="648" spans="2:12" ht="16.5" hidden="1" customHeight="1" x14ac:dyDescent="0.2">
      <c r="B648" s="71"/>
      <c r="C648" s="217"/>
      <c r="D648" s="196"/>
      <c r="E648" s="416"/>
      <c r="F648" s="205"/>
      <c r="G648" s="173"/>
      <c r="H648" s="130"/>
      <c r="I648" s="111"/>
    </row>
    <row r="649" spans="2:12" ht="16.5" hidden="1" customHeight="1" x14ac:dyDescent="0.2">
      <c r="B649" s="71"/>
      <c r="C649" s="217"/>
      <c r="D649" s="196"/>
      <c r="E649" s="416"/>
      <c r="F649" s="205"/>
      <c r="G649" s="173"/>
      <c r="H649" s="130"/>
      <c r="I649" s="111"/>
    </row>
    <row r="650" spans="2:12" ht="16.5" hidden="1" customHeight="1" x14ac:dyDescent="0.2">
      <c r="B650" s="71"/>
      <c r="C650" s="217"/>
      <c r="D650" s="196"/>
      <c r="E650" s="416"/>
      <c r="F650" s="205"/>
      <c r="G650" s="173"/>
      <c r="H650" s="130"/>
      <c r="I650" s="111"/>
    </row>
    <row r="651" spans="2:12" ht="16.5" hidden="1" customHeight="1" x14ac:dyDescent="0.2">
      <c r="B651" s="71"/>
      <c r="C651" s="217"/>
      <c r="D651" s="196"/>
      <c r="E651" s="416"/>
      <c r="F651" s="205"/>
      <c r="G651" s="173"/>
      <c r="H651" s="130"/>
      <c r="I651" s="111"/>
    </row>
    <row r="652" spans="2:12" ht="16.5" hidden="1" customHeight="1" x14ac:dyDescent="0.2">
      <c r="B652" s="71"/>
      <c r="C652" s="217"/>
      <c r="D652" s="196"/>
      <c r="E652" s="416"/>
      <c r="F652" s="205"/>
      <c r="G652" s="173"/>
      <c r="H652" s="130"/>
      <c r="I652" s="111"/>
    </row>
    <row r="653" spans="2:12" ht="16.5" customHeight="1" x14ac:dyDescent="0.2">
      <c r="B653" s="71"/>
      <c r="C653" s="217"/>
      <c r="D653" s="196"/>
      <c r="E653" s="416"/>
      <c r="F653" s="205"/>
      <c r="G653" s="173"/>
      <c r="H653" s="130"/>
      <c r="I653" s="111"/>
    </row>
    <row r="654" spans="2:12" ht="16.5" customHeight="1" x14ac:dyDescent="0.2">
      <c r="B654" s="233" t="s">
        <v>384</v>
      </c>
      <c r="C654" s="131"/>
      <c r="D654" s="403"/>
      <c r="E654" s="407">
        <v>1886710875</v>
      </c>
      <c r="F654" s="408">
        <v>0</v>
      </c>
      <c r="G654" s="173"/>
      <c r="H654" s="130"/>
      <c r="I654" s="111"/>
    </row>
    <row r="655" spans="2:12" ht="16.5" customHeight="1" thickBot="1" x14ac:dyDescent="0.25">
      <c r="B655" s="583"/>
      <c r="C655" s="217"/>
      <c r="D655" s="584"/>
      <c r="E655" s="402"/>
      <c r="F655" s="209"/>
      <c r="G655" s="173"/>
      <c r="H655" s="130"/>
      <c r="I655" s="111"/>
    </row>
    <row r="656" spans="2:12" ht="16.5" customHeight="1" thickBot="1" x14ac:dyDescent="0.25">
      <c r="B656" s="133" t="s">
        <v>289</v>
      </c>
      <c r="C656" s="134"/>
      <c r="D656" s="134"/>
      <c r="E656" s="417">
        <v>92207592905.539688</v>
      </c>
      <c r="F656" s="418">
        <v>4.3649939811670313E-2</v>
      </c>
      <c r="G656" s="173"/>
      <c r="H656" s="130"/>
      <c r="I656" s="111"/>
      <c r="K656" s="209" t="b">
        <f>IF(ABS(E656-SUM(E504,E507:E511,E633,E635,E637,E639,E641,E643:E645,E654))&lt;0.001,TRUE,FALSE)</f>
        <v>1</v>
      </c>
      <c r="L656" s="136"/>
    </row>
    <row r="657" spans="1:12" s="136" customFormat="1" ht="39" customHeight="1" x14ac:dyDescent="0.2">
      <c r="A657" s="6"/>
      <c r="B657" s="5"/>
      <c r="C657" s="3"/>
      <c r="D657" s="3"/>
      <c r="E657" s="3"/>
      <c r="F657" s="3"/>
      <c r="G657" s="173"/>
      <c r="H657" s="130"/>
      <c r="I657" s="85"/>
      <c r="J657" s="104"/>
      <c r="L657" s="5"/>
    </row>
    <row r="658" spans="1:12" ht="12" x14ac:dyDescent="0.2">
      <c r="G658" s="207"/>
      <c r="H658" s="135"/>
    </row>
  </sheetData>
  <dataConsolidate/>
  <mergeCells count="94">
    <mergeCell ref="B603:D603"/>
    <mergeCell ref="B612:D612"/>
    <mergeCell ref="B621:D621"/>
    <mergeCell ref="B622:D622"/>
    <mergeCell ref="B623:D623"/>
    <mergeCell ref="B604:D604"/>
    <mergeCell ref="B608:D608"/>
    <mergeCell ref="B626:D626"/>
    <mergeCell ref="B630:C630"/>
    <mergeCell ref="B613:D613"/>
    <mergeCell ref="B614:D614"/>
    <mergeCell ref="B616:D616"/>
    <mergeCell ref="B617:D617"/>
    <mergeCell ref="B619:D619"/>
    <mergeCell ref="B615:D615"/>
    <mergeCell ref="B624:D624"/>
    <mergeCell ref="B625:D625"/>
    <mergeCell ref="B564:D564"/>
    <mergeCell ref="B620:D620"/>
    <mergeCell ref="B605:D605"/>
    <mergeCell ref="B606:D606"/>
    <mergeCell ref="B607:D607"/>
    <mergeCell ref="B609:D609"/>
    <mergeCell ref="B610:D610"/>
    <mergeCell ref="B611:D611"/>
    <mergeCell ref="B586:D586"/>
    <mergeCell ref="B577:D577"/>
    <mergeCell ref="B551:C551"/>
    <mergeCell ref="B547:C547"/>
    <mergeCell ref="B558:C558"/>
    <mergeCell ref="B562:C562"/>
    <mergeCell ref="B563:D563"/>
    <mergeCell ref="B554:C554"/>
    <mergeCell ref="B555:C555"/>
    <mergeCell ref="B556:C556"/>
    <mergeCell ref="B538:C538"/>
    <mergeCell ref="B557:C557"/>
    <mergeCell ref="B519:C519"/>
    <mergeCell ref="B520:C520"/>
    <mergeCell ref="B548:C548"/>
    <mergeCell ref="B549:C549"/>
    <mergeCell ref="B550:C550"/>
    <mergeCell ref="B552:C552"/>
    <mergeCell ref="B524:C524"/>
    <mergeCell ref="B531:C531"/>
    <mergeCell ref="B537:C537"/>
    <mergeCell ref="B525:C525"/>
    <mergeCell ref="B521:C521"/>
    <mergeCell ref="B522:C522"/>
    <mergeCell ref="B529:C529"/>
    <mergeCell ref="B534:C534"/>
    <mergeCell ref="B533:C533"/>
    <mergeCell ref="B530:C530"/>
    <mergeCell ref="B532:C532"/>
    <mergeCell ref="B580:D580"/>
    <mergeCell ref="B535:C535"/>
    <mergeCell ref="B541:C541"/>
    <mergeCell ref="B546:C546"/>
    <mergeCell ref="B542:C542"/>
    <mergeCell ref="B536:C536"/>
    <mergeCell ref="B553:C553"/>
    <mergeCell ref="B539:C539"/>
    <mergeCell ref="B545:C545"/>
    <mergeCell ref="B540:C540"/>
    <mergeCell ref="B592:D592"/>
    <mergeCell ref="B578:D578"/>
    <mergeCell ref="B579:D579"/>
    <mergeCell ref="B565:D565"/>
    <mergeCell ref="B569:D569"/>
    <mergeCell ref="B570:D570"/>
    <mergeCell ref="B581:D581"/>
    <mergeCell ref="B566:D566"/>
    <mergeCell ref="B568:D568"/>
    <mergeCell ref="B571:D571"/>
    <mergeCell ref="B600:D600"/>
    <mergeCell ref="B601:D601"/>
    <mergeCell ref="B596:D596"/>
    <mergeCell ref="B590:D590"/>
    <mergeCell ref="B594:D594"/>
    <mergeCell ref="B575:D575"/>
    <mergeCell ref="B576:D576"/>
    <mergeCell ref="B587:D587"/>
    <mergeCell ref="B584:D584"/>
    <mergeCell ref="B585:D585"/>
    <mergeCell ref="B582:D582"/>
    <mergeCell ref="B583:D583"/>
    <mergeCell ref="B588:D588"/>
    <mergeCell ref="B589:D589"/>
    <mergeCell ref="B602:D602"/>
    <mergeCell ref="B593:D593"/>
    <mergeCell ref="B595:D595"/>
    <mergeCell ref="B597:D597"/>
    <mergeCell ref="B598:D598"/>
    <mergeCell ref="B599:D599"/>
  </mergeCells>
  <phoneticPr fontId="22" type="noConversion"/>
  <printOptions headings="1"/>
  <pageMargins left="0.19685039370078741" right="0.19685039370078741" top="0.27559055118110237" bottom="0.19685039370078741" header="0.31496062992125984" footer="0.51181102362204722"/>
  <pageSetup paperSize="9" scale="45" orientation="portrait" r:id="rId1"/>
  <headerFooter alignWithMargins="0">
    <oddFooter xml:space="preserve">&amp;R&amp;8
</oddFooter>
  </headerFooter>
  <rowBreaks count="5" manualBreakCount="5">
    <brk id="156" max="8" man="1"/>
    <brk id="302" max="8" man="1"/>
    <brk id="420" max="8" man="1"/>
    <brk id="515" max="8" man="1"/>
    <brk id="626" max="8"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indexed="43"/>
  </sheetPr>
  <dimension ref="A1:H358"/>
  <sheetViews>
    <sheetView showRowColHeaders="0" showZeros="0" view="pageBreakPreview" topLeftCell="A168" zoomScale="115" zoomScaleNormal="100" zoomScaleSheetLayoutView="115" workbookViewId="0">
      <selection activeCell="C192" sqref="C192:G192"/>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CUMUL_Tousrisques_mnt!C3</f>
        <v>PERIODE DU 1.1 AU 31.5.2024</v>
      </c>
      <c r="D3" s="11"/>
    </row>
    <row r="4" spans="1:8" ht="14.25" customHeight="1" x14ac:dyDescent="0.2">
      <c r="B4" s="12" t="s">
        <v>172</v>
      </c>
      <c r="C4" s="13"/>
      <c r="D4" s="13"/>
      <c r="E4" s="13"/>
      <c r="F4" s="13"/>
      <c r="G4" s="351"/>
      <c r="H4" s="15"/>
    </row>
    <row r="5" spans="1:8" ht="12" customHeight="1" x14ac:dyDescent="0.2">
      <c r="B5" s="16" t="s">
        <v>4</v>
      </c>
      <c r="C5" s="17" t="s">
        <v>1</v>
      </c>
      <c r="D5" s="17" t="s">
        <v>2</v>
      </c>
      <c r="E5" s="18" t="s">
        <v>6</v>
      </c>
      <c r="F5" s="219" t="s">
        <v>3</v>
      </c>
      <c r="G5" s="19" t="str">
        <f>CUMUL_Maladie_mnt!$H$5</f>
        <v>PCAP</v>
      </c>
      <c r="H5" s="20"/>
    </row>
    <row r="6" spans="1:8" ht="9.75" customHeight="1" x14ac:dyDescent="0.2">
      <c r="B6" s="21"/>
      <c r="C6" s="45" t="s">
        <v>5</v>
      </c>
      <c r="D6" s="44" t="s">
        <v>5</v>
      </c>
      <c r="E6" s="44"/>
      <c r="F6" s="220" t="s">
        <v>87</v>
      </c>
      <c r="G6" s="22" t="str">
        <f>CUMUL_Maladie_mnt!$H$6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64326425</v>
      </c>
      <c r="D10" s="30">
        <v>23182500</v>
      </c>
      <c r="E10" s="30">
        <v>87508925</v>
      </c>
      <c r="F10" s="222">
        <v>933593</v>
      </c>
      <c r="G10" s="179">
        <v>1.5894114647967195E-2</v>
      </c>
      <c r="H10" s="20"/>
    </row>
    <row r="11" spans="1:8" ht="10.5" customHeight="1" x14ac:dyDescent="0.2">
      <c r="B11" s="16" t="s">
        <v>23</v>
      </c>
      <c r="C11" s="30">
        <v>1257032</v>
      </c>
      <c r="D11" s="30">
        <v>3873833</v>
      </c>
      <c r="E11" s="30">
        <v>5130865</v>
      </c>
      <c r="F11" s="222">
        <v>2090</v>
      </c>
      <c r="G11" s="179">
        <v>-8.9623439113794001E-2</v>
      </c>
      <c r="H11" s="20"/>
    </row>
    <row r="12" spans="1:8" ht="10.5" customHeight="1" x14ac:dyDescent="0.2">
      <c r="B12" s="33" t="s">
        <v>193</v>
      </c>
      <c r="C12" s="30">
        <v>260596.42999999865</v>
      </c>
      <c r="D12" s="30">
        <v>939631.92</v>
      </c>
      <c r="E12" s="30">
        <v>1200228.3499999987</v>
      </c>
      <c r="F12" s="222">
        <v>907323</v>
      </c>
      <c r="G12" s="179">
        <v>-0.12195461629467197</v>
      </c>
      <c r="H12" s="20"/>
    </row>
    <row r="13" spans="1:8" ht="10.5" customHeight="1" x14ac:dyDescent="0.2">
      <c r="B13" s="33" t="s">
        <v>194</v>
      </c>
      <c r="C13" s="30">
        <v>3428572</v>
      </c>
      <c r="D13" s="30">
        <v>1440951</v>
      </c>
      <c r="E13" s="30">
        <v>4869523</v>
      </c>
      <c r="F13" s="222">
        <v>229886</v>
      </c>
      <c r="G13" s="179">
        <v>2.9445011364114482E-2</v>
      </c>
      <c r="H13" s="20"/>
    </row>
    <row r="14" spans="1:8" x14ac:dyDescent="0.2">
      <c r="B14" s="33" t="s">
        <v>322</v>
      </c>
      <c r="C14" s="30">
        <v>154708</v>
      </c>
      <c r="D14" s="30">
        <v>40973</v>
      </c>
      <c r="E14" s="30">
        <v>195681</v>
      </c>
      <c r="F14" s="222">
        <v>10953</v>
      </c>
      <c r="G14" s="179">
        <v>0.10201219821250573</v>
      </c>
      <c r="H14" s="20"/>
    </row>
    <row r="15" spans="1:8" x14ac:dyDescent="0.2">
      <c r="B15" s="33" t="s">
        <v>324</v>
      </c>
      <c r="C15" s="30">
        <v>19</v>
      </c>
      <c r="D15" s="30">
        <v>2</v>
      </c>
      <c r="E15" s="30">
        <v>21</v>
      </c>
      <c r="F15" s="222">
        <v>3</v>
      </c>
      <c r="G15" s="179">
        <v>0.3125</v>
      </c>
      <c r="H15" s="20"/>
    </row>
    <row r="16" spans="1:8" x14ac:dyDescent="0.2">
      <c r="B16" s="33" t="s">
        <v>325</v>
      </c>
      <c r="C16" s="30">
        <v>82</v>
      </c>
      <c r="D16" s="30">
        <v>1240</v>
      </c>
      <c r="E16" s="30">
        <v>1322</v>
      </c>
      <c r="F16" s="222">
        <v>1176</v>
      </c>
      <c r="G16" s="179">
        <v>-5.6388294075660261E-2</v>
      </c>
      <c r="H16" s="20"/>
    </row>
    <row r="17" spans="1:8" x14ac:dyDescent="0.2">
      <c r="B17" s="33" t="s">
        <v>320</v>
      </c>
      <c r="C17" s="30">
        <v>799593</v>
      </c>
      <c r="D17" s="30">
        <v>373941</v>
      </c>
      <c r="E17" s="30">
        <v>1173534</v>
      </c>
      <c r="F17" s="222">
        <v>24914</v>
      </c>
      <c r="G17" s="179">
        <v>-7.3914988884934418E-2</v>
      </c>
      <c r="H17" s="20"/>
    </row>
    <row r="18" spans="1:8" x14ac:dyDescent="0.2">
      <c r="B18" s="33" t="s">
        <v>321</v>
      </c>
      <c r="C18" s="30">
        <v>114193</v>
      </c>
      <c r="D18" s="30">
        <v>4923</v>
      </c>
      <c r="E18" s="30">
        <v>119116</v>
      </c>
      <c r="F18" s="222">
        <v>232</v>
      </c>
      <c r="G18" s="179">
        <v>0.23121130370967569</v>
      </c>
      <c r="H18" s="20"/>
    </row>
    <row r="19" spans="1:8" x14ac:dyDescent="0.2">
      <c r="B19" s="33" t="s">
        <v>323</v>
      </c>
      <c r="C19" s="30">
        <v>2359977</v>
      </c>
      <c r="D19" s="30">
        <v>1019872</v>
      </c>
      <c r="E19" s="30">
        <v>3379849</v>
      </c>
      <c r="F19" s="222">
        <v>192608</v>
      </c>
      <c r="G19" s="179">
        <v>6.0407660250286321E-2</v>
      </c>
      <c r="H19" s="20"/>
    </row>
    <row r="20" spans="1:8" x14ac:dyDescent="0.2">
      <c r="B20" s="16" t="s">
        <v>195</v>
      </c>
      <c r="C20" s="30">
        <v>3689168.4299999988</v>
      </c>
      <c r="D20" s="30">
        <v>2380582.92</v>
      </c>
      <c r="E20" s="30">
        <v>6069751.3499999978</v>
      </c>
      <c r="F20" s="222">
        <v>1137209</v>
      </c>
      <c r="G20" s="179">
        <v>-4.4974400283628313E-3</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24446493</v>
      </c>
      <c r="D23" s="30">
        <v>9053814</v>
      </c>
      <c r="E23" s="30">
        <v>33500307</v>
      </c>
      <c r="F23" s="222">
        <v>2290740</v>
      </c>
      <c r="G23" s="179">
        <v>9.5991810447593195E-3</v>
      </c>
      <c r="H23" s="20"/>
    </row>
    <row r="24" spans="1:8" ht="10.5" customHeight="1" x14ac:dyDescent="0.2">
      <c r="B24" s="16" t="s">
        <v>23</v>
      </c>
      <c r="C24" s="30">
        <v>9867</v>
      </c>
      <c r="D24" s="30">
        <v>15961</v>
      </c>
      <c r="E24" s="30">
        <v>25828</v>
      </c>
      <c r="F24" s="222">
        <v>58</v>
      </c>
      <c r="G24" s="179">
        <v>-0.17018473895582331</v>
      </c>
      <c r="H24" s="34"/>
    </row>
    <row r="25" spans="1:8" ht="10.5" customHeight="1" x14ac:dyDescent="0.2">
      <c r="B25" s="33" t="s">
        <v>193</v>
      </c>
      <c r="C25" s="30">
        <v>1175363.9200000002</v>
      </c>
      <c r="D25" s="30">
        <v>8242544.1799999997</v>
      </c>
      <c r="E25" s="30">
        <v>9417908.0999999996</v>
      </c>
      <c r="F25" s="222">
        <v>7927501.0999999996</v>
      </c>
      <c r="G25" s="179">
        <v>-4.0222185942307642E-2</v>
      </c>
      <c r="H25" s="34"/>
    </row>
    <row r="26" spans="1:8" ht="10.5" customHeight="1" x14ac:dyDescent="0.2">
      <c r="B26" s="33" t="s">
        <v>194</v>
      </c>
      <c r="C26" s="30">
        <v>51398406.5</v>
      </c>
      <c r="D26" s="30">
        <v>26049335</v>
      </c>
      <c r="E26" s="30">
        <v>77447741.5</v>
      </c>
      <c r="F26" s="222">
        <v>11752460.5</v>
      </c>
      <c r="G26" s="179">
        <v>3.9274308269812597E-2</v>
      </c>
      <c r="H26" s="34"/>
    </row>
    <row r="27" spans="1:8" ht="10.5" customHeight="1" x14ac:dyDescent="0.2">
      <c r="B27" s="33" t="s">
        <v>322</v>
      </c>
      <c r="C27" s="30">
        <v>902553.5</v>
      </c>
      <c r="D27" s="30">
        <v>2617110</v>
      </c>
      <c r="E27" s="30">
        <v>3519663.5</v>
      </c>
      <c r="F27" s="222">
        <v>2210390</v>
      </c>
      <c r="G27" s="179">
        <v>1.0477384244060417E-2</v>
      </c>
      <c r="H27" s="34"/>
    </row>
    <row r="28" spans="1:8" ht="10.5" customHeight="1" x14ac:dyDescent="0.2">
      <c r="B28" s="33" t="s">
        <v>324</v>
      </c>
      <c r="C28" s="30">
        <v>2794</v>
      </c>
      <c r="D28" s="30">
        <v>1573</v>
      </c>
      <c r="E28" s="30">
        <v>4367</v>
      </c>
      <c r="F28" s="222">
        <v>3661</v>
      </c>
      <c r="G28" s="179">
        <v>-0.17040273556231</v>
      </c>
      <c r="H28" s="34"/>
    </row>
    <row r="29" spans="1:8" ht="10.5" customHeight="1" x14ac:dyDescent="0.2">
      <c r="B29" s="33" t="s">
        <v>325</v>
      </c>
      <c r="C29" s="30">
        <v>35649</v>
      </c>
      <c r="D29" s="30">
        <v>3254442</v>
      </c>
      <c r="E29" s="30">
        <v>3290091</v>
      </c>
      <c r="F29" s="222">
        <v>3243431</v>
      </c>
      <c r="G29" s="179">
        <v>-5.345891224733057E-3</v>
      </c>
      <c r="H29" s="34"/>
    </row>
    <row r="30" spans="1:8" ht="10.5" customHeight="1" x14ac:dyDescent="0.2">
      <c r="B30" s="33" t="s">
        <v>320</v>
      </c>
      <c r="C30" s="30">
        <v>8415338</v>
      </c>
      <c r="D30" s="30">
        <v>3064349</v>
      </c>
      <c r="E30" s="30">
        <v>11479687</v>
      </c>
      <c r="F30" s="222">
        <v>312586</v>
      </c>
      <c r="G30" s="179">
        <v>4.1251367926860016E-2</v>
      </c>
      <c r="H30" s="34"/>
    </row>
    <row r="31" spans="1:8" ht="10.5" customHeight="1" x14ac:dyDescent="0.2">
      <c r="B31" s="33" t="s">
        <v>321</v>
      </c>
      <c r="C31" s="30">
        <v>20516608</v>
      </c>
      <c r="D31" s="30">
        <v>6122210</v>
      </c>
      <c r="E31" s="30">
        <v>26638818</v>
      </c>
      <c r="F31" s="222">
        <v>1602691</v>
      </c>
      <c r="G31" s="179">
        <v>5.7715534438953275E-2</v>
      </c>
      <c r="H31" s="34"/>
    </row>
    <row r="32" spans="1:8" ht="10.5" customHeight="1" x14ac:dyDescent="0.2">
      <c r="B32" s="33" t="s">
        <v>323</v>
      </c>
      <c r="C32" s="30">
        <v>21525464</v>
      </c>
      <c r="D32" s="30">
        <v>10989651</v>
      </c>
      <c r="E32" s="30">
        <v>32515115</v>
      </c>
      <c r="F32" s="222">
        <v>4379701.5</v>
      </c>
      <c r="G32" s="179">
        <v>3.1746323875306182E-2</v>
      </c>
      <c r="H32" s="34"/>
    </row>
    <row r="33" spans="1:8" ht="10.5" customHeight="1" x14ac:dyDescent="0.2">
      <c r="B33" s="269" t="s">
        <v>195</v>
      </c>
      <c r="C33" s="30">
        <v>52573770.420000002</v>
      </c>
      <c r="D33" s="30">
        <v>34291879.18</v>
      </c>
      <c r="E33" s="30">
        <v>86865649.599999994</v>
      </c>
      <c r="F33" s="222">
        <v>19679961.600000001</v>
      </c>
      <c r="G33" s="179">
        <v>3.0024532281914817E-2</v>
      </c>
      <c r="H33" s="34"/>
    </row>
    <row r="34" spans="1:8" ht="10.5" customHeight="1" x14ac:dyDescent="0.2">
      <c r="B34" s="16" t="s">
        <v>196</v>
      </c>
      <c r="C34" s="30">
        <v>23253</v>
      </c>
      <c r="D34" s="30">
        <v>1775</v>
      </c>
      <c r="E34" s="30">
        <v>25028</v>
      </c>
      <c r="F34" s="222">
        <v>94</v>
      </c>
      <c r="G34" s="179">
        <v>-0.26483374456585596</v>
      </c>
      <c r="H34" s="34"/>
    </row>
    <row r="35" spans="1:8" ht="10.5" customHeight="1" x14ac:dyDescent="0.2">
      <c r="B35" s="16" t="s">
        <v>197</v>
      </c>
      <c r="C35" s="30">
        <v>16008</v>
      </c>
      <c r="D35" s="30">
        <v>1234</v>
      </c>
      <c r="E35" s="30">
        <v>17242</v>
      </c>
      <c r="F35" s="222">
        <v>27</v>
      </c>
      <c r="G35" s="179">
        <v>-0.17256934446683947</v>
      </c>
      <c r="H35" s="34"/>
    </row>
    <row r="36" spans="1:8" ht="10.5" customHeight="1" x14ac:dyDescent="0.2">
      <c r="B36" s="16" t="s">
        <v>198</v>
      </c>
      <c r="C36" s="30">
        <v>103898.62</v>
      </c>
      <c r="D36" s="30">
        <v>1442067.5</v>
      </c>
      <c r="E36" s="30">
        <v>1545966.12</v>
      </c>
      <c r="F36" s="222"/>
      <c r="G36" s="179">
        <v>-4.8675767954086124E-2</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88772918</v>
      </c>
      <c r="D39" s="30">
        <v>32236314</v>
      </c>
      <c r="E39" s="30">
        <v>121009232</v>
      </c>
      <c r="F39" s="222">
        <v>3224333</v>
      </c>
      <c r="G39" s="179">
        <v>1.414357524779386E-2</v>
      </c>
      <c r="H39" s="34"/>
    </row>
    <row r="40" spans="1:8" ht="10.5" customHeight="1" x14ac:dyDescent="0.2">
      <c r="B40" s="16" t="s">
        <v>23</v>
      </c>
      <c r="C40" s="30">
        <v>1266899</v>
      </c>
      <c r="D40" s="30">
        <v>3889794</v>
      </c>
      <c r="E40" s="30">
        <v>5156693</v>
      </c>
      <c r="F40" s="222">
        <v>2148</v>
      </c>
      <c r="G40" s="179">
        <v>-9.0065899596725396E-2</v>
      </c>
      <c r="H40" s="34"/>
    </row>
    <row r="41" spans="1:8" s="28" customFormat="1" ht="10.5" customHeight="1" x14ac:dyDescent="0.2">
      <c r="A41" s="24"/>
      <c r="B41" s="33" t="s">
        <v>193</v>
      </c>
      <c r="C41" s="30">
        <v>1435960.3499999987</v>
      </c>
      <c r="D41" s="30">
        <v>9182176.0999999996</v>
      </c>
      <c r="E41" s="30">
        <v>10618136.449999997</v>
      </c>
      <c r="F41" s="222">
        <v>8834824.0999999996</v>
      </c>
      <c r="G41" s="179">
        <v>-5.021569514012314E-2</v>
      </c>
      <c r="H41" s="27"/>
    </row>
    <row r="42" spans="1:8" ht="10.5" customHeight="1" x14ac:dyDescent="0.2">
      <c r="B42" s="33" t="s">
        <v>194</v>
      </c>
      <c r="C42" s="30">
        <v>54826978.5</v>
      </c>
      <c r="D42" s="30">
        <v>27490286</v>
      </c>
      <c r="E42" s="30">
        <v>82317264.5</v>
      </c>
      <c r="F42" s="222">
        <v>11982346.5</v>
      </c>
      <c r="G42" s="179">
        <v>3.8687630339077739E-2</v>
      </c>
      <c r="H42" s="34"/>
    </row>
    <row r="43" spans="1:8" ht="10.5" customHeight="1" x14ac:dyDescent="0.2">
      <c r="B43" s="33" t="s">
        <v>322</v>
      </c>
      <c r="C43" s="30">
        <v>1057261.5</v>
      </c>
      <c r="D43" s="30">
        <v>2658083</v>
      </c>
      <c r="E43" s="30">
        <v>3715344.5</v>
      </c>
      <c r="F43" s="222">
        <v>2221343</v>
      </c>
      <c r="G43" s="179">
        <v>1.4917355417052747E-2</v>
      </c>
      <c r="H43" s="34"/>
    </row>
    <row r="44" spans="1:8" ht="10.5" customHeight="1" x14ac:dyDescent="0.2">
      <c r="B44" s="33" t="s">
        <v>324</v>
      </c>
      <c r="C44" s="30">
        <v>2813</v>
      </c>
      <c r="D44" s="30">
        <v>1575</v>
      </c>
      <c r="E44" s="343">
        <v>4388</v>
      </c>
      <c r="F44" s="222">
        <v>3664</v>
      </c>
      <c r="G44" s="344">
        <v>-0.16893939393939394</v>
      </c>
      <c r="H44" s="34"/>
    </row>
    <row r="45" spans="1:8" ht="10.5" customHeight="1" x14ac:dyDescent="0.2">
      <c r="B45" s="33" t="s">
        <v>325</v>
      </c>
      <c r="C45" s="30">
        <v>35731</v>
      </c>
      <c r="D45" s="30">
        <v>3255682</v>
      </c>
      <c r="E45" s="343">
        <v>3291413</v>
      </c>
      <c r="F45" s="222">
        <v>3244607</v>
      </c>
      <c r="G45" s="344">
        <v>-5.36750096323102E-3</v>
      </c>
      <c r="H45" s="34"/>
    </row>
    <row r="46" spans="1:8" ht="10.5" customHeight="1" x14ac:dyDescent="0.2">
      <c r="B46" s="33" t="s">
        <v>320</v>
      </c>
      <c r="C46" s="30">
        <v>9214931</v>
      </c>
      <c r="D46" s="30">
        <v>3438290</v>
      </c>
      <c r="E46" s="343">
        <v>12653221</v>
      </c>
      <c r="F46" s="222">
        <v>337500</v>
      </c>
      <c r="G46" s="344">
        <v>2.9378802342383548E-2</v>
      </c>
      <c r="H46" s="34"/>
    </row>
    <row r="47" spans="1:8" ht="10.5" customHeight="1" x14ac:dyDescent="0.2">
      <c r="B47" s="33" t="s">
        <v>321</v>
      </c>
      <c r="C47" s="30">
        <v>20630801</v>
      </c>
      <c r="D47" s="30">
        <v>6127133</v>
      </c>
      <c r="E47" s="343">
        <v>26757934</v>
      </c>
      <c r="F47" s="222">
        <v>1602923</v>
      </c>
      <c r="G47" s="344">
        <v>5.8379453623213173E-2</v>
      </c>
      <c r="H47" s="34"/>
    </row>
    <row r="48" spans="1:8" ht="10.5" customHeight="1" x14ac:dyDescent="0.2">
      <c r="B48" s="33" t="s">
        <v>323</v>
      </c>
      <c r="C48" s="30">
        <v>23885441</v>
      </c>
      <c r="D48" s="30">
        <v>12009523</v>
      </c>
      <c r="E48" s="343">
        <v>35894964</v>
      </c>
      <c r="F48" s="222">
        <v>4572309.5</v>
      </c>
      <c r="G48" s="344">
        <v>3.4378815347332559E-2</v>
      </c>
      <c r="H48" s="34"/>
    </row>
    <row r="49" spans="1:8" ht="10.5" customHeight="1" x14ac:dyDescent="0.2">
      <c r="B49" s="269" t="s">
        <v>195</v>
      </c>
      <c r="C49" s="30">
        <v>56262938.850000001</v>
      </c>
      <c r="D49" s="30">
        <v>36672462.100000001</v>
      </c>
      <c r="E49" s="343">
        <v>92935400.949999988</v>
      </c>
      <c r="F49" s="222">
        <v>20817170.600000001</v>
      </c>
      <c r="G49" s="344">
        <v>2.7696934133414786E-2</v>
      </c>
      <c r="H49" s="34"/>
    </row>
    <row r="50" spans="1:8" ht="10.5" customHeight="1" x14ac:dyDescent="0.2">
      <c r="B50" s="16" t="s">
        <v>196</v>
      </c>
      <c r="C50" s="30">
        <v>23253</v>
      </c>
      <c r="D50" s="30">
        <v>1775</v>
      </c>
      <c r="E50" s="343">
        <v>25028</v>
      </c>
      <c r="F50" s="222">
        <v>94</v>
      </c>
      <c r="G50" s="344">
        <v>-0.26483374456585596</v>
      </c>
      <c r="H50" s="34"/>
    </row>
    <row r="51" spans="1:8" s="28" customFormat="1" ht="10.5" customHeight="1" x14ac:dyDescent="0.2">
      <c r="A51" s="24"/>
      <c r="B51" s="16" t="s">
        <v>197</v>
      </c>
      <c r="C51" s="30">
        <v>16008</v>
      </c>
      <c r="D51" s="30">
        <v>1234</v>
      </c>
      <c r="E51" s="343">
        <v>17242</v>
      </c>
      <c r="F51" s="222">
        <v>27</v>
      </c>
      <c r="G51" s="344">
        <v>-0.17256934446683947</v>
      </c>
      <c r="H51" s="27"/>
    </row>
    <row r="52" spans="1:8" ht="10.5" customHeight="1" x14ac:dyDescent="0.2">
      <c r="B52" s="16" t="s">
        <v>198</v>
      </c>
      <c r="C52" s="30">
        <v>103898.62</v>
      </c>
      <c r="D52" s="30">
        <v>1442067.5</v>
      </c>
      <c r="E52" s="343">
        <v>1545966.12</v>
      </c>
      <c r="F52" s="222"/>
      <c r="G52" s="344">
        <v>-4.8675767954086124E-2</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1597221</v>
      </c>
      <c r="D55" s="30">
        <v>171402</v>
      </c>
      <c r="E55" s="30">
        <v>1768623</v>
      </c>
      <c r="F55" s="222">
        <v>81</v>
      </c>
      <c r="G55" s="179">
        <v>0.12765707836942619</v>
      </c>
      <c r="H55" s="34"/>
    </row>
    <row r="56" spans="1:8" ht="10.5" customHeight="1" x14ac:dyDescent="0.2">
      <c r="B56" s="16" t="s">
        <v>23</v>
      </c>
      <c r="C56" s="30">
        <v>13689</v>
      </c>
      <c r="D56" s="30">
        <v>746</v>
      </c>
      <c r="E56" s="30">
        <v>14435</v>
      </c>
      <c r="F56" s="222"/>
      <c r="G56" s="179">
        <v>-9.1976113666003556E-3</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4404176</v>
      </c>
      <c r="D59" s="30">
        <v>297933</v>
      </c>
      <c r="E59" s="30">
        <v>4702109</v>
      </c>
      <c r="F59" s="222">
        <v>107</v>
      </c>
      <c r="G59" s="179">
        <v>2.0152867513375305E-2</v>
      </c>
      <c r="H59" s="36"/>
    </row>
    <row r="60" spans="1:8" s="28" customFormat="1" ht="10.5" customHeight="1" x14ac:dyDescent="0.2">
      <c r="A60" s="24"/>
      <c r="B60" s="16" t="s">
        <v>169</v>
      </c>
      <c r="C60" s="30">
        <v>1242</v>
      </c>
      <c r="D60" s="30">
        <v>364</v>
      </c>
      <c r="E60" s="30">
        <v>1606</v>
      </c>
      <c r="F60" s="222"/>
      <c r="G60" s="179">
        <v>0.96813725490196068</v>
      </c>
      <c r="H60" s="36"/>
    </row>
    <row r="61" spans="1:8" s="28" customFormat="1" ht="10.5" customHeight="1" x14ac:dyDescent="0.2">
      <c r="A61" s="24"/>
      <c r="B61" s="16" t="s">
        <v>199</v>
      </c>
      <c r="C61" s="30">
        <v>20162360.359999999</v>
      </c>
      <c r="D61" s="30">
        <v>525754.04</v>
      </c>
      <c r="E61" s="30">
        <v>20688114.399999999</v>
      </c>
      <c r="F61" s="222">
        <v>423</v>
      </c>
      <c r="G61" s="179">
        <v>3.5877217771793202E-2</v>
      </c>
      <c r="H61" s="36"/>
    </row>
    <row r="62" spans="1:8" s="28" customFormat="1" ht="10.5" customHeight="1" x14ac:dyDescent="0.2">
      <c r="A62" s="24"/>
      <c r="B62" s="16" t="s">
        <v>200</v>
      </c>
      <c r="C62" s="30">
        <v>28595</v>
      </c>
      <c r="D62" s="30">
        <v>198380</v>
      </c>
      <c r="E62" s="30">
        <v>226975</v>
      </c>
      <c r="F62" s="222">
        <v>64</v>
      </c>
      <c r="G62" s="179">
        <v>9.8083705448933411E-2</v>
      </c>
      <c r="H62" s="36"/>
    </row>
    <row r="63" spans="1:8" s="28" customFormat="1" ht="10.5" customHeight="1" x14ac:dyDescent="0.2">
      <c r="A63" s="24"/>
      <c r="B63" s="16" t="s">
        <v>201</v>
      </c>
      <c r="C63" s="30">
        <v>1980429</v>
      </c>
      <c r="D63" s="30">
        <v>518612</v>
      </c>
      <c r="E63" s="30">
        <v>2499041</v>
      </c>
      <c r="F63" s="222">
        <v>36753</v>
      </c>
      <c r="G63" s="179">
        <v>3.7887031234944857E-2</v>
      </c>
      <c r="H63" s="36"/>
    </row>
    <row r="64" spans="1:8" s="28" customFormat="1" ht="10.5" customHeight="1" x14ac:dyDescent="0.2">
      <c r="A64" s="24"/>
      <c r="B64" s="16" t="s">
        <v>202</v>
      </c>
      <c r="C64" s="30">
        <v>22332066</v>
      </c>
      <c r="D64" s="30">
        <v>1343486</v>
      </c>
      <c r="E64" s="30">
        <v>23675552</v>
      </c>
      <c r="F64" s="222">
        <v>15261</v>
      </c>
      <c r="G64" s="179">
        <v>4.3342499696919834E-2</v>
      </c>
      <c r="H64" s="36"/>
    </row>
    <row r="65" spans="1:8" s="28" customFormat="1" ht="10.5" customHeight="1" x14ac:dyDescent="0.2">
      <c r="A65" s="24"/>
      <c r="B65" s="16" t="s">
        <v>203</v>
      </c>
      <c r="C65" s="30">
        <v>5867946</v>
      </c>
      <c r="D65" s="30">
        <v>441181</v>
      </c>
      <c r="E65" s="30">
        <v>6309127</v>
      </c>
      <c r="F65" s="222">
        <v>32</v>
      </c>
      <c r="G65" s="179">
        <v>-1.1363196934821573E-4</v>
      </c>
      <c r="H65" s="36"/>
    </row>
    <row r="66" spans="1:8" s="28" customFormat="1" ht="10.5" customHeight="1" x14ac:dyDescent="0.2">
      <c r="A66" s="24"/>
      <c r="B66" s="16" t="s">
        <v>204</v>
      </c>
      <c r="C66" s="30">
        <v>7052448.6500000004</v>
      </c>
      <c r="D66" s="30">
        <v>90845039.049999997</v>
      </c>
      <c r="E66" s="30">
        <v>97897487.700000003</v>
      </c>
      <c r="F66" s="222"/>
      <c r="G66" s="179">
        <v>4.9910264923313852E-2</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5107749</v>
      </c>
      <c r="D69" s="30">
        <v>1998576</v>
      </c>
      <c r="E69" s="30">
        <v>7106325</v>
      </c>
      <c r="F69" s="222"/>
      <c r="G69" s="179">
        <v>0.12616031916453063</v>
      </c>
      <c r="H69" s="36"/>
    </row>
    <row r="70" spans="1:8" s="28" customFormat="1" ht="10.5" customHeight="1" x14ac:dyDescent="0.2">
      <c r="A70" s="24"/>
      <c r="B70" s="16" t="s">
        <v>23</v>
      </c>
      <c r="C70" s="30">
        <v>11736</v>
      </c>
      <c r="D70" s="30">
        <v>44449</v>
      </c>
      <c r="E70" s="30">
        <v>56185</v>
      </c>
      <c r="F70" s="222"/>
      <c r="G70" s="179">
        <v>6.5259844908329034E-2</v>
      </c>
      <c r="H70" s="36"/>
    </row>
    <row r="71" spans="1:8" s="28" customFormat="1" ht="10.5" customHeight="1" x14ac:dyDescent="0.2">
      <c r="A71" s="24"/>
      <c r="B71" s="33" t="s">
        <v>193</v>
      </c>
      <c r="C71" s="30">
        <v>2096374.21</v>
      </c>
      <c r="D71" s="30">
        <v>1066033.51</v>
      </c>
      <c r="E71" s="30">
        <v>3162407.7199999997</v>
      </c>
      <c r="F71" s="222"/>
      <c r="G71" s="179">
        <v>4.1342332299568074E-2</v>
      </c>
      <c r="H71" s="36"/>
    </row>
    <row r="72" spans="1:8" ht="10.5" customHeight="1" x14ac:dyDescent="0.2">
      <c r="B72" s="33" t="s">
        <v>194</v>
      </c>
      <c r="C72" s="30">
        <v>3754186</v>
      </c>
      <c r="D72" s="30">
        <v>990257</v>
      </c>
      <c r="E72" s="30">
        <v>4744443</v>
      </c>
      <c r="F72" s="222"/>
      <c r="G72" s="179">
        <v>6.8194735962256336E-2</v>
      </c>
      <c r="H72" s="34"/>
    </row>
    <row r="73" spans="1:8" ht="10.5" customHeight="1" x14ac:dyDescent="0.2">
      <c r="B73" s="33" t="s">
        <v>322</v>
      </c>
      <c r="C73" s="30">
        <v>55662.5</v>
      </c>
      <c r="D73" s="30">
        <v>39042</v>
      </c>
      <c r="E73" s="30">
        <v>94704.5</v>
      </c>
      <c r="F73" s="222"/>
      <c r="G73" s="179">
        <v>0.41269876786300297</v>
      </c>
      <c r="H73" s="34"/>
    </row>
    <row r="74" spans="1:8" ht="10.5" customHeight="1" x14ac:dyDescent="0.2">
      <c r="B74" s="33" t="s">
        <v>324</v>
      </c>
      <c r="C74" s="30">
        <v>59</v>
      </c>
      <c r="D74" s="30">
        <v>48</v>
      </c>
      <c r="E74" s="30">
        <v>107</v>
      </c>
      <c r="F74" s="222"/>
      <c r="G74" s="179">
        <v>0.22988505747126431</v>
      </c>
      <c r="H74" s="34"/>
    </row>
    <row r="75" spans="1:8" ht="10.5" customHeight="1" x14ac:dyDescent="0.2">
      <c r="B75" s="33" t="s">
        <v>325</v>
      </c>
      <c r="C75" s="30">
        <v>367</v>
      </c>
      <c r="D75" s="30">
        <v>15236</v>
      </c>
      <c r="E75" s="30">
        <v>15603</v>
      </c>
      <c r="F75" s="222"/>
      <c r="G75" s="179">
        <v>-0.33860370480267898</v>
      </c>
      <c r="H75" s="34"/>
    </row>
    <row r="76" spans="1:8" ht="10.5" customHeight="1" x14ac:dyDescent="0.2">
      <c r="B76" s="33" t="s">
        <v>320</v>
      </c>
      <c r="C76" s="30">
        <v>244722.5</v>
      </c>
      <c r="D76" s="30">
        <v>65588</v>
      </c>
      <c r="E76" s="30">
        <v>310310.5</v>
      </c>
      <c r="F76" s="222"/>
      <c r="G76" s="179">
        <v>5.2663627173610728E-2</v>
      </c>
      <c r="H76" s="34"/>
    </row>
    <row r="77" spans="1:8" ht="10.5" customHeight="1" x14ac:dyDescent="0.2">
      <c r="B77" s="33" t="s">
        <v>321</v>
      </c>
      <c r="C77" s="30">
        <v>1011564.5</v>
      </c>
      <c r="D77" s="30">
        <v>115774</v>
      </c>
      <c r="E77" s="30">
        <v>1127338.5</v>
      </c>
      <c r="F77" s="222"/>
      <c r="G77" s="179">
        <v>0.13307753772859532</v>
      </c>
      <c r="H77" s="34"/>
    </row>
    <row r="78" spans="1:8" ht="10.5" customHeight="1" x14ac:dyDescent="0.2">
      <c r="B78" s="33" t="s">
        <v>323</v>
      </c>
      <c r="C78" s="30">
        <v>2441810.5</v>
      </c>
      <c r="D78" s="30">
        <v>754569</v>
      </c>
      <c r="E78" s="30">
        <v>3196379.5</v>
      </c>
      <c r="F78" s="222"/>
      <c r="G78" s="179">
        <v>4.4187813233443896E-2</v>
      </c>
      <c r="H78" s="34"/>
    </row>
    <row r="79" spans="1:8" ht="10.5" customHeight="1" x14ac:dyDescent="0.2">
      <c r="B79" s="16" t="s">
        <v>195</v>
      </c>
      <c r="C79" s="30">
        <v>5850560.21</v>
      </c>
      <c r="D79" s="30">
        <v>2056290.51</v>
      </c>
      <c r="E79" s="30">
        <v>7906850.7199999997</v>
      </c>
      <c r="F79" s="222"/>
      <c r="G79" s="179">
        <v>5.7290424082649061E-2</v>
      </c>
      <c r="H79" s="34"/>
    </row>
    <row r="80" spans="1:8" ht="10.5" customHeight="1" x14ac:dyDescent="0.2">
      <c r="B80" s="16" t="s">
        <v>196</v>
      </c>
      <c r="C80" s="30">
        <v>5463</v>
      </c>
      <c r="D80" s="30">
        <v>503</v>
      </c>
      <c r="E80" s="30">
        <v>5966</v>
      </c>
      <c r="F80" s="222"/>
      <c r="G80" s="179">
        <v>8.4727272727272762E-2</v>
      </c>
      <c r="H80" s="34"/>
    </row>
    <row r="81" spans="1:8" ht="10.5" customHeight="1" x14ac:dyDescent="0.2">
      <c r="B81" s="16" t="s">
        <v>197</v>
      </c>
      <c r="C81" s="30">
        <v>2252</v>
      </c>
      <c r="D81" s="30">
        <v>158</v>
      </c>
      <c r="E81" s="30">
        <v>2410</v>
      </c>
      <c r="F81" s="222"/>
      <c r="G81" s="179">
        <v>0.16032739528165618</v>
      </c>
      <c r="H81" s="34"/>
    </row>
    <row r="82" spans="1:8" s="28" customFormat="1" ht="10.5" customHeight="1" x14ac:dyDescent="0.2">
      <c r="A82" s="24"/>
      <c r="B82" s="16" t="s">
        <v>198</v>
      </c>
      <c r="C82" s="30">
        <v>2845</v>
      </c>
      <c r="D82" s="30">
        <v>43385</v>
      </c>
      <c r="E82" s="30">
        <v>46230</v>
      </c>
      <c r="F82" s="222"/>
      <c r="G82" s="179">
        <v>-0.38206752746812089</v>
      </c>
      <c r="H82" s="36"/>
    </row>
    <row r="83" spans="1:8" s="28" customFormat="1" ht="10.5" customHeight="1" x14ac:dyDescent="0.2">
      <c r="A83" s="24"/>
      <c r="B83" s="16" t="s">
        <v>200</v>
      </c>
      <c r="C83" s="46">
        <v>4851</v>
      </c>
      <c r="D83" s="46">
        <v>61264</v>
      </c>
      <c r="E83" s="46">
        <v>66115</v>
      </c>
      <c r="F83" s="222"/>
      <c r="G83" s="190">
        <v>-6.4825030411044149E-2</v>
      </c>
      <c r="H83" s="47"/>
    </row>
    <row r="84" spans="1:8" s="28" customFormat="1" ht="10.5" customHeight="1" x14ac:dyDescent="0.2">
      <c r="A84" s="24"/>
      <c r="B84" s="16" t="s">
        <v>201</v>
      </c>
      <c r="C84" s="46">
        <v>350406</v>
      </c>
      <c r="D84" s="46">
        <v>153533</v>
      </c>
      <c r="E84" s="345">
        <v>503939</v>
      </c>
      <c r="F84" s="222"/>
      <c r="G84" s="346">
        <v>3.8785478653047267E-3</v>
      </c>
      <c r="H84" s="47"/>
    </row>
    <row r="85" spans="1:8" s="28" customFormat="1" ht="10.5" customHeight="1" x14ac:dyDescent="0.2">
      <c r="A85" s="24"/>
      <c r="B85" s="16" t="s">
        <v>202</v>
      </c>
      <c r="C85" s="46">
        <v>3982509</v>
      </c>
      <c r="D85" s="46">
        <v>298372</v>
      </c>
      <c r="E85" s="345">
        <v>4280881</v>
      </c>
      <c r="F85" s="222"/>
      <c r="G85" s="346">
        <v>5.1213779264017045E-2</v>
      </c>
      <c r="H85" s="47"/>
    </row>
    <row r="86" spans="1:8" s="28" customFormat="1" ht="10.5" customHeight="1" x14ac:dyDescent="0.2">
      <c r="A86" s="24"/>
      <c r="B86" s="16" t="s">
        <v>203</v>
      </c>
      <c r="C86" s="46">
        <v>1207956</v>
      </c>
      <c r="D86" s="46">
        <v>120973</v>
      </c>
      <c r="E86" s="345">
        <v>1328929</v>
      </c>
      <c r="F86" s="222"/>
      <c r="G86" s="346">
        <v>3.0750424848539737E-2</v>
      </c>
      <c r="H86" s="47"/>
    </row>
    <row r="87" spans="1:8" s="28" customFormat="1" ht="10.5" customHeight="1" x14ac:dyDescent="0.2">
      <c r="A87" s="24"/>
      <c r="B87" s="16" t="s">
        <v>204</v>
      </c>
      <c r="C87" s="46">
        <v>809167.42</v>
      </c>
      <c r="D87" s="46">
        <v>9989475.25</v>
      </c>
      <c r="E87" s="345">
        <v>10798642.67</v>
      </c>
      <c r="F87" s="222"/>
      <c r="G87" s="346">
        <v>9.8975362839704317E-2</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99882064</v>
      </c>
      <c r="D90" s="46">
        <v>34704225</v>
      </c>
      <c r="E90" s="345">
        <v>134586289</v>
      </c>
      <c r="F90" s="222">
        <v>3224521</v>
      </c>
      <c r="G90" s="346">
        <v>2.1067086177312566E-2</v>
      </c>
      <c r="H90" s="47"/>
    </row>
    <row r="91" spans="1:8" ht="10.5" customHeight="1" x14ac:dyDescent="0.2">
      <c r="B91" s="16" t="s">
        <v>23</v>
      </c>
      <c r="C91" s="348">
        <v>1293566</v>
      </c>
      <c r="D91" s="46">
        <v>3935353</v>
      </c>
      <c r="E91" s="345">
        <v>5228919</v>
      </c>
      <c r="F91" s="222">
        <v>2148</v>
      </c>
      <c r="G91" s="346">
        <v>-8.8281489473663988E-2</v>
      </c>
      <c r="H91" s="47"/>
    </row>
    <row r="92" spans="1:8" ht="10.5" customHeight="1" x14ac:dyDescent="0.2">
      <c r="B92" s="33" t="s">
        <v>193</v>
      </c>
      <c r="C92" s="348">
        <v>24106273.919999998</v>
      </c>
      <c r="D92" s="46">
        <v>10785160.65</v>
      </c>
      <c r="E92" s="46">
        <v>34891434.57</v>
      </c>
      <c r="F92" s="222">
        <v>8835363.0999999996</v>
      </c>
      <c r="G92" s="190">
        <v>1.0128173790770356E-2</v>
      </c>
      <c r="H92" s="47"/>
    </row>
    <row r="93" spans="1:8" ht="10.5" customHeight="1" x14ac:dyDescent="0.2">
      <c r="B93" s="33" t="s">
        <v>194</v>
      </c>
      <c r="C93" s="348">
        <v>58581164.5</v>
      </c>
      <c r="D93" s="46">
        <v>28480543</v>
      </c>
      <c r="E93" s="46">
        <v>87061707.5</v>
      </c>
      <c r="F93" s="222">
        <v>11982346.5</v>
      </c>
      <c r="G93" s="190">
        <v>4.0253564301100164E-2</v>
      </c>
      <c r="H93" s="47"/>
    </row>
    <row r="94" spans="1:8" ht="10.5" customHeight="1" x14ac:dyDescent="0.2">
      <c r="B94" s="33" t="s">
        <v>322</v>
      </c>
      <c r="C94" s="348">
        <v>1112924</v>
      </c>
      <c r="D94" s="46">
        <v>2697125</v>
      </c>
      <c r="E94" s="46">
        <v>3810049</v>
      </c>
      <c r="F94" s="222">
        <v>2221343</v>
      </c>
      <c r="G94" s="190">
        <v>2.2070812232715786E-2</v>
      </c>
      <c r="H94" s="47"/>
    </row>
    <row r="95" spans="1:8" ht="10.5" customHeight="1" x14ac:dyDescent="0.2">
      <c r="B95" s="33" t="s">
        <v>324</v>
      </c>
      <c r="C95" s="348">
        <v>2872</v>
      </c>
      <c r="D95" s="46">
        <v>1623</v>
      </c>
      <c r="E95" s="46">
        <v>4495</v>
      </c>
      <c r="F95" s="222">
        <v>3664</v>
      </c>
      <c r="G95" s="190">
        <v>-0.16247438047326257</v>
      </c>
      <c r="H95" s="47"/>
    </row>
    <row r="96" spans="1:8" ht="10.5" customHeight="1" x14ac:dyDescent="0.2">
      <c r="B96" s="33" t="s">
        <v>325</v>
      </c>
      <c r="C96" s="348">
        <v>36098</v>
      </c>
      <c r="D96" s="46">
        <v>3270918</v>
      </c>
      <c r="E96" s="46">
        <v>3307016</v>
      </c>
      <c r="F96" s="222">
        <v>3244607</v>
      </c>
      <c r="G96" s="190">
        <v>-7.7263150188161545E-3</v>
      </c>
      <c r="H96" s="47"/>
    </row>
    <row r="97" spans="2:8" ht="10.5" customHeight="1" x14ac:dyDescent="0.2">
      <c r="B97" s="33" t="s">
        <v>320</v>
      </c>
      <c r="C97" s="348">
        <v>9459653.5</v>
      </c>
      <c r="D97" s="46">
        <v>3503878</v>
      </c>
      <c r="E97" s="46">
        <v>12963531.5</v>
      </c>
      <c r="F97" s="222">
        <v>337500</v>
      </c>
      <c r="G97" s="190">
        <v>2.9924135290079867E-2</v>
      </c>
      <c r="H97" s="47"/>
    </row>
    <row r="98" spans="2:8" ht="10.5" customHeight="1" x14ac:dyDescent="0.2">
      <c r="B98" s="33" t="s">
        <v>321</v>
      </c>
      <c r="C98" s="348">
        <v>21642365.5</v>
      </c>
      <c r="D98" s="46">
        <v>6242907</v>
      </c>
      <c r="E98" s="46">
        <v>27885272.5</v>
      </c>
      <c r="F98" s="222">
        <v>1602923</v>
      </c>
      <c r="G98" s="190">
        <v>6.1207781178163501E-2</v>
      </c>
      <c r="H98" s="47"/>
    </row>
    <row r="99" spans="2:8" ht="10.5" customHeight="1" x14ac:dyDescent="0.2">
      <c r="B99" s="33" t="s">
        <v>323</v>
      </c>
      <c r="C99" s="348">
        <v>26327251.5</v>
      </c>
      <c r="D99" s="46">
        <v>12764092</v>
      </c>
      <c r="E99" s="46">
        <v>39091343.5</v>
      </c>
      <c r="F99" s="222">
        <v>4572309.5</v>
      </c>
      <c r="G99" s="190">
        <v>3.5173943430310661E-2</v>
      </c>
      <c r="H99" s="47"/>
    </row>
    <row r="100" spans="2:8" ht="10.5" customHeight="1" x14ac:dyDescent="0.2">
      <c r="B100" s="16" t="s">
        <v>195</v>
      </c>
      <c r="C100" s="348">
        <v>82687438.419999987</v>
      </c>
      <c r="D100" s="46">
        <v>39265703.649999999</v>
      </c>
      <c r="E100" s="46">
        <v>121953142.06999999</v>
      </c>
      <c r="F100" s="222">
        <v>20817709.600000001</v>
      </c>
      <c r="G100" s="190">
        <v>3.1452578936488118E-2</v>
      </c>
      <c r="H100" s="47"/>
    </row>
    <row r="101" spans="2:8" ht="10.5" customHeight="1" x14ac:dyDescent="0.2">
      <c r="B101" s="16" t="s">
        <v>196</v>
      </c>
      <c r="C101" s="348">
        <v>28716</v>
      </c>
      <c r="D101" s="46">
        <v>2278</v>
      </c>
      <c r="E101" s="46">
        <v>30994</v>
      </c>
      <c r="F101" s="222">
        <v>94</v>
      </c>
      <c r="G101" s="190">
        <v>-0.21621484928181267</v>
      </c>
      <c r="H101" s="47"/>
    </row>
    <row r="102" spans="2:8" ht="10.5" customHeight="1" x14ac:dyDescent="0.2">
      <c r="B102" s="16" t="s">
        <v>197</v>
      </c>
      <c r="C102" s="348">
        <v>18260</v>
      </c>
      <c r="D102" s="46">
        <v>1392</v>
      </c>
      <c r="E102" s="46">
        <v>19652</v>
      </c>
      <c r="F102" s="222">
        <v>27</v>
      </c>
      <c r="G102" s="190">
        <v>-0.14239581060440765</v>
      </c>
      <c r="H102" s="47"/>
    </row>
    <row r="103" spans="2:8" ht="10.5" customHeight="1" x14ac:dyDescent="0.2">
      <c r="B103" s="16" t="s">
        <v>198</v>
      </c>
      <c r="C103" s="348">
        <v>106743.62</v>
      </c>
      <c r="D103" s="46">
        <v>1485452.5</v>
      </c>
      <c r="E103" s="46">
        <v>1592196.12</v>
      </c>
      <c r="F103" s="222"/>
      <c r="G103" s="190">
        <v>-6.33487734877618E-2</v>
      </c>
      <c r="H103" s="47"/>
    </row>
    <row r="104" spans="2:8" ht="10.5" customHeight="1" x14ac:dyDescent="0.2">
      <c r="B104" s="16" t="s">
        <v>200</v>
      </c>
      <c r="C104" s="348">
        <v>33446</v>
      </c>
      <c r="D104" s="46">
        <v>259644</v>
      </c>
      <c r="E104" s="46">
        <v>293090</v>
      </c>
      <c r="F104" s="222">
        <v>64</v>
      </c>
      <c r="G104" s="190">
        <v>5.6564731668102608E-2</v>
      </c>
      <c r="H104" s="47"/>
    </row>
    <row r="105" spans="2:8" ht="10.5" customHeight="1" x14ac:dyDescent="0.2">
      <c r="B105" s="16" t="s">
        <v>201</v>
      </c>
      <c r="C105" s="348">
        <v>2330835</v>
      </c>
      <c r="D105" s="46">
        <v>672145</v>
      </c>
      <c r="E105" s="46">
        <v>3002980</v>
      </c>
      <c r="F105" s="222">
        <v>36753</v>
      </c>
      <c r="G105" s="190">
        <v>3.2019982074418696E-2</v>
      </c>
      <c r="H105" s="47"/>
    </row>
    <row r="106" spans="2:8" ht="10.5" customHeight="1" x14ac:dyDescent="0.2">
      <c r="B106" s="16" t="s">
        <v>202</v>
      </c>
      <c r="C106" s="348">
        <v>26314575</v>
      </c>
      <c r="D106" s="46">
        <v>1641858</v>
      </c>
      <c r="E106" s="46">
        <v>27956433</v>
      </c>
      <c r="F106" s="222">
        <v>15261</v>
      </c>
      <c r="G106" s="190">
        <v>4.454015220622809E-2</v>
      </c>
      <c r="H106" s="47"/>
    </row>
    <row r="107" spans="2:8" ht="10.5" customHeight="1" x14ac:dyDescent="0.2">
      <c r="B107" s="16" t="s">
        <v>203</v>
      </c>
      <c r="C107" s="348">
        <v>7075902</v>
      </c>
      <c r="D107" s="46">
        <v>562154</v>
      </c>
      <c r="E107" s="46">
        <v>7638056</v>
      </c>
      <c r="F107" s="222">
        <v>32</v>
      </c>
      <c r="G107" s="190">
        <v>5.1228252929580442E-3</v>
      </c>
      <c r="H107" s="47"/>
    </row>
    <row r="108" spans="2:8" ht="10.5" customHeight="1" x14ac:dyDescent="0.2">
      <c r="B108" s="16" t="s">
        <v>204</v>
      </c>
      <c r="C108" s="348">
        <v>7861616.0700000003</v>
      </c>
      <c r="D108" s="46">
        <v>100834514.3</v>
      </c>
      <c r="E108" s="46">
        <v>108696130.37</v>
      </c>
      <c r="F108" s="222"/>
      <c r="G108" s="190">
        <v>5.4587859400307082E-2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PERIODE DU 1.1 AU 31.5.2024</v>
      </c>
      <c r="D112" s="262"/>
      <c r="F112" s="350"/>
      <c r="G112" s="350"/>
    </row>
    <row r="113" spans="1:8" ht="14.25" customHeight="1" x14ac:dyDescent="0.2">
      <c r="B113" s="12" t="s">
        <v>172</v>
      </c>
      <c r="C113" s="13"/>
      <c r="D113" s="13"/>
      <c r="E113" s="13"/>
      <c r="F113" s="353"/>
      <c r="G113" s="351"/>
      <c r="H113" s="15"/>
    </row>
    <row r="114" spans="1:8" ht="12" customHeight="1" x14ac:dyDescent="0.2">
      <c r="B114" s="16" t="s">
        <v>4</v>
      </c>
      <c r="C114" s="17" t="s">
        <v>1</v>
      </c>
      <c r="D114" s="17" t="s">
        <v>2</v>
      </c>
      <c r="E114" s="18" t="s">
        <v>6</v>
      </c>
      <c r="F114" s="219" t="s">
        <v>3</v>
      </c>
      <c r="G114" s="19" t="str">
        <f>CUMUL_Maladie_mnt!$H$5</f>
        <v>PCAP</v>
      </c>
      <c r="H114" s="20"/>
    </row>
    <row r="115" spans="1:8" ht="9.75" customHeight="1" x14ac:dyDescent="0.2">
      <c r="B115" s="21"/>
      <c r="C115" s="45" t="s">
        <v>5</v>
      </c>
      <c r="D115" s="44" t="s">
        <v>5</v>
      </c>
      <c r="E115" s="44"/>
      <c r="F115" s="220" t="s">
        <v>87</v>
      </c>
      <c r="G115" s="22" t="str">
        <f>CUMUL_Maladie_mnt!$H$6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95290807.799999088</v>
      </c>
      <c r="D119" s="238">
        <v>325820781.87999904</v>
      </c>
      <c r="E119" s="238">
        <v>421111589.67999816</v>
      </c>
      <c r="F119" s="222">
        <v>1012241.6000000173</v>
      </c>
      <c r="G119" s="239">
        <v>1.3105824792374321E-2</v>
      </c>
      <c r="H119" s="20"/>
    </row>
    <row r="120" spans="1:8" ht="10.5" customHeight="1" x14ac:dyDescent="0.2">
      <c r="A120" s="2"/>
      <c r="B120" s="37" t="s">
        <v>206</v>
      </c>
      <c r="C120" s="238">
        <v>1811990.6700000006</v>
      </c>
      <c r="D120" s="238">
        <v>18841863.360000003</v>
      </c>
      <c r="E120" s="238">
        <v>20653854.030000005</v>
      </c>
      <c r="F120" s="222"/>
      <c r="G120" s="239"/>
      <c r="H120" s="20"/>
    </row>
    <row r="121" spans="1:8" ht="10.5" customHeight="1" x14ac:dyDescent="0.2">
      <c r="A121" s="2"/>
      <c r="B121" s="37" t="s">
        <v>226</v>
      </c>
      <c r="C121" s="238">
        <v>6915371.549999998</v>
      </c>
      <c r="D121" s="238">
        <v>50254165.100000016</v>
      </c>
      <c r="E121" s="238">
        <v>57169536.650000013</v>
      </c>
      <c r="F121" s="222"/>
      <c r="G121" s="239"/>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104026983.01999907</v>
      </c>
      <c r="D126" s="238">
        <v>394930268.33999908</v>
      </c>
      <c r="E126" s="238">
        <v>498957251.35999817</v>
      </c>
      <c r="F126" s="222">
        <v>1012241.6000000173</v>
      </c>
      <c r="G126" s="239">
        <v>-0.19165826965611554</v>
      </c>
      <c r="H126" s="27"/>
    </row>
    <row r="127" spans="1:8" ht="7.5" customHeight="1" x14ac:dyDescent="0.2">
      <c r="A127" s="2"/>
      <c r="B127" s="35"/>
      <c r="C127" s="238"/>
      <c r="D127" s="238"/>
      <c r="E127" s="238"/>
      <c r="F127" s="222"/>
      <c r="G127" s="239"/>
      <c r="H127" s="20"/>
    </row>
    <row r="128" spans="1:8" s="28" customFormat="1" ht="15.75" customHeight="1" x14ac:dyDescent="0.2">
      <c r="A128" s="54"/>
      <c r="B128" s="31"/>
      <c r="C128" s="238"/>
      <c r="D128" s="238"/>
      <c r="E128" s="238"/>
      <c r="F128" s="222"/>
      <c r="G128" s="239"/>
      <c r="H128" s="27"/>
    </row>
    <row r="129" spans="1:8" ht="10.5" customHeight="1" x14ac:dyDescent="0.2">
      <c r="A129" s="2"/>
      <c r="B129" s="37" t="s">
        <v>132</v>
      </c>
      <c r="C129" s="238">
        <v>89312901.260037899</v>
      </c>
      <c r="D129" s="238">
        <v>201677223.66999182</v>
      </c>
      <c r="E129" s="238">
        <v>290990124.93002981</v>
      </c>
      <c r="F129" s="222">
        <v>1907280.4000000069</v>
      </c>
      <c r="G129" s="239">
        <v>9.3108971874731328E-2</v>
      </c>
      <c r="H129" s="20"/>
    </row>
    <row r="130" spans="1:8" ht="10.5" customHeight="1" x14ac:dyDescent="0.2">
      <c r="A130" s="2"/>
      <c r="B130" s="37" t="s">
        <v>207</v>
      </c>
      <c r="C130" s="238">
        <v>3238549.0799998506</v>
      </c>
      <c r="D130" s="238">
        <v>21081751.219999868</v>
      </c>
      <c r="E130" s="238">
        <v>24320300.299999721</v>
      </c>
      <c r="F130" s="222">
        <v>12924514.809999708</v>
      </c>
      <c r="G130" s="239">
        <v>-0.20129112703341501</v>
      </c>
      <c r="H130" s="20"/>
    </row>
    <row r="131" spans="1:8" ht="10.5" customHeight="1" x14ac:dyDescent="0.2">
      <c r="A131" s="2"/>
      <c r="B131" s="37" t="s">
        <v>208</v>
      </c>
      <c r="C131" s="238">
        <v>527841058.29982454</v>
      </c>
      <c r="D131" s="238">
        <v>189520848.0600009</v>
      </c>
      <c r="E131" s="238">
        <v>717361906.35982549</v>
      </c>
      <c r="F131" s="222">
        <v>5288739.590000065</v>
      </c>
      <c r="G131" s="239">
        <v>4.5533314318547013E-2</v>
      </c>
      <c r="H131" s="20"/>
    </row>
    <row r="132" spans="1:8" ht="10.5" hidden="1" customHeight="1" x14ac:dyDescent="0.2">
      <c r="A132" s="2"/>
      <c r="B132" s="37" t="s">
        <v>209</v>
      </c>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228</v>
      </c>
      <c r="C135" s="238">
        <v>620392527.63986242</v>
      </c>
      <c r="D135" s="238">
        <v>412283339.9499926</v>
      </c>
      <c r="E135" s="238">
        <v>1032675867.589855</v>
      </c>
      <c r="F135" s="222">
        <v>20120534.799999777</v>
      </c>
      <c r="G135" s="239">
        <v>5.0770969464129623E-2</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124211874.84999907</v>
      </c>
      <c r="D138" s="238">
        <v>57489712.189999878</v>
      </c>
      <c r="E138" s="238">
        <v>181701587.03999892</v>
      </c>
      <c r="F138" s="222">
        <v>295494.68</v>
      </c>
      <c r="G138" s="239">
        <v>4.9330950950990049E-2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124211874.84999907</v>
      </c>
      <c r="D141" s="238">
        <v>57490707.189999878</v>
      </c>
      <c r="E141" s="238">
        <v>181702582.03999892</v>
      </c>
      <c r="F141" s="222">
        <v>295494.68</v>
      </c>
      <c r="G141" s="239">
        <v>4.9327552723385626E-2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38319899.729999244</v>
      </c>
      <c r="D144" s="238">
        <v>6389053.8700000495</v>
      </c>
      <c r="E144" s="238">
        <v>44708953.599999294</v>
      </c>
      <c r="F144" s="222">
        <v>9588.8499999999985</v>
      </c>
      <c r="G144" s="239">
        <v>0.12902510240583021</v>
      </c>
      <c r="H144" s="20"/>
    </row>
    <row r="145" spans="1:8" ht="10.5" hidden="1" customHeight="1" x14ac:dyDescent="0.2">
      <c r="A145" s="2"/>
      <c r="B145" s="37"/>
      <c r="C145" s="53"/>
      <c r="D145" s="53"/>
      <c r="E145" s="53"/>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38319899.729999244</v>
      </c>
      <c r="D147" s="55">
        <v>6389053.8700000495</v>
      </c>
      <c r="E147" s="55">
        <v>44708953.599999294</v>
      </c>
      <c r="F147" s="222">
        <v>9588.8499999999985</v>
      </c>
      <c r="G147" s="182">
        <v>0.12902510240583021</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1969537.8799999885</v>
      </c>
      <c r="D150" s="55">
        <v>175748.9199999999</v>
      </c>
      <c r="E150" s="55">
        <v>2145286.7999999882</v>
      </c>
      <c r="F150" s="222"/>
      <c r="G150" s="182"/>
      <c r="H150" s="56"/>
    </row>
    <row r="151" spans="1:8" s="57" customFormat="1" ht="10.5" hidden="1" customHeight="1" x14ac:dyDescent="0.2">
      <c r="A151" s="6"/>
      <c r="B151" s="37"/>
      <c r="C151" s="55"/>
      <c r="D151" s="55"/>
      <c r="E151" s="55"/>
      <c r="F151" s="222"/>
      <c r="G151" s="182"/>
      <c r="H151" s="56"/>
    </row>
    <row r="152" spans="1:8" s="60" customFormat="1" ht="10.5" hidden="1" customHeight="1" x14ac:dyDescent="0.2">
      <c r="A152" s="24"/>
      <c r="B152" s="35" t="s">
        <v>231</v>
      </c>
      <c r="C152" s="55">
        <v>1969537.8799999885</v>
      </c>
      <c r="D152" s="55">
        <v>175924.9199999999</v>
      </c>
      <c r="E152" s="55">
        <v>2145462.7999999882</v>
      </c>
      <c r="F152" s="222">
        <v>0</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5756.25</v>
      </c>
      <c r="D155" s="55">
        <v>41315.050000000003</v>
      </c>
      <c r="E155" s="55">
        <v>47071.3</v>
      </c>
      <c r="F155" s="222"/>
      <c r="G155" s="182">
        <v>-0.10330474604813478</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5756.25</v>
      </c>
      <c r="D157" s="55">
        <v>41315.050000000003</v>
      </c>
      <c r="E157" s="55">
        <v>47071.3</v>
      </c>
      <c r="F157" s="222"/>
      <c r="G157" s="182">
        <v>-0.10330474604813478</v>
      </c>
      <c r="H157" s="56"/>
    </row>
    <row r="158" spans="1:8" s="57" customFormat="1" x14ac:dyDescent="0.2">
      <c r="A158" s="6"/>
      <c r="B158" s="35"/>
      <c r="C158" s="55"/>
      <c r="D158" s="55"/>
      <c r="E158" s="55"/>
      <c r="F158" s="222"/>
      <c r="G158" s="182"/>
      <c r="H158" s="56"/>
    </row>
    <row r="159" spans="1:8" s="63" customFormat="1" ht="12" x14ac:dyDescent="0.2">
      <c r="A159" s="61"/>
      <c r="B159" s="31" t="s">
        <v>244</v>
      </c>
      <c r="C159" s="191"/>
      <c r="D159" s="191"/>
      <c r="E159" s="191"/>
      <c r="F159" s="222"/>
      <c r="G159" s="182"/>
      <c r="H159" s="62"/>
    </row>
    <row r="160" spans="1:8" s="60" customFormat="1" ht="13.5" customHeight="1" x14ac:dyDescent="0.2">
      <c r="A160" s="24"/>
      <c r="B160" s="37" t="s">
        <v>213</v>
      </c>
      <c r="C160" s="55">
        <v>88.6</v>
      </c>
      <c r="D160" s="55"/>
      <c r="E160" s="55">
        <v>88.6</v>
      </c>
      <c r="F160" s="222"/>
      <c r="G160" s="182">
        <v>0.5963963963963963</v>
      </c>
      <c r="H160" s="59"/>
    </row>
    <row r="161" spans="1:8" s="60" customFormat="1" ht="15" customHeight="1" x14ac:dyDescent="0.2">
      <c r="A161" s="24"/>
      <c r="B161" s="37" t="s">
        <v>205</v>
      </c>
      <c r="C161" s="55">
        <v>1819899.379999995</v>
      </c>
      <c r="D161" s="55">
        <v>5231947.0299999947</v>
      </c>
      <c r="E161" s="55">
        <v>7051846.4099999899</v>
      </c>
      <c r="F161" s="222"/>
      <c r="G161" s="182">
        <v>-3.1754694569657516E-2</v>
      </c>
      <c r="H161" s="59"/>
    </row>
    <row r="162" spans="1:8" s="57" customFormat="1" ht="10.5" customHeight="1" x14ac:dyDescent="0.2">
      <c r="A162" s="6"/>
      <c r="B162" s="37" t="s">
        <v>206</v>
      </c>
      <c r="C162" s="55">
        <v>17439.439999999999</v>
      </c>
      <c r="D162" s="55">
        <v>128739.19</v>
      </c>
      <c r="E162" s="55">
        <v>146178.63</v>
      </c>
      <c r="F162" s="222"/>
      <c r="G162" s="182"/>
      <c r="H162" s="56"/>
    </row>
    <row r="163" spans="1:8" s="57" customFormat="1" ht="10.5" customHeight="1" x14ac:dyDescent="0.2">
      <c r="A163" s="6"/>
      <c r="B163" s="37" t="s">
        <v>127</v>
      </c>
      <c r="C163" s="55">
        <v>145404.09999999998</v>
      </c>
      <c r="D163" s="55">
        <v>869284</v>
      </c>
      <c r="E163" s="55">
        <v>1014688.1000000001</v>
      </c>
      <c r="F163" s="222"/>
      <c r="G163" s="182"/>
      <c r="H163" s="56"/>
    </row>
    <row r="164" spans="1:8" s="57" customFormat="1" ht="10.5" customHeight="1" x14ac:dyDescent="0.2">
      <c r="A164" s="6"/>
      <c r="B164" s="37" t="s">
        <v>207</v>
      </c>
      <c r="C164" s="55">
        <v>222554.30999999924</v>
      </c>
      <c r="D164" s="55">
        <v>341932.14999999985</v>
      </c>
      <c r="E164" s="55">
        <v>564486.45999999915</v>
      </c>
      <c r="F164" s="222"/>
      <c r="G164" s="182">
        <v>0.12840767802592223</v>
      </c>
      <c r="H164" s="56"/>
    </row>
    <row r="165" spans="1:8" s="57" customFormat="1" ht="10.5" customHeight="1" x14ac:dyDescent="0.2">
      <c r="A165" s="6"/>
      <c r="B165" s="37" t="s">
        <v>208</v>
      </c>
      <c r="C165" s="55">
        <v>21395.199999999986</v>
      </c>
      <c r="D165" s="55">
        <v>136806.21</v>
      </c>
      <c r="E165" s="55">
        <v>158201.40999999997</v>
      </c>
      <c r="F165" s="222"/>
      <c r="G165" s="182">
        <v>-0.18488540605973036</v>
      </c>
      <c r="H165" s="56"/>
    </row>
    <row r="166" spans="1:8" s="57" customFormat="1" ht="10.5" customHeight="1" x14ac:dyDescent="0.2">
      <c r="A166" s="6"/>
      <c r="B166" s="37" t="s">
        <v>209</v>
      </c>
      <c r="C166" s="55">
        <v>1090183.2600000016</v>
      </c>
      <c r="D166" s="55">
        <v>504847.74000000005</v>
      </c>
      <c r="E166" s="55">
        <v>1595031.0000000019</v>
      </c>
      <c r="F166" s="222"/>
      <c r="G166" s="182">
        <v>0.17309943033560105</v>
      </c>
      <c r="H166" s="56"/>
    </row>
    <row r="167" spans="1:8" s="57" customFormat="1" ht="10.5" customHeight="1" x14ac:dyDescent="0.2">
      <c r="A167" s="6"/>
      <c r="B167" s="37" t="s">
        <v>210</v>
      </c>
      <c r="C167" s="55">
        <v>201855.39999999997</v>
      </c>
      <c r="D167" s="55">
        <v>67988.800000000003</v>
      </c>
      <c r="E167" s="55">
        <v>269844.19999999995</v>
      </c>
      <c r="F167" s="222"/>
      <c r="G167" s="182">
        <v>-8.9978401487497472E-2</v>
      </c>
      <c r="H167" s="56"/>
    </row>
    <row r="168" spans="1:8" s="57" customFormat="1" ht="10.5" customHeight="1" x14ac:dyDescent="0.2">
      <c r="A168" s="6"/>
      <c r="B168" s="37" t="s">
        <v>211</v>
      </c>
      <c r="C168" s="55">
        <v>11301088.28000004</v>
      </c>
      <c r="D168" s="55">
        <v>1350206.3800000066</v>
      </c>
      <c r="E168" s="55">
        <v>12651294.660000047</v>
      </c>
      <c r="F168" s="222"/>
      <c r="G168" s="182">
        <v>-6.1713825110065623E-2</v>
      </c>
      <c r="H168" s="56"/>
    </row>
    <row r="169" spans="1:8" s="57" customFormat="1" ht="10.5" customHeight="1" x14ac:dyDescent="0.2">
      <c r="A169" s="6"/>
      <c r="B169" s="37" t="s">
        <v>212</v>
      </c>
      <c r="C169" s="55">
        <v>4563.1000000000004</v>
      </c>
      <c r="D169" s="55">
        <v>512</v>
      </c>
      <c r="E169" s="55">
        <v>5075.1000000000004</v>
      </c>
      <c r="F169" s="222"/>
      <c r="G169" s="182"/>
      <c r="H169" s="56"/>
    </row>
    <row r="170" spans="1:8" s="57" customFormat="1" ht="10.5" customHeight="1" x14ac:dyDescent="0.2">
      <c r="A170" s="6"/>
      <c r="B170" s="35" t="s">
        <v>234</v>
      </c>
      <c r="C170" s="55">
        <v>14827895.070000036</v>
      </c>
      <c r="D170" s="55">
        <v>8633970.5</v>
      </c>
      <c r="E170" s="55">
        <v>23461865.570000038</v>
      </c>
      <c r="F170" s="222"/>
      <c r="G170" s="182">
        <v>-9.9778623851054737E-2</v>
      </c>
      <c r="H170" s="56"/>
    </row>
    <row r="171" spans="1:8" s="57" customFormat="1" ht="9" x14ac:dyDescent="0.15">
      <c r="A171" s="6"/>
      <c r="B171" s="264"/>
      <c r="C171" s="55"/>
      <c r="D171" s="55"/>
      <c r="E171" s="55"/>
      <c r="F171" s="222"/>
      <c r="G171" s="182"/>
      <c r="H171" s="56"/>
    </row>
    <row r="172" spans="1:8" s="57" customFormat="1" x14ac:dyDescent="0.2">
      <c r="A172" s="6"/>
      <c r="B172" s="35" t="s">
        <v>233</v>
      </c>
      <c r="C172" s="55">
        <v>904174961.43985951</v>
      </c>
      <c r="D172" s="55">
        <v>879978344.81999171</v>
      </c>
      <c r="E172" s="55">
        <v>1784153306.2598515</v>
      </c>
      <c r="F172" s="222">
        <v>21437859.929999795</v>
      </c>
      <c r="G172" s="182">
        <v>-3.0020885090649929E-2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1747420.9999999905</v>
      </c>
      <c r="D176" s="55">
        <v>1167368.6500000118</v>
      </c>
      <c r="E176" s="55">
        <v>2914789.6500000022</v>
      </c>
      <c r="F176" s="222">
        <v>219827.81999999951</v>
      </c>
      <c r="G176" s="182">
        <v>-7.9802162481572569E-3</v>
      </c>
      <c r="H176" s="59"/>
    </row>
    <row r="177" spans="1:8" s="60" customFormat="1" ht="10.5" customHeight="1" x14ac:dyDescent="0.2">
      <c r="A177" s="24"/>
      <c r="B177" s="37" t="s">
        <v>214</v>
      </c>
      <c r="C177" s="55">
        <v>4441959861.4700003</v>
      </c>
      <c r="D177" s="55">
        <v>2901313978.1599998</v>
      </c>
      <c r="E177" s="55">
        <v>7343273839.6300001</v>
      </c>
      <c r="F177" s="222">
        <v>408268740.18000001</v>
      </c>
      <c r="G177" s="182">
        <v>-9.1772331631390092E-4</v>
      </c>
      <c r="H177" s="59"/>
    </row>
    <row r="178" spans="1:8" s="60" customFormat="1" ht="10.5" customHeight="1" x14ac:dyDescent="0.2">
      <c r="A178" s="24"/>
      <c r="B178" s="37" t="s">
        <v>215</v>
      </c>
      <c r="C178" s="55">
        <v>858608.05000000016</v>
      </c>
      <c r="D178" s="55">
        <v>251775.25</v>
      </c>
      <c r="E178" s="55">
        <v>1110383.3000000003</v>
      </c>
      <c r="F178" s="222">
        <v>34667.75</v>
      </c>
      <c r="G178" s="182">
        <v>-0.66658540364371421</v>
      </c>
      <c r="H178" s="59"/>
    </row>
    <row r="179" spans="1:8" s="60" customFormat="1" ht="10.5" customHeight="1" x14ac:dyDescent="0.2">
      <c r="A179" s="24"/>
      <c r="B179" s="37" t="s">
        <v>216</v>
      </c>
      <c r="C179" s="55">
        <v>1407809.36</v>
      </c>
      <c r="D179" s="55">
        <v>860447.52</v>
      </c>
      <c r="E179" s="55">
        <v>2268256.88</v>
      </c>
      <c r="F179" s="222">
        <v>83580.760000000009</v>
      </c>
      <c r="G179" s="182">
        <v>-5.7028890526734655E-2</v>
      </c>
      <c r="H179" s="59"/>
    </row>
    <row r="180" spans="1:8" s="60" customFormat="1" ht="10.5" customHeight="1" x14ac:dyDescent="0.2">
      <c r="A180" s="24"/>
      <c r="B180" s="37" t="s">
        <v>217</v>
      </c>
      <c r="C180" s="55">
        <v>8010342.2699995795</v>
      </c>
      <c r="D180" s="55">
        <v>5334997.2599998228</v>
      </c>
      <c r="E180" s="55">
        <v>13345339.529999401</v>
      </c>
      <c r="F180" s="222">
        <v>593069.12999999546</v>
      </c>
      <c r="G180" s="182">
        <v>-6.496958393298935E-2</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4453984042.1499996</v>
      </c>
      <c r="D186" s="166">
        <v>2908928566.8399997</v>
      </c>
      <c r="E186" s="166">
        <v>7362912608.9899998</v>
      </c>
      <c r="F186" s="342">
        <v>409199885.64000005</v>
      </c>
      <c r="G186" s="194">
        <v>-1.3635153967173075E-3</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v>72009289.118193597</v>
      </c>
      <c r="E189" s="55">
        <v>72009289.118193597</v>
      </c>
      <c r="F189" s="222"/>
      <c r="G189" s="185">
        <v>-8.9189295237112054E-3</v>
      </c>
      <c r="H189" s="69"/>
    </row>
    <row r="190" spans="1:8" ht="10.5" hidden="1" customHeight="1" x14ac:dyDescent="0.2">
      <c r="A190" s="2"/>
      <c r="B190" s="82" t="s">
        <v>81</v>
      </c>
      <c r="C190" s="55"/>
      <c r="D190" s="55">
        <v>50441820.338000447</v>
      </c>
      <c r="E190" s="55">
        <v>50441820.338000447</v>
      </c>
      <c r="F190" s="222"/>
      <c r="G190" s="185">
        <v>5.6685646658690247E-2</v>
      </c>
      <c r="H190" s="69"/>
    </row>
    <row r="191" spans="1:8" ht="10.5" hidden="1" customHeight="1" x14ac:dyDescent="0.2">
      <c r="A191" s="2"/>
      <c r="B191" s="82"/>
      <c r="C191" s="55"/>
      <c r="D191" s="55"/>
      <c r="E191" s="55"/>
      <c r="F191" s="222"/>
      <c r="G191" s="185"/>
      <c r="H191" s="69"/>
    </row>
    <row r="192" spans="1:8" s="28" customFormat="1" ht="27.75" customHeight="1" x14ac:dyDescent="0.2">
      <c r="A192" s="54"/>
      <c r="B192" s="391" t="s">
        <v>165</v>
      </c>
      <c r="C192" s="392"/>
      <c r="D192" s="377">
        <v>133149146.58200239</v>
      </c>
      <c r="E192" s="377">
        <v>133149146.58200239</v>
      </c>
      <c r="F192" s="393"/>
      <c r="G192" s="394">
        <v>3.0759738693350469E-2</v>
      </c>
      <c r="H192" s="70"/>
    </row>
    <row r="193" spans="1:8" ht="10.5" customHeight="1" x14ac:dyDescent="0.2">
      <c r="A193" s="2"/>
      <c r="B193" s="84"/>
      <c r="C193" s="72"/>
      <c r="D193" s="72"/>
      <c r="E193" s="72"/>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honeticPr fontId="22" type="noConversion"/>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tabColor indexed="26"/>
  </sheetPr>
  <dimension ref="A1:J257"/>
  <sheetViews>
    <sheetView showRowColHeaders="0" showZeros="0" view="pageBreakPreview" topLeftCell="A172" zoomScale="115" zoomScaleNormal="100" workbookViewId="0">
      <selection activeCell="B212" sqref="B212"/>
    </sheetView>
  </sheetViews>
  <sheetFormatPr baseColWidth="10" defaultRowHeight="11.25" x14ac:dyDescent="0.2"/>
  <cols>
    <col min="1" max="1" width="4" style="6" customWidth="1"/>
    <col min="2" max="2" width="62.28515625" style="5" customWidth="1"/>
    <col min="3" max="3" width="13" style="3" customWidth="1"/>
    <col min="4" max="4" width="14.7109375" style="3" customWidth="1"/>
    <col min="5" max="5" width="9.140625" style="3" customWidth="1"/>
    <col min="6" max="6" width="2.5703125" style="3" customWidth="1"/>
    <col min="7" max="16384" width="11.42578125" style="5"/>
  </cols>
  <sheetData>
    <row r="1" spans="1:6" ht="9" customHeight="1" x14ac:dyDescent="0.2">
      <c r="A1" s="1"/>
      <c r="D1" s="4"/>
      <c r="E1" s="4"/>
      <c r="F1" s="4"/>
    </row>
    <row r="2" spans="1:6" ht="17.25" customHeight="1" x14ac:dyDescent="0.25">
      <c r="B2" s="7" t="s">
        <v>288</v>
      </c>
      <c r="C2" s="8"/>
      <c r="D2" s="8"/>
      <c r="E2" s="8"/>
      <c r="F2" s="8"/>
    </row>
    <row r="3" spans="1:6" ht="12" customHeight="1" x14ac:dyDescent="0.2">
      <c r="B3" s="9" t="str">
        <f>CUMUL_Maladie_nbre!C3</f>
        <v>PERIODE DU 1.1 AU 31.5.2024</v>
      </c>
    </row>
    <row r="4" spans="1:6" ht="14.25" customHeight="1" x14ac:dyDescent="0.2">
      <c r="B4" s="12" t="s">
        <v>174</v>
      </c>
      <c r="C4" s="13"/>
      <c r="D4" s="13"/>
      <c r="E4" s="14"/>
      <c r="F4" s="15"/>
    </row>
    <row r="5" spans="1:6" ht="12" customHeight="1" x14ac:dyDescent="0.2">
      <c r="B5" s="16" t="s">
        <v>4</v>
      </c>
      <c r="C5" s="18" t="s">
        <v>6</v>
      </c>
      <c r="D5" s="219" t="s">
        <v>3</v>
      </c>
      <c r="E5" s="19" t="str">
        <f>CUMUL_Maladie_mnt!$H$5</f>
        <v>PCAP</v>
      </c>
      <c r="F5" s="20"/>
    </row>
    <row r="6" spans="1:6" ht="9.75" customHeight="1" x14ac:dyDescent="0.2">
      <c r="B6" s="21"/>
      <c r="C6" s="17"/>
      <c r="D6" s="220" t="s">
        <v>87</v>
      </c>
      <c r="E6" s="22" t="str">
        <f>CUMUL_Maladie_mnt!$H$6</f>
        <v>en %</v>
      </c>
      <c r="F6" s="23"/>
    </row>
    <row r="7" spans="1:6" s="28" customFormat="1" ht="14.25" customHeight="1" x14ac:dyDescent="0.2">
      <c r="A7" s="24"/>
      <c r="B7" s="25" t="s">
        <v>170</v>
      </c>
      <c r="C7" s="192"/>
      <c r="D7" s="228"/>
      <c r="E7" s="193"/>
      <c r="F7" s="27"/>
    </row>
    <row r="8" spans="1:6" ht="6.75" customHeight="1" x14ac:dyDescent="0.2">
      <c r="B8" s="29"/>
      <c r="C8" s="30"/>
      <c r="D8" s="222"/>
      <c r="E8" s="179"/>
      <c r="F8" s="20"/>
    </row>
    <row r="9" spans="1:6" s="28" customFormat="1" ht="10.5" customHeight="1" x14ac:dyDescent="0.2">
      <c r="A9" s="24"/>
      <c r="B9" s="31" t="s">
        <v>88</v>
      </c>
      <c r="C9" s="30"/>
      <c r="D9" s="222"/>
      <c r="E9" s="179"/>
      <c r="F9" s="27"/>
    </row>
    <row r="10" spans="1:6" ht="10.5" customHeight="1" x14ac:dyDescent="0.2">
      <c r="B10" s="16" t="s">
        <v>22</v>
      </c>
      <c r="C10" s="30">
        <v>392060</v>
      </c>
      <c r="D10" s="222">
        <v>2181</v>
      </c>
      <c r="E10" s="179">
        <v>-0.10270611714301403</v>
      </c>
      <c r="F10" s="20"/>
    </row>
    <row r="11" spans="1:6" ht="10.5" customHeight="1" x14ac:dyDescent="0.2">
      <c r="B11" s="16" t="s">
        <v>23</v>
      </c>
      <c r="C11" s="30">
        <v>3937</v>
      </c>
      <c r="D11" s="222"/>
      <c r="E11" s="179">
        <v>-0.19669455213221787</v>
      </c>
      <c r="F11" s="20"/>
    </row>
    <row r="12" spans="1:6" ht="10.5" customHeight="1" x14ac:dyDescent="0.2">
      <c r="B12" s="16" t="s">
        <v>218</v>
      </c>
      <c r="C12" s="30">
        <v>891.79999999999984</v>
      </c>
      <c r="D12" s="222">
        <v>0</v>
      </c>
      <c r="E12" s="179">
        <v>-0.19787731606404035</v>
      </c>
      <c r="F12" s="20"/>
    </row>
    <row r="13" spans="1:6" ht="10.5" customHeight="1" x14ac:dyDescent="0.2">
      <c r="B13" s="33" t="s">
        <v>193</v>
      </c>
      <c r="C13" s="30">
        <v>29329</v>
      </c>
      <c r="D13" s="222">
        <v>325</v>
      </c>
      <c r="E13" s="179">
        <v>-7.622287316135945E-2</v>
      </c>
      <c r="F13" s="20"/>
    </row>
    <row r="14" spans="1:6" x14ac:dyDescent="0.2">
      <c r="B14" s="33" t="s">
        <v>194</v>
      </c>
      <c r="C14" s="30">
        <v>417</v>
      </c>
      <c r="D14" s="222">
        <v>14</v>
      </c>
      <c r="E14" s="179">
        <v>7.474226804123707E-2</v>
      </c>
      <c r="F14" s="20"/>
    </row>
    <row r="15" spans="1:6" x14ac:dyDescent="0.2">
      <c r="B15" s="33" t="s">
        <v>322</v>
      </c>
      <c r="C15" s="30">
        <v>7</v>
      </c>
      <c r="D15" s="222">
        <v>5</v>
      </c>
      <c r="E15" s="179">
        <v>-0.41666666666666663</v>
      </c>
      <c r="F15" s="20"/>
    </row>
    <row r="16" spans="1:6" x14ac:dyDescent="0.2">
      <c r="B16" s="33" t="s">
        <v>324</v>
      </c>
      <c r="C16" s="30"/>
      <c r="D16" s="222"/>
      <c r="E16" s="179"/>
      <c r="F16" s="20"/>
    </row>
    <row r="17" spans="1:6" x14ac:dyDescent="0.2">
      <c r="B17" s="33" t="s">
        <v>325</v>
      </c>
      <c r="C17" s="30">
        <v>19112</v>
      </c>
      <c r="D17" s="222">
        <v>151</v>
      </c>
      <c r="E17" s="179">
        <v>-9.9297799142278098E-2</v>
      </c>
      <c r="F17" s="20"/>
    </row>
    <row r="18" spans="1:6" x14ac:dyDescent="0.2">
      <c r="B18" s="33" t="s">
        <v>320</v>
      </c>
      <c r="C18" s="30">
        <v>22</v>
      </c>
      <c r="D18" s="222">
        <v>0</v>
      </c>
      <c r="E18" s="179">
        <v>0.22222222222222232</v>
      </c>
      <c r="F18" s="20"/>
    </row>
    <row r="19" spans="1:6" x14ac:dyDescent="0.2">
      <c r="B19" s="33" t="s">
        <v>321</v>
      </c>
      <c r="C19" s="30">
        <v>9771</v>
      </c>
      <c r="D19" s="222">
        <v>155</v>
      </c>
      <c r="E19" s="179">
        <v>-3.3626743151023653E-2</v>
      </c>
      <c r="F19" s="20"/>
    </row>
    <row r="20" spans="1:6" x14ac:dyDescent="0.2">
      <c r="B20" s="33" t="s">
        <v>323</v>
      </c>
      <c r="C20" s="30">
        <v>30220.799999999999</v>
      </c>
      <c r="D20" s="222">
        <v>325</v>
      </c>
      <c r="E20" s="179">
        <v>-8.0338884019865664E-2</v>
      </c>
      <c r="F20" s="20"/>
    </row>
    <row r="21" spans="1:6" x14ac:dyDescent="0.2">
      <c r="B21" s="35"/>
      <c r="C21" s="30"/>
      <c r="D21" s="222"/>
      <c r="E21" s="179"/>
      <c r="F21" s="34"/>
    </row>
    <row r="22" spans="1:6" s="28" customFormat="1" ht="10.5" customHeight="1" x14ac:dyDescent="0.2">
      <c r="A22" s="24"/>
      <c r="B22" s="31" t="s">
        <v>102</v>
      </c>
      <c r="C22" s="30"/>
      <c r="D22" s="222"/>
      <c r="E22" s="179"/>
      <c r="F22" s="36"/>
    </row>
    <row r="23" spans="1:6" ht="10.5" customHeight="1" x14ac:dyDescent="0.2">
      <c r="B23" s="16" t="s">
        <v>22</v>
      </c>
      <c r="C23" s="30">
        <v>846255</v>
      </c>
      <c r="D23" s="222">
        <v>123198</v>
      </c>
      <c r="E23" s="179">
        <v>-0.10104559597270801</v>
      </c>
      <c r="F23" s="20"/>
    </row>
    <row r="24" spans="1:6" ht="10.5" customHeight="1" x14ac:dyDescent="0.2">
      <c r="B24" s="16" t="s">
        <v>23</v>
      </c>
      <c r="C24" s="30">
        <v>25</v>
      </c>
      <c r="D24" s="222"/>
      <c r="E24" s="179"/>
      <c r="F24" s="34"/>
    </row>
    <row r="25" spans="1:6" ht="10.5" customHeight="1" x14ac:dyDescent="0.2">
      <c r="B25" s="33" t="s">
        <v>193</v>
      </c>
      <c r="C25" s="30">
        <v>16514</v>
      </c>
      <c r="D25" s="222">
        <v>3293</v>
      </c>
      <c r="E25" s="179">
        <v>-0.12203005959817748</v>
      </c>
      <c r="F25" s="34"/>
    </row>
    <row r="26" spans="1:6" ht="10.5" customHeight="1" x14ac:dyDescent="0.2">
      <c r="B26" s="33" t="s">
        <v>194</v>
      </c>
      <c r="C26" s="30">
        <v>492725</v>
      </c>
      <c r="D26" s="222">
        <v>111778</v>
      </c>
      <c r="E26" s="179">
        <v>-5.9472418858081411E-2</v>
      </c>
      <c r="F26" s="34"/>
    </row>
    <row r="27" spans="1:6" ht="10.5" customHeight="1" x14ac:dyDescent="0.2">
      <c r="B27" s="33" t="s">
        <v>322</v>
      </c>
      <c r="C27" s="30">
        <v>3038</v>
      </c>
      <c r="D27" s="222">
        <v>1924</v>
      </c>
      <c r="E27" s="179">
        <v>-9.232148192411116E-2</v>
      </c>
      <c r="F27" s="34"/>
    </row>
    <row r="28" spans="1:6" ht="10.5" customHeight="1" x14ac:dyDescent="0.2">
      <c r="B28" s="33" t="s">
        <v>324</v>
      </c>
      <c r="C28" s="30">
        <v>39444</v>
      </c>
      <c r="D28" s="222">
        <v>38500</v>
      </c>
      <c r="E28" s="179">
        <v>-0.13755329616267631</v>
      </c>
      <c r="F28" s="34"/>
    </row>
    <row r="29" spans="1:6" ht="10.5" customHeight="1" x14ac:dyDescent="0.2">
      <c r="B29" s="33" t="s">
        <v>325</v>
      </c>
      <c r="C29" s="30">
        <v>42282</v>
      </c>
      <c r="D29" s="222">
        <v>39197</v>
      </c>
      <c r="E29" s="179">
        <v>-9.9290629060775792E-2</v>
      </c>
      <c r="F29" s="34"/>
    </row>
    <row r="30" spans="1:6" ht="10.5" customHeight="1" x14ac:dyDescent="0.2">
      <c r="B30" s="33" t="s">
        <v>320</v>
      </c>
      <c r="C30" s="30">
        <v>303064</v>
      </c>
      <c r="D30" s="222">
        <v>5752</v>
      </c>
      <c r="E30" s="179">
        <v>-4.167668003187408E-2</v>
      </c>
      <c r="F30" s="34"/>
    </row>
    <row r="31" spans="1:6" ht="10.5" customHeight="1" x14ac:dyDescent="0.2">
      <c r="B31" s="33" t="s">
        <v>321</v>
      </c>
      <c r="C31" s="30">
        <v>13273</v>
      </c>
      <c r="D31" s="222">
        <v>1847</v>
      </c>
      <c r="E31" s="179">
        <v>2.2653477308767211E-3</v>
      </c>
      <c r="F31" s="34"/>
    </row>
    <row r="32" spans="1:6" ht="10.5" customHeight="1" x14ac:dyDescent="0.2">
      <c r="B32" s="33" t="s">
        <v>323</v>
      </c>
      <c r="C32" s="30">
        <v>91624</v>
      </c>
      <c r="D32" s="222">
        <v>24558</v>
      </c>
      <c r="E32" s="179">
        <v>-6.857308413685137E-2</v>
      </c>
      <c r="F32" s="34"/>
    </row>
    <row r="33" spans="1:6" ht="10.5" customHeight="1" x14ac:dyDescent="0.2">
      <c r="B33" s="16" t="s">
        <v>195</v>
      </c>
      <c r="C33" s="30">
        <v>509239</v>
      </c>
      <c r="D33" s="222">
        <v>115071</v>
      </c>
      <c r="E33" s="179">
        <v>-6.1640624827249746E-2</v>
      </c>
      <c r="F33" s="34"/>
    </row>
    <row r="34" spans="1:6" ht="10.5" customHeight="1" x14ac:dyDescent="0.2">
      <c r="B34" s="16" t="s">
        <v>196</v>
      </c>
      <c r="C34" s="30">
        <v>25</v>
      </c>
      <c r="D34" s="222"/>
      <c r="E34" s="179">
        <v>-0.3902439024390244</v>
      </c>
      <c r="F34" s="34"/>
    </row>
    <row r="35" spans="1:6" ht="10.5" customHeight="1" x14ac:dyDescent="0.2">
      <c r="B35" s="16" t="s">
        <v>197</v>
      </c>
      <c r="C35" s="30">
        <v>14</v>
      </c>
      <c r="D35" s="222"/>
      <c r="E35" s="179"/>
      <c r="F35" s="34"/>
    </row>
    <row r="36" spans="1:6" ht="10.5" customHeight="1" x14ac:dyDescent="0.2">
      <c r="B36" s="16" t="s">
        <v>198</v>
      </c>
      <c r="C36" s="30">
        <v>135</v>
      </c>
      <c r="D36" s="222"/>
      <c r="E36" s="179">
        <v>-0.52631578947368429</v>
      </c>
      <c r="F36" s="34"/>
    </row>
    <row r="37" spans="1:6" ht="17.25"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0">
        <v>1238315</v>
      </c>
      <c r="D39" s="222">
        <v>125379</v>
      </c>
      <c r="E39" s="179">
        <v>-0.10157199416968421</v>
      </c>
      <c r="F39" s="34"/>
    </row>
    <row r="40" spans="1:6" ht="10.5" customHeight="1" x14ac:dyDescent="0.2">
      <c r="B40" s="16" t="s">
        <v>23</v>
      </c>
      <c r="C40" s="30">
        <v>3962</v>
      </c>
      <c r="D40" s="222"/>
      <c r="E40" s="179">
        <v>-0.2570785674104632</v>
      </c>
      <c r="F40" s="34"/>
    </row>
    <row r="41" spans="1:6" s="28" customFormat="1" ht="10.5" customHeight="1" x14ac:dyDescent="0.2">
      <c r="A41" s="24"/>
      <c r="B41" s="33" t="s">
        <v>193</v>
      </c>
      <c r="C41" s="30">
        <v>17405.8</v>
      </c>
      <c r="D41" s="222">
        <v>3293</v>
      </c>
      <c r="E41" s="179">
        <v>-0.12626310796090578</v>
      </c>
      <c r="F41" s="27"/>
    </row>
    <row r="42" spans="1:6" ht="10.5" customHeight="1" x14ac:dyDescent="0.2">
      <c r="B42" s="33" t="s">
        <v>194</v>
      </c>
      <c r="C42" s="343">
        <v>522054</v>
      </c>
      <c r="D42" s="222">
        <v>112103</v>
      </c>
      <c r="E42" s="344">
        <v>-6.0429548053967497E-2</v>
      </c>
      <c r="F42" s="34"/>
    </row>
    <row r="43" spans="1:6" ht="10.5" customHeight="1" x14ac:dyDescent="0.2">
      <c r="B43" s="33" t="s">
        <v>322</v>
      </c>
      <c r="C43" s="343">
        <v>3455</v>
      </c>
      <c r="D43" s="222">
        <v>1938</v>
      </c>
      <c r="E43" s="344">
        <v>-7.4966532797858143E-2</v>
      </c>
      <c r="F43" s="34"/>
    </row>
    <row r="44" spans="1:6" ht="10.5" customHeight="1" x14ac:dyDescent="0.2">
      <c r="B44" s="33" t="s">
        <v>324</v>
      </c>
      <c r="C44" s="343">
        <v>39451</v>
      </c>
      <c r="D44" s="222">
        <v>38505</v>
      </c>
      <c r="E44" s="344">
        <v>-0.13762651102804557</v>
      </c>
      <c r="F44" s="34"/>
    </row>
    <row r="45" spans="1:6" ht="10.5" customHeight="1" x14ac:dyDescent="0.2">
      <c r="B45" s="33" t="s">
        <v>325</v>
      </c>
      <c r="C45" s="343">
        <v>42282</v>
      </c>
      <c r="D45" s="222">
        <v>39197</v>
      </c>
      <c r="E45" s="344">
        <v>-9.9309815950920255E-2</v>
      </c>
      <c r="F45" s="34"/>
    </row>
    <row r="46" spans="1:6" ht="10.5" customHeight="1" x14ac:dyDescent="0.2">
      <c r="B46" s="33" t="s">
        <v>320</v>
      </c>
      <c r="C46" s="343">
        <v>322176</v>
      </c>
      <c r="D46" s="222">
        <v>5903</v>
      </c>
      <c r="E46" s="344">
        <v>-4.5299781013029561E-2</v>
      </c>
      <c r="F46" s="34"/>
    </row>
    <row r="47" spans="1:6" ht="10.5" customHeight="1" x14ac:dyDescent="0.2">
      <c r="B47" s="33" t="s">
        <v>321</v>
      </c>
      <c r="C47" s="343">
        <v>13295</v>
      </c>
      <c r="D47" s="222">
        <v>1847</v>
      </c>
      <c r="E47" s="344">
        <v>2.56390920745031E-3</v>
      </c>
      <c r="F47" s="34"/>
    </row>
    <row r="48" spans="1:6" ht="10.5" customHeight="1" x14ac:dyDescent="0.2">
      <c r="B48" s="33" t="s">
        <v>323</v>
      </c>
      <c r="C48" s="343">
        <v>101395</v>
      </c>
      <c r="D48" s="222">
        <v>24713</v>
      </c>
      <c r="E48" s="344">
        <v>-6.5315886265273515E-2</v>
      </c>
      <c r="F48" s="34"/>
    </row>
    <row r="49" spans="1:6" ht="10.5" customHeight="1" x14ac:dyDescent="0.2">
      <c r="B49" s="16" t="s">
        <v>196</v>
      </c>
      <c r="C49" s="343">
        <v>539459.80000000005</v>
      </c>
      <c r="D49" s="222">
        <v>115396</v>
      </c>
      <c r="E49" s="344">
        <v>-6.2708191585254758E-2</v>
      </c>
      <c r="F49" s="34"/>
    </row>
    <row r="50" spans="1:6" s="28" customFormat="1" ht="10.5" customHeight="1" x14ac:dyDescent="0.2">
      <c r="A50" s="24"/>
      <c r="B50" s="16" t="s">
        <v>197</v>
      </c>
      <c r="C50" s="343">
        <v>25</v>
      </c>
      <c r="D50" s="222"/>
      <c r="E50" s="344">
        <v>-0.3902439024390244</v>
      </c>
      <c r="F50" s="27"/>
    </row>
    <row r="51" spans="1:6" ht="10.5" customHeight="1" x14ac:dyDescent="0.2">
      <c r="B51" s="16" t="s">
        <v>198</v>
      </c>
      <c r="C51" s="343">
        <v>14</v>
      </c>
      <c r="D51" s="222"/>
      <c r="E51" s="344"/>
      <c r="F51" s="34"/>
    </row>
    <row r="52" spans="1:6" ht="11.25" customHeight="1" x14ac:dyDescent="0.2">
      <c r="B52" s="16" t="s">
        <v>303</v>
      </c>
      <c r="C52" s="343">
        <v>135</v>
      </c>
      <c r="D52" s="222"/>
      <c r="E52" s="344">
        <v>-0.52631578947368429</v>
      </c>
      <c r="F52" s="34"/>
    </row>
    <row r="53" spans="1:6" ht="11.25" hidden="1" customHeight="1" x14ac:dyDescent="0.2">
      <c r="B53" s="16"/>
      <c r="C53" s="30"/>
      <c r="D53" s="222"/>
      <c r="E53" s="179"/>
      <c r="F53" s="34"/>
    </row>
    <row r="54" spans="1:6" ht="11.25" customHeight="1" x14ac:dyDescent="0.2">
      <c r="B54" s="31" t="s">
        <v>122</v>
      </c>
      <c r="C54" s="30"/>
      <c r="D54" s="222"/>
      <c r="E54" s="179"/>
      <c r="F54" s="34"/>
    </row>
    <row r="55" spans="1:6" ht="10.5" customHeight="1" x14ac:dyDescent="0.2">
      <c r="B55" s="16" t="s">
        <v>22</v>
      </c>
      <c r="C55" s="30">
        <v>551607</v>
      </c>
      <c r="D55" s="222">
        <v>1053</v>
      </c>
      <c r="E55" s="179">
        <v>5.9246784470210478E-2</v>
      </c>
      <c r="F55" s="34"/>
    </row>
    <row r="56" spans="1:6" ht="10.5" customHeight="1" x14ac:dyDescent="0.2">
      <c r="B56" s="16" t="s">
        <v>169</v>
      </c>
      <c r="C56" s="30">
        <v>24470</v>
      </c>
      <c r="D56" s="222"/>
      <c r="E56" s="179">
        <v>-0.13316093379149097</v>
      </c>
      <c r="F56" s="34"/>
    </row>
    <row r="57" spans="1:6" ht="6" customHeight="1" x14ac:dyDescent="0.2">
      <c r="B57" s="35"/>
      <c r="C57" s="30"/>
      <c r="D57" s="222"/>
      <c r="E57" s="179"/>
      <c r="F57" s="34"/>
    </row>
    <row r="58" spans="1:6" s="28" customFormat="1" ht="11.25" customHeight="1" x14ac:dyDescent="0.2">
      <c r="A58" s="24"/>
      <c r="B58" s="31" t="s">
        <v>121</v>
      </c>
      <c r="C58" s="30"/>
      <c r="D58" s="222"/>
      <c r="E58" s="179"/>
      <c r="F58" s="36"/>
    </row>
    <row r="59" spans="1:6" s="28" customFormat="1" ht="10.5" customHeight="1" x14ac:dyDescent="0.2">
      <c r="A59" s="24"/>
      <c r="B59" s="16" t="s">
        <v>22</v>
      </c>
      <c r="C59" s="30">
        <v>9522</v>
      </c>
      <c r="D59" s="222"/>
      <c r="E59" s="179">
        <v>-2.1678824617281434E-2</v>
      </c>
      <c r="F59" s="36"/>
    </row>
    <row r="60" spans="1:6" s="28" customFormat="1" ht="10.5" customHeight="1" x14ac:dyDescent="0.2">
      <c r="A60" s="24"/>
      <c r="B60" s="16" t="s">
        <v>23</v>
      </c>
      <c r="C60" s="30">
        <v>2</v>
      </c>
      <c r="D60" s="222"/>
      <c r="E60" s="179"/>
      <c r="F60" s="36"/>
    </row>
    <row r="61" spans="1:6" s="28" customFormat="1" ht="10.5" customHeight="1" x14ac:dyDescent="0.2">
      <c r="A61" s="24"/>
      <c r="B61" s="16" t="s">
        <v>199</v>
      </c>
      <c r="C61" s="30">
        <v>8850</v>
      </c>
      <c r="D61" s="222"/>
      <c r="E61" s="179">
        <v>-4.0858350493118034E-2</v>
      </c>
      <c r="F61" s="36"/>
    </row>
    <row r="62" spans="1:6" s="28" customFormat="1" ht="10.5" customHeight="1" x14ac:dyDescent="0.2">
      <c r="A62" s="24"/>
      <c r="B62" s="16" t="s">
        <v>200</v>
      </c>
      <c r="C62" s="30">
        <v>594</v>
      </c>
      <c r="D62" s="222"/>
      <c r="E62" s="179">
        <v>4.5774647887323994E-2</v>
      </c>
      <c r="F62" s="36"/>
    </row>
    <row r="63" spans="1:6" s="28" customFormat="1" ht="10.5" customHeight="1" x14ac:dyDescent="0.2">
      <c r="A63" s="24"/>
      <c r="B63" s="16" t="s">
        <v>201</v>
      </c>
      <c r="C63" s="30">
        <v>2172</v>
      </c>
      <c r="D63" s="222">
        <v>3</v>
      </c>
      <c r="E63" s="179">
        <v>3.6968576709797141E-3</v>
      </c>
      <c r="F63" s="36"/>
    </row>
    <row r="64" spans="1:6" s="28" customFormat="1" ht="10.5" customHeight="1" x14ac:dyDescent="0.2">
      <c r="A64" s="24"/>
      <c r="B64" s="16" t="s">
        <v>202</v>
      </c>
      <c r="C64" s="30">
        <v>77485</v>
      </c>
      <c r="D64" s="222"/>
      <c r="E64" s="179">
        <v>5.4217687074829879E-2</v>
      </c>
      <c r="F64" s="36"/>
    </row>
    <row r="65" spans="1:6" s="28" customFormat="1" ht="10.5" customHeight="1" x14ac:dyDescent="0.2">
      <c r="A65" s="24"/>
      <c r="B65" s="16" t="s">
        <v>203</v>
      </c>
      <c r="C65" s="30">
        <v>4892</v>
      </c>
      <c r="D65" s="222"/>
      <c r="E65" s="179">
        <v>-7.8719397363465116E-2</v>
      </c>
      <c r="F65" s="36"/>
    </row>
    <row r="66" spans="1:6" s="28" customFormat="1" ht="10.5" customHeight="1" x14ac:dyDescent="0.2">
      <c r="A66" s="24"/>
      <c r="B66" s="16" t="s">
        <v>204</v>
      </c>
      <c r="C66" s="30">
        <v>3915.01</v>
      </c>
      <c r="D66" s="222"/>
      <c r="E66" s="179">
        <v>-0.16719634120399907</v>
      </c>
      <c r="F66" s="36"/>
    </row>
    <row r="67" spans="1:6" s="28" customFormat="1" ht="6.75" customHeight="1" x14ac:dyDescent="0.2">
      <c r="A67" s="24"/>
      <c r="B67" s="35"/>
      <c r="C67" s="30"/>
      <c r="D67" s="222"/>
      <c r="E67" s="179"/>
      <c r="F67" s="36"/>
    </row>
    <row r="68" spans="1:6" s="28" customFormat="1" ht="10.5" customHeight="1" x14ac:dyDescent="0.2">
      <c r="A68" s="24"/>
      <c r="B68" s="31" t="s">
        <v>243</v>
      </c>
      <c r="C68" s="30"/>
      <c r="D68" s="222"/>
      <c r="E68" s="179"/>
      <c r="F68" s="36"/>
    </row>
    <row r="69" spans="1:6" s="28" customFormat="1" ht="10.5" customHeight="1" x14ac:dyDescent="0.2">
      <c r="A69" s="24"/>
      <c r="B69" s="16" t="s">
        <v>22</v>
      </c>
      <c r="C69" s="30">
        <v>89060</v>
      </c>
      <c r="D69" s="222"/>
      <c r="E69" s="179">
        <v>-2.4299393062950592E-2</v>
      </c>
      <c r="F69" s="36"/>
    </row>
    <row r="70" spans="1:6" s="28" customFormat="1" ht="10.5" customHeight="1" x14ac:dyDescent="0.2">
      <c r="A70" s="24"/>
      <c r="B70" s="16" t="s">
        <v>23</v>
      </c>
      <c r="C70" s="30">
        <v>5035</v>
      </c>
      <c r="D70" s="222"/>
      <c r="E70" s="179">
        <v>6.9002123142250626E-2</v>
      </c>
      <c r="F70" s="36"/>
    </row>
    <row r="71" spans="1:6" s="28" customFormat="1" ht="10.5" customHeight="1" x14ac:dyDescent="0.2">
      <c r="A71" s="24"/>
      <c r="B71" s="33" t="s">
        <v>193</v>
      </c>
      <c r="C71" s="30">
        <v>10099.5</v>
      </c>
      <c r="D71" s="222"/>
      <c r="E71" s="179">
        <v>0.17111946009879642</v>
      </c>
      <c r="F71" s="36"/>
    </row>
    <row r="72" spans="1:6" s="28" customFormat="1" ht="10.5" customHeight="1" x14ac:dyDescent="0.2">
      <c r="A72" s="24"/>
      <c r="B72" s="33" t="s">
        <v>194</v>
      </c>
      <c r="C72" s="30">
        <v>17283</v>
      </c>
      <c r="D72" s="222"/>
      <c r="E72" s="179">
        <v>9.7569525590091022E-3</v>
      </c>
      <c r="F72" s="36"/>
    </row>
    <row r="73" spans="1:6" s="28" customFormat="1" ht="10.5" customHeight="1" x14ac:dyDescent="0.2">
      <c r="A73" s="24"/>
      <c r="B73" s="33" t="s">
        <v>322</v>
      </c>
      <c r="C73" s="30">
        <v>101</v>
      </c>
      <c r="D73" s="222"/>
      <c r="E73" s="179">
        <v>0.20238095238095233</v>
      </c>
      <c r="F73" s="36"/>
    </row>
    <row r="74" spans="1:6" s="28" customFormat="1" ht="10.5" customHeight="1" x14ac:dyDescent="0.2">
      <c r="A74" s="24"/>
      <c r="B74" s="33" t="s">
        <v>324</v>
      </c>
      <c r="C74" s="30">
        <v>1087</v>
      </c>
      <c r="D74" s="222"/>
      <c r="E74" s="179">
        <v>0.1776814734561214</v>
      </c>
      <c r="F74" s="36"/>
    </row>
    <row r="75" spans="1:6" s="28" customFormat="1" ht="10.5" customHeight="1" x14ac:dyDescent="0.2">
      <c r="A75" s="24"/>
      <c r="B75" s="33" t="s">
        <v>325</v>
      </c>
      <c r="C75" s="30">
        <v>591</v>
      </c>
      <c r="D75" s="222"/>
      <c r="E75" s="179">
        <v>-0.25753768844221103</v>
      </c>
      <c r="F75" s="36"/>
    </row>
    <row r="76" spans="1:6" s="28" customFormat="1" ht="10.5" customHeight="1" x14ac:dyDescent="0.2">
      <c r="A76" s="24"/>
      <c r="B76" s="33" t="s">
        <v>320</v>
      </c>
      <c r="C76" s="30">
        <v>3145</v>
      </c>
      <c r="D76" s="222"/>
      <c r="E76" s="179">
        <v>5.324849296718015E-2</v>
      </c>
      <c r="F76" s="36"/>
    </row>
    <row r="77" spans="1:6" s="28" customFormat="1" ht="10.5" customHeight="1" x14ac:dyDescent="0.2">
      <c r="A77" s="24"/>
      <c r="B77" s="33" t="s">
        <v>321</v>
      </c>
      <c r="C77" s="30">
        <v>2206</v>
      </c>
      <c r="D77" s="222"/>
      <c r="E77" s="179">
        <v>0.21009325287986824</v>
      </c>
      <c r="F77" s="36"/>
    </row>
    <row r="78" spans="1:6" s="28" customFormat="1" ht="10.5" customHeight="1" x14ac:dyDescent="0.2">
      <c r="A78" s="24"/>
      <c r="B78" s="33" t="s">
        <v>323</v>
      </c>
      <c r="C78" s="30">
        <v>10153</v>
      </c>
      <c r="D78" s="222"/>
      <c r="E78" s="179">
        <v>-3.3415841584158446E-2</v>
      </c>
      <c r="F78" s="36"/>
    </row>
    <row r="79" spans="1:6" s="28" customFormat="1" ht="10.5" customHeight="1" x14ac:dyDescent="0.2">
      <c r="A79" s="24"/>
      <c r="B79" s="16" t="s">
        <v>195</v>
      </c>
      <c r="C79" s="30">
        <v>27382.5</v>
      </c>
      <c r="D79" s="222"/>
      <c r="E79" s="179">
        <v>6.3819454696617761E-2</v>
      </c>
      <c r="F79" s="36"/>
    </row>
    <row r="80" spans="1:6" s="28" customFormat="1" ht="10.5" customHeight="1" x14ac:dyDescent="0.2">
      <c r="A80" s="24"/>
      <c r="B80" s="16" t="s">
        <v>196</v>
      </c>
      <c r="C80" s="30">
        <v>22</v>
      </c>
      <c r="D80" s="222"/>
      <c r="E80" s="179">
        <v>-0.15384615384615385</v>
      </c>
      <c r="F80" s="36"/>
    </row>
    <row r="81" spans="1:6" s="28" customFormat="1" ht="10.5" customHeight="1" x14ac:dyDescent="0.2">
      <c r="A81" s="24"/>
      <c r="B81" s="16" t="s">
        <v>197</v>
      </c>
      <c r="C81" s="30">
        <v>3</v>
      </c>
      <c r="D81" s="222"/>
      <c r="E81" s="179"/>
      <c r="F81" s="36"/>
    </row>
    <row r="82" spans="1:6" s="28" customFormat="1" ht="10.5" customHeight="1" x14ac:dyDescent="0.2">
      <c r="A82" s="24"/>
      <c r="B82" s="16" t="s">
        <v>198</v>
      </c>
      <c r="C82" s="343"/>
      <c r="D82" s="222"/>
      <c r="E82" s="344"/>
      <c r="F82" s="36"/>
    </row>
    <row r="83" spans="1:6" ht="10.5" customHeight="1" x14ac:dyDescent="0.2">
      <c r="B83" s="16" t="s">
        <v>200</v>
      </c>
      <c r="C83" s="343">
        <v>227</v>
      </c>
      <c r="D83" s="222"/>
      <c r="E83" s="344">
        <v>0</v>
      </c>
      <c r="F83" s="34"/>
    </row>
    <row r="84" spans="1:6" ht="10.5" customHeight="1" x14ac:dyDescent="0.2">
      <c r="B84" s="16" t="s">
        <v>201</v>
      </c>
      <c r="C84" s="343">
        <v>647</v>
      </c>
      <c r="D84" s="222"/>
      <c r="E84" s="344">
        <v>9.8471986417657087E-2</v>
      </c>
      <c r="F84" s="20"/>
    </row>
    <row r="85" spans="1:6" ht="10.5" customHeight="1" x14ac:dyDescent="0.2">
      <c r="B85" s="16" t="s">
        <v>202</v>
      </c>
      <c r="C85" s="343">
        <v>16125</v>
      </c>
      <c r="D85" s="222"/>
      <c r="E85" s="344">
        <v>0.16308424697057133</v>
      </c>
      <c r="F85" s="34"/>
    </row>
    <row r="86" spans="1:6" ht="10.5" customHeight="1" x14ac:dyDescent="0.2">
      <c r="B86" s="16" t="s">
        <v>203</v>
      </c>
      <c r="C86" s="343">
        <v>1781</v>
      </c>
      <c r="D86" s="222"/>
      <c r="E86" s="344">
        <v>7.80871670702179E-2</v>
      </c>
      <c r="F86" s="34"/>
    </row>
    <row r="87" spans="1:6" ht="10.5" customHeight="1" x14ac:dyDescent="0.2">
      <c r="B87" s="16" t="s">
        <v>204</v>
      </c>
      <c r="C87" s="343">
        <v>200</v>
      </c>
      <c r="D87" s="222"/>
      <c r="E87" s="344">
        <v>-0.44444444444444442</v>
      </c>
      <c r="F87" s="34"/>
    </row>
    <row r="88" spans="1:6" s="28" customFormat="1" ht="14.25" customHeight="1" x14ac:dyDescent="0.2">
      <c r="A88" s="24"/>
      <c r="B88" s="16" t="s">
        <v>303</v>
      </c>
      <c r="C88" s="345"/>
      <c r="D88" s="222"/>
      <c r="E88" s="346"/>
      <c r="F88" s="47"/>
    </row>
    <row r="89" spans="1:6" s="28" customFormat="1" ht="12" customHeight="1" x14ac:dyDescent="0.2">
      <c r="A89" s="24"/>
      <c r="B89" s="31" t="s">
        <v>278</v>
      </c>
      <c r="C89" s="345"/>
      <c r="D89" s="222"/>
      <c r="E89" s="346"/>
      <c r="F89" s="47"/>
    </row>
    <row r="90" spans="1:6" ht="10.5" customHeight="1" x14ac:dyDescent="0.2">
      <c r="B90" s="16" t="s">
        <v>22</v>
      </c>
      <c r="C90" s="345">
        <v>1888504</v>
      </c>
      <c r="D90" s="222">
        <v>126432</v>
      </c>
      <c r="E90" s="346">
        <v>-5.5784824391848731E-2</v>
      </c>
      <c r="F90" s="47"/>
    </row>
    <row r="91" spans="1:6" s="28" customFormat="1" ht="10.5" customHeight="1" x14ac:dyDescent="0.2">
      <c r="A91" s="24"/>
      <c r="B91" s="16" t="s">
        <v>169</v>
      </c>
      <c r="C91" s="345">
        <v>33469</v>
      </c>
      <c r="D91" s="222"/>
      <c r="E91" s="346">
        <v>-0.12549644648829428</v>
      </c>
      <c r="F91" s="47"/>
    </row>
    <row r="92" spans="1:6" ht="10.5" customHeight="1" x14ac:dyDescent="0.2">
      <c r="B92" s="33" t="s">
        <v>193</v>
      </c>
      <c r="C92" s="345">
        <v>176371.3</v>
      </c>
      <c r="D92" s="222">
        <v>3421</v>
      </c>
      <c r="E92" s="346">
        <v>7.5415739599726583E-2</v>
      </c>
      <c r="F92" s="47"/>
    </row>
    <row r="93" spans="1:6" ht="10.5" customHeight="1" x14ac:dyDescent="0.2">
      <c r="B93" s="33" t="s">
        <v>194</v>
      </c>
      <c r="C93" s="46">
        <v>539337</v>
      </c>
      <c r="D93" s="222">
        <v>112103</v>
      </c>
      <c r="E93" s="190">
        <v>-5.8332089327477354E-2</v>
      </c>
      <c r="F93" s="47"/>
    </row>
    <row r="94" spans="1:6" ht="10.5" customHeight="1" x14ac:dyDescent="0.2">
      <c r="B94" s="33" t="s">
        <v>322</v>
      </c>
      <c r="C94" s="46">
        <v>3556</v>
      </c>
      <c r="D94" s="222">
        <v>1938</v>
      </c>
      <c r="E94" s="190">
        <v>-6.8866195339093994E-2</v>
      </c>
      <c r="F94" s="47"/>
    </row>
    <row r="95" spans="1:6" ht="10.5" customHeight="1" x14ac:dyDescent="0.2">
      <c r="B95" s="33" t="s">
        <v>324</v>
      </c>
      <c r="C95" s="46">
        <v>40538</v>
      </c>
      <c r="D95" s="222">
        <v>38505</v>
      </c>
      <c r="E95" s="190">
        <v>-0.13139061495607451</v>
      </c>
      <c r="F95" s="47"/>
    </row>
    <row r="96" spans="1:6" ht="10.5" customHeight="1" x14ac:dyDescent="0.2">
      <c r="B96" s="33" t="s">
        <v>325</v>
      </c>
      <c r="C96" s="46">
        <v>42873</v>
      </c>
      <c r="D96" s="222">
        <v>39197</v>
      </c>
      <c r="E96" s="190">
        <v>-0.1019480519480519</v>
      </c>
      <c r="F96" s="47"/>
    </row>
    <row r="97" spans="2:6" ht="10.5" customHeight="1" x14ac:dyDescent="0.2">
      <c r="B97" s="33" t="s">
        <v>320</v>
      </c>
      <c r="C97" s="46">
        <v>325321</v>
      </c>
      <c r="D97" s="222">
        <v>5903</v>
      </c>
      <c r="E97" s="190">
        <v>-4.443543673208028E-2</v>
      </c>
      <c r="F97" s="47"/>
    </row>
    <row r="98" spans="2:6" ht="10.5" customHeight="1" x14ac:dyDescent="0.2">
      <c r="B98" s="33" t="s">
        <v>321</v>
      </c>
      <c r="C98" s="46">
        <v>15501</v>
      </c>
      <c r="D98" s="222">
        <v>1847</v>
      </c>
      <c r="E98" s="190">
        <v>2.764518695306295E-2</v>
      </c>
      <c r="F98" s="47"/>
    </row>
    <row r="99" spans="2:6" ht="10.5" customHeight="1" x14ac:dyDescent="0.2">
      <c r="B99" s="33" t="s">
        <v>323</v>
      </c>
      <c r="C99" s="46">
        <v>111548</v>
      </c>
      <c r="D99" s="222">
        <v>24713</v>
      </c>
      <c r="E99" s="190">
        <v>-6.2499737360748653E-2</v>
      </c>
      <c r="F99" s="47"/>
    </row>
    <row r="100" spans="2:6" ht="10.5" customHeight="1" x14ac:dyDescent="0.2">
      <c r="B100" s="16" t="s">
        <v>195</v>
      </c>
      <c r="C100" s="46">
        <v>715708.3</v>
      </c>
      <c r="D100" s="222">
        <v>115524</v>
      </c>
      <c r="E100" s="190">
        <v>-2.855937174838552E-2</v>
      </c>
      <c r="F100" s="47"/>
    </row>
    <row r="101" spans="2:6" ht="10.5" customHeight="1" x14ac:dyDescent="0.2">
      <c r="B101" s="16" t="s">
        <v>196</v>
      </c>
      <c r="C101" s="46">
        <v>47</v>
      </c>
      <c r="D101" s="222"/>
      <c r="E101" s="190">
        <v>-0.29850746268656714</v>
      </c>
      <c r="F101" s="47"/>
    </row>
    <row r="102" spans="2:6" ht="10.5" customHeight="1" x14ac:dyDescent="0.2">
      <c r="B102" s="16" t="s">
        <v>197</v>
      </c>
      <c r="C102" s="46">
        <v>17</v>
      </c>
      <c r="D102" s="222"/>
      <c r="E102" s="190"/>
      <c r="F102" s="47"/>
    </row>
    <row r="103" spans="2:6" ht="10.5" customHeight="1" x14ac:dyDescent="0.2">
      <c r="B103" s="16" t="s">
        <v>198</v>
      </c>
      <c r="C103" s="46">
        <v>135</v>
      </c>
      <c r="D103" s="222"/>
      <c r="E103" s="190">
        <v>-0.52631578947368429</v>
      </c>
      <c r="F103" s="47"/>
    </row>
    <row r="104" spans="2:6" ht="10.5" customHeight="1" x14ac:dyDescent="0.2">
      <c r="B104" s="16" t="s">
        <v>200</v>
      </c>
      <c r="C104" s="46">
        <v>821</v>
      </c>
      <c r="D104" s="222"/>
      <c r="E104" s="190">
        <v>3.2704402515723263E-2</v>
      </c>
      <c r="F104" s="47"/>
    </row>
    <row r="105" spans="2:6" ht="10.5" customHeight="1" x14ac:dyDescent="0.2">
      <c r="B105" s="16" t="s">
        <v>201</v>
      </c>
      <c r="C105" s="46">
        <v>2819</v>
      </c>
      <c r="D105" s="222">
        <v>3</v>
      </c>
      <c r="E105" s="190">
        <v>2.3973846712677105E-2</v>
      </c>
      <c r="F105" s="47"/>
    </row>
    <row r="106" spans="2:6" ht="10.5" customHeight="1" x14ac:dyDescent="0.2">
      <c r="B106" s="16" t="s">
        <v>202</v>
      </c>
      <c r="C106" s="46">
        <v>93610</v>
      </c>
      <c r="D106" s="222"/>
      <c r="E106" s="190">
        <v>7.1493979213405945E-2</v>
      </c>
      <c r="F106" s="47"/>
    </row>
    <row r="107" spans="2:6" ht="10.5" customHeight="1" x14ac:dyDescent="0.2">
      <c r="B107" s="16" t="s">
        <v>203</v>
      </c>
      <c r="C107" s="46">
        <v>6673</v>
      </c>
      <c r="D107" s="222"/>
      <c r="E107" s="190">
        <v>-4.1511060040218317E-2</v>
      </c>
      <c r="F107" s="47"/>
    </row>
    <row r="108" spans="2:6" ht="10.5" customHeight="1" x14ac:dyDescent="0.2">
      <c r="B108" s="16" t="s">
        <v>204</v>
      </c>
      <c r="C108" s="46">
        <v>4115.01</v>
      </c>
      <c r="D108" s="222"/>
      <c r="E108" s="190">
        <v>-0.18691760521636036</v>
      </c>
      <c r="F108" s="47"/>
    </row>
    <row r="109" spans="2:6" ht="10.5" customHeight="1" x14ac:dyDescent="0.2">
      <c r="B109" s="21" t="s">
        <v>303</v>
      </c>
      <c r="C109" s="399"/>
      <c r="D109" s="342"/>
      <c r="E109" s="347"/>
      <c r="F109" s="47"/>
    </row>
    <row r="110" spans="2:6" ht="13.5" customHeight="1" x14ac:dyDescent="0.2">
      <c r="B110" s="43"/>
      <c r="D110" s="350"/>
      <c r="E110" s="350"/>
      <c r="F110" s="51"/>
    </row>
    <row r="111" spans="2:6" ht="15" customHeight="1" x14ac:dyDescent="0.25">
      <c r="B111" s="7" t="s">
        <v>288</v>
      </c>
      <c r="C111" s="8"/>
      <c r="D111" s="349"/>
      <c r="E111" s="349"/>
      <c r="F111" s="8"/>
    </row>
    <row r="112" spans="2:6" ht="9.75" customHeight="1" x14ac:dyDescent="0.2">
      <c r="B112" s="9" t="str">
        <f>B3</f>
        <v>PERIODE DU 1.1 AU 31.5.2024</v>
      </c>
      <c r="D112" s="350"/>
      <c r="E112" s="350"/>
    </row>
    <row r="113" spans="1:6" ht="14.25" customHeight="1" x14ac:dyDescent="0.2">
      <c r="B113" s="12" t="s">
        <v>174</v>
      </c>
      <c r="C113" s="13"/>
      <c r="D113" s="353"/>
      <c r="E113" s="351"/>
      <c r="F113" s="15"/>
    </row>
    <row r="114" spans="1:6" ht="12" customHeight="1" x14ac:dyDescent="0.2">
      <c r="B114" s="16" t="s">
        <v>4</v>
      </c>
      <c r="C114" s="18" t="s">
        <v>6</v>
      </c>
      <c r="D114" s="219" t="s">
        <v>3</v>
      </c>
      <c r="E114" s="19" t="str">
        <f>CUMUL_Maladie_mnt!$H$5</f>
        <v>PCAP</v>
      </c>
      <c r="F114" s="20"/>
    </row>
    <row r="115" spans="1:6" ht="9.75" customHeight="1" x14ac:dyDescent="0.2">
      <c r="B115" s="21"/>
      <c r="C115" s="45"/>
      <c r="D115" s="220" t="s">
        <v>87</v>
      </c>
      <c r="E115" s="22" t="str">
        <f>CUMUL_Maladie_mnt!$H$6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1902757.2600000182</v>
      </c>
      <c r="D119" s="222">
        <v>42548.750000000015</v>
      </c>
      <c r="E119" s="239">
        <v>2.0053617232673737E-3</v>
      </c>
      <c r="F119" s="20"/>
    </row>
    <row r="120" spans="1:6" ht="10.5" customHeight="1" x14ac:dyDescent="0.2">
      <c r="A120" s="2"/>
      <c r="B120" s="37" t="s">
        <v>206</v>
      </c>
      <c r="C120" s="238">
        <v>3260.6</v>
      </c>
      <c r="D120" s="222"/>
      <c r="E120" s="239"/>
      <c r="F120" s="20"/>
    </row>
    <row r="121" spans="1:6" ht="10.5" customHeight="1" x14ac:dyDescent="0.2">
      <c r="A121" s="2"/>
      <c r="B121" s="37" t="s">
        <v>226</v>
      </c>
      <c r="C121" s="238">
        <v>2403</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1908455.8600000183</v>
      </c>
      <c r="D126" s="222">
        <v>42548.750000000015</v>
      </c>
      <c r="E126" s="239">
        <v>-1.9906680805439336E-3</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2342742.7399999155</v>
      </c>
      <c r="D129" s="222">
        <v>5550.0700000000006</v>
      </c>
      <c r="E129" s="239">
        <v>3.8251184538460992E-2</v>
      </c>
      <c r="F129" s="20"/>
    </row>
    <row r="130" spans="1:6" ht="10.5" customHeight="1" x14ac:dyDescent="0.2">
      <c r="A130" s="2"/>
      <c r="B130" s="37" t="s">
        <v>208</v>
      </c>
      <c r="C130" s="238">
        <v>83103.519999999917</v>
      </c>
      <c r="D130" s="222">
        <v>68653.71999999987</v>
      </c>
      <c r="E130" s="239">
        <v>-0.15340997823510194</v>
      </c>
      <c r="F130" s="20"/>
    </row>
    <row r="131" spans="1:6" ht="10.5" customHeight="1" x14ac:dyDescent="0.2">
      <c r="A131" s="2"/>
      <c r="B131" s="37" t="s">
        <v>209</v>
      </c>
      <c r="C131" s="238">
        <v>1786838.2999999723</v>
      </c>
      <c r="D131" s="222">
        <v>34563.550000000017</v>
      </c>
      <c r="E131" s="239">
        <v>-2.1521332505166191E-2</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4212688.5599998878</v>
      </c>
      <c r="D135" s="222">
        <v>108767.33999999988</v>
      </c>
      <c r="E135" s="239">
        <v>7.643419583123201E-3</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19350.999999999996</v>
      </c>
      <c r="D138" s="222">
        <v>1536</v>
      </c>
      <c r="E138" s="239">
        <v>9.1371560383285644E-2</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19350.999999999996</v>
      </c>
      <c r="D141" s="222">
        <v>1536</v>
      </c>
      <c r="E141" s="239">
        <v>9.1371560383285644E-2</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40301.700000000033</v>
      </c>
      <c r="D144" s="222"/>
      <c r="E144" s="239">
        <v>3.9281641696594427E-2</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40301.700000000033</v>
      </c>
      <c r="D147" s="222"/>
      <c r="E147" s="182">
        <v>3.9281641696594427E-2</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7308.6799999999939</v>
      </c>
      <c r="D150" s="222"/>
      <c r="E150" s="182"/>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7308.6799999999939</v>
      </c>
      <c r="D152" s="222"/>
      <c r="E152" s="182"/>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1463.85</v>
      </c>
      <c r="D155" s="222"/>
      <c r="E155" s="182">
        <v>2.317047599077382E-2</v>
      </c>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1463.85</v>
      </c>
      <c r="D157" s="222"/>
      <c r="E157" s="182">
        <v>2.317047599077382E-2</v>
      </c>
      <c r="F157" s="56"/>
    </row>
    <row r="158" spans="1:6" s="57" customFormat="1" x14ac:dyDescent="0.2">
      <c r="A158" s="6"/>
      <c r="B158" s="35"/>
      <c r="C158" s="55"/>
      <c r="D158" s="222"/>
      <c r="E158" s="182"/>
      <c r="F158" s="56"/>
    </row>
    <row r="159" spans="1:6" s="60" customFormat="1" ht="12" x14ac:dyDescent="0.2">
      <c r="A159" s="24"/>
      <c r="B159" s="31" t="s">
        <v>244</v>
      </c>
      <c r="C159" s="55"/>
      <c r="D159" s="222"/>
      <c r="E159" s="182"/>
      <c r="F159" s="59"/>
    </row>
    <row r="160" spans="1:6" s="60" customFormat="1" ht="15" customHeight="1" x14ac:dyDescent="0.2">
      <c r="A160" s="24"/>
      <c r="B160" s="37" t="s">
        <v>213</v>
      </c>
      <c r="C160" s="55">
        <v>32.6</v>
      </c>
      <c r="D160" s="222"/>
      <c r="E160" s="182">
        <v>-0.24186046511627901</v>
      </c>
      <c r="F160" s="59"/>
    </row>
    <row r="161" spans="1:6" s="57" customFormat="1" ht="10.5" customHeight="1" x14ac:dyDescent="0.2">
      <c r="A161" s="6"/>
      <c r="B161" s="37" t="s">
        <v>205</v>
      </c>
      <c r="C161" s="55">
        <v>24213.9</v>
      </c>
      <c r="D161" s="222"/>
      <c r="E161" s="182">
        <v>0.12261361328782461</v>
      </c>
      <c r="F161" s="56"/>
    </row>
    <row r="162" spans="1:6" s="57" customFormat="1" ht="10.5" customHeight="1" x14ac:dyDescent="0.2">
      <c r="A162" s="6"/>
      <c r="B162" s="37" t="s">
        <v>206</v>
      </c>
      <c r="C162" s="55">
        <v>36.700000000000003</v>
      </c>
      <c r="D162" s="222"/>
      <c r="E162" s="182"/>
      <c r="F162" s="56"/>
    </row>
    <row r="163" spans="1:6" s="57" customFormat="1" ht="10.5" customHeight="1" x14ac:dyDescent="0.2">
      <c r="A163" s="6"/>
      <c r="B163" s="37" t="s">
        <v>226</v>
      </c>
      <c r="C163" s="55">
        <v>131</v>
      </c>
      <c r="D163" s="222"/>
      <c r="E163" s="182"/>
      <c r="F163" s="56"/>
    </row>
    <row r="164" spans="1:6" s="57" customFormat="1" ht="10.5" customHeight="1" x14ac:dyDescent="0.2">
      <c r="A164" s="6"/>
      <c r="B164" s="37" t="s">
        <v>207</v>
      </c>
      <c r="C164" s="55">
        <v>8823.65</v>
      </c>
      <c r="D164" s="222"/>
      <c r="E164" s="182">
        <v>-8.1625537318248509E-2</v>
      </c>
      <c r="F164" s="56"/>
    </row>
    <row r="165" spans="1:6" s="57" customFormat="1" ht="10.5" customHeight="1" x14ac:dyDescent="0.2">
      <c r="A165" s="6"/>
      <c r="B165" s="37" t="s">
        <v>208</v>
      </c>
      <c r="C165" s="55">
        <v>79.5</v>
      </c>
      <c r="D165" s="222"/>
      <c r="E165" s="182">
        <v>-0.45134575569358182</v>
      </c>
      <c r="F165" s="56"/>
    </row>
    <row r="166" spans="1:6" s="57" customFormat="1" ht="10.5" customHeight="1" x14ac:dyDescent="0.2">
      <c r="A166" s="6"/>
      <c r="B166" s="37" t="s">
        <v>209</v>
      </c>
      <c r="C166" s="55">
        <v>2829.5500000000006</v>
      </c>
      <c r="D166" s="222"/>
      <c r="E166" s="182">
        <v>6.5274615822425996E-3</v>
      </c>
      <c r="F166" s="56"/>
    </row>
    <row r="167" spans="1:6" s="57" customFormat="1" ht="10.5" customHeight="1" x14ac:dyDescent="0.2">
      <c r="A167" s="6"/>
      <c r="B167" s="37" t="s">
        <v>210</v>
      </c>
      <c r="C167" s="55">
        <v>107.69999999999999</v>
      </c>
      <c r="D167" s="222"/>
      <c r="E167" s="182">
        <v>0.93357271095152572</v>
      </c>
      <c r="F167" s="56"/>
    </row>
    <row r="168" spans="1:6" s="57" customFormat="1" ht="10.5" customHeight="1" x14ac:dyDescent="0.2">
      <c r="A168" s="6"/>
      <c r="B168" s="37" t="s">
        <v>211</v>
      </c>
      <c r="C168" s="55">
        <v>31907.85</v>
      </c>
      <c r="D168" s="222"/>
      <c r="E168" s="182">
        <v>-5.6156692687457599E-2</v>
      </c>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68179.45</v>
      </c>
      <c r="D170" s="222"/>
      <c r="E170" s="182">
        <v>-1.6527175545255623E-4</v>
      </c>
      <c r="F170" s="56"/>
    </row>
    <row r="171" spans="1:6" s="60" customFormat="1" ht="10.5" customHeight="1" x14ac:dyDescent="0.15">
      <c r="A171" s="24"/>
      <c r="B171" s="264"/>
      <c r="C171" s="55"/>
      <c r="D171" s="222"/>
      <c r="E171" s="182"/>
      <c r="F171" s="59"/>
    </row>
    <row r="172" spans="1:6" s="57" customFormat="1" ht="11.25" customHeight="1" x14ac:dyDescent="0.2">
      <c r="A172" s="6"/>
      <c r="B172" s="35" t="s">
        <v>233</v>
      </c>
      <c r="C172" s="55">
        <v>6258796.0999999056</v>
      </c>
      <c r="D172" s="222">
        <v>152852.08999999991</v>
      </c>
      <c r="E172" s="182">
        <v>6.1843788141255907E-3</v>
      </c>
      <c r="F172" s="56"/>
    </row>
    <row r="173" spans="1:6" s="57" customFormat="1" ht="11.25" hidden="1" customHeight="1" x14ac:dyDescent="0.2">
      <c r="A173" s="6"/>
      <c r="B173" s="35"/>
      <c r="C173" s="55"/>
      <c r="D173" s="222"/>
      <c r="E173" s="182"/>
      <c r="F173" s="56"/>
    </row>
    <row r="174" spans="1:6" s="57" customFormat="1" ht="11.2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111686.45</v>
      </c>
      <c r="D176" s="222">
        <v>5395.6</v>
      </c>
      <c r="E176" s="182">
        <v>1.9284333606514492E-2</v>
      </c>
      <c r="F176" s="59"/>
    </row>
    <row r="177" spans="1:10" s="60" customFormat="1" ht="10.5" customHeight="1" x14ac:dyDescent="0.2">
      <c r="A177" s="24"/>
      <c r="B177" s="37" t="s">
        <v>214</v>
      </c>
      <c r="C177" s="55">
        <v>166817278</v>
      </c>
      <c r="D177" s="222">
        <v>18470003</v>
      </c>
      <c r="E177" s="182">
        <v>-1.4737630585832662E-3</v>
      </c>
      <c r="F177" s="59"/>
    </row>
    <row r="178" spans="1:10" s="60" customFormat="1" ht="10.5" customHeight="1" x14ac:dyDescent="0.2">
      <c r="A178" s="24"/>
      <c r="B178" s="37" t="s">
        <v>215</v>
      </c>
      <c r="C178" s="55">
        <v>42716.25</v>
      </c>
      <c r="D178" s="222">
        <v>2508.25</v>
      </c>
      <c r="E178" s="182">
        <v>-0.31045045001416516</v>
      </c>
      <c r="F178" s="59"/>
    </row>
    <row r="179" spans="1:10" s="60" customFormat="1" ht="10.5" customHeight="1" x14ac:dyDescent="0.2">
      <c r="A179" s="24"/>
      <c r="B179" s="37" t="s">
        <v>216</v>
      </c>
      <c r="C179" s="55">
        <v>81358.5</v>
      </c>
      <c r="D179" s="222">
        <v>7722</v>
      </c>
      <c r="E179" s="182">
        <v>-5.6133044073459648E-2</v>
      </c>
      <c r="F179" s="59"/>
    </row>
    <row r="180" spans="1:10" s="60" customFormat="1" ht="10.5" customHeight="1" x14ac:dyDescent="0.2">
      <c r="A180" s="24"/>
      <c r="B180" s="37" t="s">
        <v>217</v>
      </c>
      <c r="C180" s="55">
        <v>452502.99999999907</v>
      </c>
      <c r="D180" s="222">
        <v>20834.299999999992</v>
      </c>
      <c r="E180" s="182">
        <v>-2.6069734236094266E-2</v>
      </c>
      <c r="F180" s="59"/>
    </row>
    <row r="181" spans="1:10" s="60" customFormat="1" ht="10.5" hidden="1" customHeight="1" x14ac:dyDescent="0.2">
      <c r="A181" s="24"/>
      <c r="B181" s="37"/>
      <c r="C181" s="55"/>
      <c r="D181" s="222"/>
      <c r="E181" s="182"/>
    </row>
    <row r="182" spans="1:10" s="60" customFormat="1" ht="10.5" hidden="1" customHeight="1" x14ac:dyDescent="0.2">
      <c r="A182" s="24"/>
      <c r="B182" s="37"/>
      <c r="C182" s="55"/>
      <c r="D182" s="222"/>
      <c r="E182" s="182"/>
    </row>
    <row r="183" spans="1:10" s="60" customFormat="1" ht="10.5" hidden="1" customHeight="1" x14ac:dyDescent="0.2">
      <c r="A183" s="24"/>
      <c r="B183" s="37"/>
      <c r="C183" s="55"/>
      <c r="D183" s="222"/>
      <c r="E183" s="182"/>
    </row>
    <row r="184" spans="1:10" s="60" customFormat="1" ht="10.5" hidden="1" customHeight="1" x14ac:dyDescent="0.2">
      <c r="A184" s="24"/>
      <c r="B184" s="37"/>
      <c r="C184" s="55"/>
      <c r="D184" s="222"/>
      <c r="E184" s="182"/>
    </row>
    <row r="185" spans="1:10" s="60" customFormat="1" ht="10.5" hidden="1" customHeight="1" x14ac:dyDescent="0.2">
      <c r="A185" s="24"/>
      <c r="B185" s="37"/>
      <c r="C185" s="55"/>
      <c r="D185" s="222"/>
      <c r="E185" s="182"/>
    </row>
    <row r="186" spans="1:10" x14ac:dyDescent="0.2">
      <c r="B186" s="41" t="s">
        <v>235</v>
      </c>
      <c r="C186" s="166">
        <v>167505542.20000002</v>
      </c>
      <c r="D186" s="342">
        <v>18506463.150000002</v>
      </c>
      <c r="E186" s="194">
        <v>-1.6704727703965583E-3</v>
      </c>
      <c r="F186" s="59"/>
      <c r="G186" s="160"/>
      <c r="H186" s="160"/>
      <c r="I186" s="160"/>
      <c r="J186" s="160"/>
    </row>
    <row r="187" spans="1:10" ht="12" hidden="1" x14ac:dyDescent="0.2">
      <c r="B187" s="367" t="s">
        <v>164</v>
      </c>
      <c r="C187" s="370"/>
      <c r="D187" s="372"/>
      <c r="E187" s="372"/>
      <c r="G187" s="160"/>
      <c r="H187" s="160"/>
      <c r="I187" s="160"/>
      <c r="J187" s="160"/>
    </row>
    <row r="188" spans="1:10" hidden="1" x14ac:dyDescent="0.2">
      <c r="B188" s="16"/>
      <c r="C188" s="371"/>
      <c r="D188" s="373"/>
      <c r="E188" s="373"/>
      <c r="G188" s="160"/>
      <c r="H188" s="160"/>
      <c r="I188" s="160"/>
      <c r="J188" s="160"/>
    </row>
    <row r="189" spans="1:10" hidden="1" x14ac:dyDescent="0.2">
      <c r="B189" s="37" t="s">
        <v>347</v>
      </c>
      <c r="C189" s="371">
        <v>0</v>
      </c>
      <c r="D189" s="373"/>
      <c r="E189" s="373"/>
      <c r="G189" s="160"/>
      <c r="H189" s="160"/>
      <c r="I189" s="160"/>
      <c r="J189" s="160"/>
    </row>
    <row r="190" spans="1:10" hidden="1" x14ac:dyDescent="0.2">
      <c r="B190" s="37" t="s">
        <v>348</v>
      </c>
      <c r="C190" s="371">
        <v>0</v>
      </c>
      <c r="D190" s="373"/>
      <c r="E190" s="373"/>
      <c r="G190" s="160"/>
      <c r="H190" s="160"/>
      <c r="I190" s="160"/>
      <c r="J190" s="160"/>
    </row>
    <row r="191" spans="1:10" hidden="1" x14ac:dyDescent="0.2">
      <c r="B191" s="16"/>
      <c r="C191" s="371"/>
      <c r="D191" s="373"/>
      <c r="E191" s="373"/>
      <c r="G191" s="160"/>
      <c r="H191" s="160"/>
      <c r="I191" s="160"/>
      <c r="J191" s="160"/>
    </row>
    <row r="192" spans="1:10" s="28" customFormat="1" ht="3" hidden="1" customHeight="1" x14ac:dyDescent="0.2">
      <c r="A192" s="54"/>
      <c r="B192" s="367" t="s">
        <v>165</v>
      </c>
      <c r="C192" s="354"/>
      <c r="D192" s="354"/>
      <c r="E192" s="377"/>
      <c r="F192" s="374"/>
      <c r="G192" s="368"/>
      <c r="H192" s="70"/>
      <c r="I192" s="375"/>
      <c r="J192" s="375"/>
    </row>
    <row r="193" spans="1:10" ht="10.5" hidden="1" customHeight="1" x14ac:dyDescent="0.2">
      <c r="A193" s="2"/>
      <c r="B193" s="84"/>
      <c r="C193" s="72"/>
      <c r="D193" s="72"/>
      <c r="E193" s="72"/>
      <c r="F193" s="376"/>
      <c r="G193" s="369"/>
      <c r="H193" s="69"/>
      <c r="I193" s="160"/>
      <c r="J193" s="160"/>
    </row>
    <row r="194" spans="1:10" x14ac:dyDescent="0.2">
      <c r="D194" s="350"/>
      <c r="E194" s="350"/>
      <c r="F194" s="20"/>
      <c r="G194" s="160"/>
      <c r="H194" s="160"/>
      <c r="I194" s="160"/>
      <c r="J194" s="160"/>
    </row>
    <row r="195" spans="1:10" x14ac:dyDescent="0.2">
      <c r="D195" s="350"/>
      <c r="E195" s="350"/>
      <c r="G195" s="160"/>
      <c r="H195" s="160"/>
      <c r="I195" s="160"/>
      <c r="J195" s="160"/>
    </row>
    <row r="196" spans="1:10" x14ac:dyDescent="0.2">
      <c r="D196" s="350"/>
      <c r="E196" s="350"/>
      <c r="G196" s="160"/>
      <c r="H196" s="160"/>
      <c r="I196" s="160"/>
      <c r="J196" s="160"/>
    </row>
    <row r="197" spans="1:10" x14ac:dyDescent="0.2">
      <c r="D197" s="350"/>
      <c r="E197" s="350"/>
      <c r="G197" s="160"/>
      <c r="H197" s="160"/>
      <c r="I197" s="160"/>
      <c r="J197" s="160"/>
    </row>
    <row r="198" spans="1:10" x14ac:dyDescent="0.2">
      <c r="D198" s="350"/>
      <c r="E198" s="350"/>
      <c r="G198" s="160"/>
      <c r="H198" s="160"/>
      <c r="I198" s="160"/>
      <c r="J198" s="160"/>
    </row>
    <row r="199" spans="1:10" x14ac:dyDescent="0.2">
      <c r="D199" s="350"/>
      <c r="E199" s="350"/>
    </row>
    <row r="200" spans="1:10" x14ac:dyDescent="0.2">
      <c r="D200" s="350"/>
      <c r="E200" s="350"/>
    </row>
    <row r="201" spans="1:10" x14ac:dyDescent="0.2">
      <c r="D201" s="350"/>
      <c r="E201" s="350"/>
    </row>
    <row r="202" spans="1:10" x14ac:dyDescent="0.2">
      <c r="D202" s="350"/>
      <c r="E202" s="350"/>
    </row>
    <row r="203" spans="1:10" x14ac:dyDescent="0.2">
      <c r="D203" s="350"/>
      <c r="E203" s="350"/>
    </row>
    <row r="204" spans="1:10" x14ac:dyDescent="0.2">
      <c r="D204" s="350"/>
      <c r="E204" s="350"/>
    </row>
    <row r="205" spans="1:10" x14ac:dyDescent="0.2">
      <c r="D205" s="350"/>
      <c r="E205" s="350"/>
    </row>
    <row r="206" spans="1:10" x14ac:dyDescent="0.2">
      <c r="D206" s="350"/>
      <c r="E206" s="350"/>
    </row>
    <row r="207" spans="1:10" x14ac:dyDescent="0.2">
      <c r="D207" s="350"/>
      <c r="E207" s="350"/>
    </row>
    <row r="208" spans="1:10" x14ac:dyDescent="0.2">
      <c r="D208" s="350"/>
      <c r="E208" s="350"/>
    </row>
    <row r="209" spans="4:5" x14ac:dyDescent="0.2">
      <c r="D209" s="350"/>
      <c r="E209" s="350"/>
    </row>
    <row r="210" spans="4:5" x14ac:dyDescent="0.2">
      <c r="D210" s="350"/>
      <c r="E210" s="350"/>
    </row>
    <row r="211" spans="4:5" x14ac:dyDescent="0.2">
      <c r="D211" s="350"/>
      <c r="E211" s="350"/>
    </row>
    <row r="212" spans="4:5" x14ac:dyDescent="0.2">
      <c r="D212" s="350"/>
      <c r="E212" s="350"/>
    </row>
    <row r="213" spans="4:5" x14ac:dyDescent="0.2">
      <c r="D213" s="350"/>
      <c r="E213" s="350"/>
    </row>
    <row r="214" spans="4:5" x14ac:dyDescent="0.2">
      <c r="D214" s="350"/>
      <c r="E214" s="350"/>
    </row>
    <row r="215" spans="4:5" x14ac:dyDescent="0.2">
      <c r="D215" s="350"/>
      <c r="E215" s="350"/>
    </row>
    <row r="216" spans="4:5" x14ac:dyDescent="0.2">
      <c r="D216" s="350"/>
      <c r="E216" s="350"/>
    </row>
    <row r="217" spans="4:5" x14ac:dyDescent="0.2">
      <c r="D217" s="350"/>
      <c r="E217" s="350"/>
    </row>
    <row r="218" spans="4:5" x14ac:dyDescent="0.2">
      <c r="D218" s="350"/>
      <c r="E218" s="350"/>
    </row>
    <row r="219" spans="4:5" x14ac:dyDescent="0.2">
      <c r="D219" s="350"/>
      <c r="E219" s="350"/>
    </row>
    <row r="220" spans="4:5" x14ac:dyDescent="0.2">
      <c r="D220" s="350"/>
      <c r="E220" s="350"/>
    </row>
    <row r="221" spans="4:5" x14ac:dyDescent="0.2">
      <c r="D221" s="350"/>
      <c r="E221" s="350"/>
    </row>
    <row r="222" spans="4:5" x14ac:dyDescent="0.2">
      <c r="D222" s="350"/>
      <c r="E222" s="350"/>
    </row>
    <row r="223" spans="4:5" x14ac:dyDescent="0.2">
      <c r="D223" s="350"/>
      <c r="E223" s="350"/>
    </row>
    <row r="224" spans="4:5" x14ac:dyDescent="0.2">
      <c r="D224" s="350"/>
      <c r="E224" s="350"/>
    </row>
    <row r="225" spans="4:5" x14ac:dyDescent="0.2">
      <c r="D225" s="350"/>
      <c r="E225" s="350"/>
    </row>
    <row r="226" spans="4:5" x14ac:dyDescent="0.2">
      <c r="D226" s="350"/>
      <c r="E226" s="350"/>
    </row>
    <row r="227" spans="4:5" x14ac:dyDescent="0.2">
      <c r="D227" s="350"/>
      <c r="E227" s="350"/>
    </row>
    <row r="228" spans="4:5" x14ac:dyDescent="0.2">
      <c r="D228" s="350"/>
      <c r="E228" s="350"/>
    </row>
    <row r="229" spans="4:5" x14ac:dyDescent="0.2">
      <c r="D229" s="350"/>
      <c r="E229" s="350"/>
    </row>
    <row r="230" spans="4:5" x14ac:dyDescent="0.2">
      <c r="D230" s="350"/>
      <c r="E230" s="350"/>
    </row>
    <row r="231" spans="4:5" x14ac:dyDescent="0.2">
      <c r="D231" s="350"/>
      <c r="E231" s="350"/>
    </row>
    <row r="232" spans="4:5" x14ac:dyDescent="0.2">
      <c r="D232" s="350"/>
      <c r="E232" s="350"/>
    </row>
    <row r="233" spans="4:5" x14ac:dyDescent="0.2">
      <c r="D233" s="350"/>
      <c r="E233" s="350"/>
    </row>
    <row r="234" spans="4:5" x14ac:dyDescent="0.2">
      <c r="D234" s="350"/>
      <c r="E234" s="350"/>
    </row>
    <row r="235" spans="4:5" x14ac:dyDescent="0.2">
      <c r="D235" s="350"/>
      <c r="E235" s="350"/>
    </row>
    <row r="236" spans="4:5" x14ac:dyDescent="0.2">
      <c r="D236" s="350"/>
      <c r="E236" s="350"/>
    </row>
    <row r="237" spans="4:5" x14ac:dyDescent="0.2">
      <c r="D237" s="350"/>
      <c r="E237" s="350"/>
    </row>
    <row r="238" spans="4:5" x14ac:dyDescent="0.2">
      <c r="D238" s="350"/>
      <c r="E238" s="350"/>
    </row>
    <row r="239" spans="4:5" x14ac:dyDescent="0.2">
      <c r="D239" s="350"/>
      <c r="E239" s="350"/>
    </row>
    <row r="240" spans="4:5" x14ac:dyDescent="0.2">
      <c r="D240" s="350"/>
      <c r="E240" s="350"/>
    </row>
    <row r="241" spans="4:5" x14ac:dyDescent="0.2">
      <c r="D241" s="350"/>
      <c r="E241" s="350"/>
    </row>
    <row r="242" spans="4:5" x14ac:dyDescent="0.2">
      <c r="D242" s="350"/>
      <c r="E242" s="350"/>
    </row>
    <row r="243" spans="4:5" x14ac:dyDescent="0.2">
      <c r="D243" s="350"/>
      <c r="E243" s="350"/>
    </row>
    <row r="244" spans="4:5" x14ac:dyDescent="0.2">
      <c r="D244" s="350"/>
      <c r="E244" s="350"/>
    </row>
    <row r="245" spans="4:5" x14ac:dyDescent="0.2">
      <c r="D245" s="350"/>
    </row>
    <row r="246" spans="4:5" x14ac:dyDescent="0.2">
      <c r="D246" s="350"/>
    </row>
    <row r="247" spans="4:5" x14ac:dyDescent="0.2">
      <c r="D247" s="350"/>
    </row>
    <row r="248" spans="4:5" x14ac:dyDescent="0.2">
      <c r="D248" s="350"/>
    </row>
    <row r="249" spans="4:5" x14ac:dyDescent="0.2">
      <c r="D249" s="350"/>
    </row>
    <row r="250" spans="4:5" x14ac:dyDescent="0.2">
      <c r="D250" s="350"/>
    </row>
    <row r="251" spans="4:5" x14ac:dyDescent="0.2">
      <c r="D251" s="350"/>
    </row>
    <row r="252" spans="4:5" x14ac:dyDescent="0.2">
      <c r="D252" s="350"/>
    </row>
    <row r="253" spans="4:5" x14ac:dyDescent="0.2">
      <c r="D253" s="350"/>
    </row>
    <row r="254" spans="4:5" x14ac:dyDescent="0.2">
      <c r="D254" s="350"/>
    </row>
    <row r="255" spans="4:5" x14ac:dyDescent="0.2">
      <c r="D255" s="350"/>
    </row>
    <row r="256" spans="4:5" x14ac:dyDescent="0.2">
      <c r="D256" s="350"/>
    </row>
    <row r="257" spans="4:4" x14ac:dyDescent="0.2">
      <c r="D257" s="350"/>
    </row>
  </sheetData>
  <dataConsolidate/>
  <phoneticPr fontId="22" type="noConversion"/>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tabColor indexed="26"/>
  </sheetPr>
  <dimension ref="A1:F364"/>
  <sheetViews>
    <sheetView showRowColHeaders="0" showZeros="0" topLeftCell="A163" zoomScaleNormal="100" zoomScaleSheetLayoutView="115" workbookViewId="0">
      <selection activeCell="B201" sqref="B201"/>
    </sheetView>
  </sheetViews>
  <sheetFormatPr baseColWidth="10" defaultRowHeight="11.25" x14ac:dyDescent="0.2"/>
  <cols>
    <col min="1" max="1" width="4" style="6" customWidth="1"/>
    <col min="2" max="2" width="56.140625" style="5" customWidth="1"/>
    <col min="3" max="3" width="13" style="3" customWidth="1"/>
    <col min="4" max="4" width="13.7109375" style="3" customWidth="1"/>
    <col min="5" max="5" width="9" style="3" customWidth="1"/>
    <col min="6" max="6" width="2.5703125" style="3" customWidth="1"/>
    <col min="7" max="16384" width="11.42578125" style="5"/>
  </cols>
  <sheetData>
    <row r="1" spans="1:6" ht="9" customHeight="1" x14ac:dyDescent="0.2">
      <c r="A1" s="1"/>
      <c r="B1" s="2"/>
      <c r="D1" s="4"/>
      <c r="E1" s="4"/>
      <c r="F1" s="4"/>
    </row>
    <row r="2" spans="1:6" ht="16.5" customHeight="1" x14ac:dyDescent="0.25">
      <c r="B2" s="7" t="s">
        <v>288</v>
      </c>
      <c r="C2" s="8"/>
      <c r="D2" s="8"/>
      <c r="E2" s="8"/>
      <c r="F2" s="8"/>
    </row>
    <row r="3" spans="1:6" ht="12" customHeight="1" x14ac:dyDescent="0.2">
      <c r="B3" s="9" t="str">
        <f>CUMUL_Maternité_nbre!B3</f>
        <v>PERIODE DU 1.1 AU 31.5.2024</v>
      </c>
    </row>
    <row r="4" spans="1:6" ht="14.25" customHeight="1" x14ac:dyDescent="0.2">
      <c r="B4" s="12" t="s">
        <v>175</v>
      </c>
      <c r="C4" s="13"/>
      <c r="D4" s="13"/>
      <c r="E4" s="351"/>
      <c r="F4" s="15"/>
    </row>
    <row r="5" spans="1:6" ht="12" customHeight="1" x14ac:dyDescent="0.2">
      <c r="B5" s="16" t="s">
        <v>4</v>
      </c>
      <c r="C5" s="18" t="s">
        <v>6</v>
      </c>
      <c r="D5" s="219" t="s">
        <v>3</v>
      </c>
      <c r="E5" s="19" t="str">
        <f>CUMUL_Maladie_mnt!$H$5</f>
        <v>PCAP</v>
      </c>
      <c r="F5" s="20"/>
    </row>
    <row r="6" spans="1:6" ht="9.75" customHeight="1" x14ac:dyDescent="0.2">
      <c r="B6" s="21"/>
      <c r="C6" s="17"/>
      <c r="D6" s="220" t="s">
        <v>87</v>
      </c>
      <c r="E6" s="22" t="str">
        <f>CUMUL_Maladie_mnt!$H$6</f>
        <v>en %</v>
      </c>
      <c r="F6" s="23"/>
    </row>
    <row r="7" spans="1:6" s="28" customFormat="1" ht="16.5" customHeight="1" x14ac:dyDescent="0.2">
      <c r="A7" s="24"/>
      <c r="B7" s="25" t="s">
        <v>171</v>
      </c>
      <c r="C7" s="192"/>
      <c r="D7" s="228"/>
      <c r="E7" s="193"/>
      <c r="F7" s="27"/>
    </row>
    <row r="8" spans="1:6" ht="6.75" customHeight="1" x14ac:dyDescent="0.2">
      <c r="B8" s="29"/>
      <c r="C8" s="30"/>
      <c r="D8" s="222"/>
      <c r="E8" s="179"/>
      <c r="F8" s="20"/>
    </row>
    <row r="9" spans="1:6" s="28" customFormat="1" ht="12" customHeight="1" x14ac:dyDescent="0.2">
      <c r="A9" s="24"/>
      <c r="B9" s="31" t="s">
        <v>88</v>
      </c>
      <c r="C9" s="30"/>
      <c r="D9" s="222"/>
      <c r="E9" s="179"/>
      <c r="F9" s="27"/>
    </row>
    <row r="10" spans="1:6" ht="10.5" customHeight="1" x14ac:dyDescent="0.2">
      <c r="B10" s="16" t="s">
        <v>22</v>
      </c>
      <c r="C10" s="30">
        <v>1004476</v>
      </c>
      <c r="D10" s="222">
        <v>21133</v>
      </c>
      <c r="E10" s="179">
        <v>-2.5259435655881624E-2</v>
      </c>
      <c r="F10" s="20"/>
    </row>
    <row r="11" spans="1:6" ht="10.5" customHeight="1" x14ac:dyDescent="0.2">
      <c r="B11" s="16" t="s">
        <v>23</v>
      </c>
      <c r="C11" s="30">
        <v>5958</v>
      </c>
      <c r="D11" s="222"/>
      <c r="E11" s="179">
        <v>-0.12523858464249005</v>
      </c>
      <c r="F11" s="20"/>
    </row>
    <row r="12" spans="1:6" ht="10.5" customHeight="1" x14ac:dyDescent="0.2">
      <c r="B12" s="16" t="s">
        <v>218</v>
      </c>
      <c r="C12" s="30">
        <v>10084.529999999993</v>
      </c>
      <c r="D12" s="222">
        <v>1103</v>
      </c>
      <c r="E12" s="179">
        <v>6.7385242931288225E-3</v>
      </c>
      <c r="F12" s="20"/>
    </row>
    <row r="13" spans="1:6" ht="10.5" customHeight="1" x14ac:dyDescent="0.2">
      <c r="B13" s="33" t="s">
        <v>193</v>
      </c>
      <c r="C13" s="30">
        <v>34027</v>
      </c>
      <c r="D13" s="222">
        <v>2037</v>
      </c>
      <c r="E13" s="179">
        <v>0.11301190631950808</v>
      </c>
      <c r="F13" s="20"/>
    </row>
    <row r="14" spans="1:6" x14ac:dyDescent="0.2">
      <c r="B14" s="33" t="s">
        <v>194</v>
      </c>
      <c r="C14" s="30">
        <v>4545</v>
      </c>
      <c r="D14" s="222">
        <v>443</v>
      </c>
      <c r="E14" s="179">
        <v>5.5749128919860613E-2</v>
      </c>
      <c r="F14" s="20"/>
    </row>
    <row r="15" spans="1:6" x14ac:dyDescent="0.2">
      <c r="B15" s="33" t="s">
        <v>322</v>
      </c>
      <c r="C15" s="30"/>
      <c r="D15" s="222"/>
      <c r="E15" s="179"/>
      <c r="F15" s="20"/>
    </row>
    <row r="16" spans="1:6" x14ac:dyDescent="0.2">
      <c r="B16" s="33" t="s">
        <v>324</v>
      </c>
      <c r="C16" s="30">
        <v>5</v>
      </c>
      <c r="D16" s="222">
        <v>2</v>
      </c>
      <c r="E16" s="179">
        <v>0.25</v>
      </c>
      <c r="F16" s="20"/>
    </row>
    <row r="17" spans="1:6" x14ac:dyDescent="0.2">
      <c r="B17" s="33" t="s">
        <v>325</v>
      </c>
      <c r="C17" s="30">
        <v>5288</v>
      </c>
      <c r="D17" s="222">
        <v>90</v>
      </c>
      <c r="E17" s="179">
        <v>4.2381233983836086E-2</v>
      </c>
      <c r="F17" s="20"/>
    </row>
    <row r="18" spans="1:6" x14ac:dyDescent="0.2">
      <c r="B18" s="33" t="s">
        <v>320</v>
      </c>
      <c r="C18" s="30">
        <v>2019</v>
      </c>
      <c r="D18" s="222">
        <v>2</v>
      </c>
      <c r="E18" s="179">
        <v>0.25872817955112226</v>
      </c>
      <c r="F18" s="20"/>
    </row>
    <row r="19" spans="1:6" x14ac:dyDescent="0.2">
      <c r="B19" s="33" t="s">
        <v>321</v>
      </c>
      <c r="C19" s="30">
        <v>22170</v>
      </c>
      <c r="D19" s="222">
        <v>1500</v>
      </c>
      <c r="E19" s="179">
        <v>0.13193097110180751</v>
      </c>
      <c r="F19" s="20"/>
    </row>
    <row r="20" spans="1:6" x14ac:dyDescent="0.2">
      <c r="B20" s="33" t="s">
        <v>323</v>
      </c>
      <c r="C20" s="30">
        <v>44111.529999999992</v>
      </c>
      <c r="D20" s="222">
        <v>3140</v>
      </c>
      <c r="E20" s="179">
        <v>8.6784532668063186E-2</v>
      </c>
      <c r="F20" s="20"/>
    </row>
    <row r="21" spans="1:6" x14ac:dyDescent="0.2">
      <c r="B21" s="35"/>
      <c r="C21" s="30"/>
      <c r="D21" s="222"/>
      <c r="E21" s="179"/>
      <c r="F21" s="34"/>
    </row>
    <row r="22" spans="1:6" s="28" customFormat="1" ht="11.25" customHeight="1" x14ac:dyDescent="0.2">
      <c r="A22" s="24"/>
      <c r="B22" s="31" t="s">
        <v>102</v>
      </c>
      <c r="C22" s="30"/>
      <c r="D22" s="222"/>
      <c r="E22" s="179"/>
      <c r="F22" s="36"/>
    </row>
    <row r="23" spans="1:6" ht="10.5" customHeight="1" x14ac:dyDescent="0.2">
      <c r="B23" s="16" t="s">
        <v>22</v>
      </c>
      <c r="C23" s="30">
        <v>233494</v>
      </c>
      <c r="D23" s="222">
        <v>21940</v>
      </c>
      <c r="E23" s="179">
        <v>2.2217941589797618E-2</v>
      </c>
      <c r="F23" s="20"/>
    </row>
    <row r="24" spans="1:6" ht="10.5" customHeight="1" x14ac:dyDescent="0.2">
      <c r="B24" s="16" t="s">
        <v>23</v>
      </c>
      <c r="C24" s="30">
        <v>47</v>
      </c>
      <c r="D24" s="222"/>
      <c r="E24" s="179">
        <v>-0.3380281690140845</v>
      </c>
      <c r="F24" s="34"/>
    </row>
    <row r="25" spans="1:6" ht="10.5" customHeight="1" x14ac:dyDescent="0.2">
      <c r="B25" s="33" t="s">
        <v>193</v>
      </c>
      <c r="C25" s="30">
        <v>23119.800000000003</v>
      </c>
      <c r="D25" s="222">
        <v>2177</v>
      </c>
      <c r="E25" s="179">
        <v>-0.20109277079457388</v>
      </c>
      <c r="F25" s="34"/>
    </row>
    <row r="26" spans="1:6" ht="10.5" customHeight="1" x14ac:dyDescent="0.2">
      <c r="B26" s="33" t="s">
        <v>194</v>
      </c>
      <c r="C26" s="30">
        <v>547280</v>
      </c>
      <c r="D26" s="222">
        <v>107241</v>
      </c>
      <c r="E26" s="179">
        <v>4.0194247646742953E-2</v>
      </c>
      <c r="F26" s="34"/>
    </row>
    <row r="27" spans="1:6" ht="10.5" customHeight="1" x14ac:dyDescent="0.2">
      <c r="B27" s="33" t="s">
        <v>322</v>
      </c>
      <c r="C27" s="30">
        <v>35756</v>
      </c>
      <c r="D27" s="222">
        <v>33684</v>
      </c>
      <c r="E27" s="179">
        <v>2.6499165767004396E-3</v>
      </c>
      <c r="F27" s="34"/>
    </row>
    <row r="28" spans="1:6" ht="10.5" customHeight="1" x14ac:dyDescent="0.2">
      <c r="B28" s="33" t="s">
        <v>324</v>
      </c>
      <c r="C28" s="30"/>
      <c r="D28" s="222"/>
      <c r="E28" s="179"/>
      <c r="F28" s="34"/>
    </row>
    <row r="29" spans="1:6" ht="10.5" customHeight="1" x14ac:dyDescent="0.2">
      <c r="B29" s="33" t="s">
        <v>325</v>
      </c>
      <c r="C29" s="30">
        <v>49337</v>
      </c>
      <c r="D29" s="222">
        <v>49171</v>
      </c>
      <c r="E29" s="179">
        <v>1.4100429590347519E-2</v>
      </c>
      <c r="F29" s="34"/>
    </row>
    <row r="30" spans="1:6" ht="10.5" customHeight="1" x14ac:dyDescent="0.2">
      <c r="B30" s="33" t="s">
        <v>320</v>
      </c>
      <c r="C30" s="30">
        <v>50920</v>
      </c>
      <c r="D30" s="222">
        <v>629</v>
      </c>
      <c r="E30" s="179">
        <v>1.2567610563156251E-2</v>
      </c>
      <c r="F30" s="34"/>
    </row>
    <row r="31" spans="1:6" ht="10.5" customHeight="1" x14ac:dyDescent="0.2">
      <c r="B31" s="33" t="s">
        <v>321</v>
      </c>
      <c r="C31" s="30">
        <v>354222</v>
      </c>
      <c r="D31" s="222">
        <v>18380</v>
      </c>
      <c r="E31" s="179">
        <v>4.8257697941790134E-2</v>
      </c>
      <c r="F31" s="34"/>
    </row>
    <row r="32" spans="1:6" ht="10.5" customHeight="1" x14ac:dyDescent="0.2">
      <c r="B32" s="33" t="s">
        <v>323</v>
      </c>
      <c r="C32" s="30">
        <v>57045</v>
      </c>
      <c r="D32" s="222">
        <v>5377</v>
      </c>
      <c r="E32" s="179">
        <v>6.4093715607453916E-2</v>
      </c>
      <c r="F32" s="34"/>
    </row>
    <row r="33" spans="1:6" ht="10.5" customHeight="1" x14ac:dyDescent="0.2">
      <c r="B33" s="16" t="s">
        <v>195</v>
      </c>
      <c r="C33" s="30">
        <v>570399.80000000005</v>
      </c>
      <c r="D33" s="222">
        <v>109418</v>
      </c>
      <c r="E33" s="179">
        <v>2.7614482580973654E-2</v>
      </c>
      <c r="F33" s="34"/>
    </row>
    <row r="34" spans="1:6" ht="10.5" customHeight="1" x14ac:dyDescent="0.2">
      <c r="B34" s="16" t="s">
        <v>196</v>
      </c>
      <c r="C34" s="30"/>
      <c r="D34" s="222"/>
      <c r="E34" s="179"/>
      <c r="F34" s="34"/>
    </row>
    <row r="35" spans="1:6" ht="10.5" customHeight="1" x14ac:dyDescent="0.2">
      <c r="B35" s="16" t="s">
        <v>197</v>
      </c>
      <c r="C35" s="30">
        <v>1</v>
      </c>
      <c r="D35" s="222"/>
      <c r="E35" s="179"/>
      <c r="F35" s="34"/>
    </row>
    <row r="36" spans="1:6" ht="10.5" customHeight="1" x14ac:dyDescent="0.2">
      <c r="B36" s="16" t="s">
        <v>198</v>
      </c>
      <c r="C36" s="30"/>
      <c r="D36" s="222"/>
      <c r="E36" s="179"/>
      <c r="F36" s="34"/>
    </row>
    <row r="37" spans="1:6" ht="9"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43">
        <v>1237970</v>
      </c>
      <c r="D39" s="222">
        <v>43073</v>
      </c>
      <c r="E39" s="344">
        <v>-1.6645153603272678E-2</v>
      </c>
      <c r="F39" s="34"/>
    </row>
    <row r="40" spans="1:6" ht="10.5" customHeight="1" x14ac:dyDescent="0.2">
      <c r="B40" s="16" t="s">
        <v>23</v>
      </c>
      <c r="C40" s="343">
        <v>6005</v>
      </c>
      <c r="D40" s="222"/>
      <c r="E40" s="344">
        <v>-0.12743388549840162</v>
      </c>
      <c r="F40" s="34"/>
    </row>
    <row r="41" spans="1:6" s="28" customFormat="1" ht="10.5" customHeight="1" x14ac:dyDescent="0.2">
      <c r="A41" s="24"/>
      <c r="B41" s="33" t="s">
        <v>193</v>
      </c>
      <c r="C41" s="343">
        <v>33204.329999999994</v>
      </c>
      <c r="D41" s="222">
        <v>3280</v>
      </c>
      <c r="E41" s="344">
        <v>-0.14765207485000487</v>
      </c>
      <c r="F41" s="27"/>
    </row>
    <row r="42" spans="1:6" ht="10.5" customHeight="1" x14ac:dyDescent="0.2">
      <c r="B42" s="33" t="s">
        <v>194</v>
      </c>
      <c r="C42" s="343">
        <v>581307</v>
      </c>
      <c r="D42" s="222">
        <v>109278</v>
      </c>
      <c r="E42" s="344">
        <v>4.4193104241118997E-2</v>
      </c>
      <c r="F42" s="34"/>
    </row>
    <row r="43" spans="1:6" ht="10.5" customHeight="1" x14ac:dyDescent="0.2">
      <c r="B43" s="33" t="s">
        <v>322</v>
      </c>
      <c r="C43" s="343">
        <v>40301</v>
      </c>
      <c r="D43" s="222">
        <v>34127</v>
      </c>
      <c r="E43" s="344">
        <v>8.3695094641762502E-3</v>
      </c>
      <c r="F43" s="34"/>
    </row>
    <row r="44" spans="1:6" ht="10.5" customHeight="1" x14ac:dyDescent="0.2">
      <c r="B44" s="33" t="s">
        <v>324</v>
      </c>
      <c r="C44" s="343"/>
      <c r="D44" s="222"/>
      <c r="E44" s="344"/>
      <c r="F44" s="34"/>
    </row>
    <row r="45" spans="1:6" ht="10.5" customHeight="1" x14ac:dyDescent="0.2">
      <c r="B45" s="33" t="s">
        <v>325</v>
      </c>
      <c r="C45" s="343">
        <v>49342</v>
      </c>
      <c r="D45" s="222">
        <v>49173</v>
      </c>
      <c r="E45" s="344">
        <v>1.4119823245298591E-2</v>
      </c>
      <c r="F45" s="34"/>
    </row>
    <row r="46" spans="1:6" ht="10.5" customHeight="1" x14ac:dyDescent="0.2">
      <c r="B46" s="33" t="s">
        <v>320</v>
      </c>
      <c r="C46" s="343">
        <v>56208</v>
      </c>
      <c r="D46" s="222">
        <v>719</v>
      </c>
      <c r="E46" s="344">
        <v>1.5299579126099694E-2</v>
      </c>
      <c r="F46" s="34"/>
    </row>
    <row r="47" spans="1:6" ht="10.5" customHeight="1" x14ac:dyDescent="0.2">
      <c r="B47" s="33" t="s">
        <v>321</v>
      </c>
      <c r="C47" s="30">
        <v>356241</v>
      </c>
      <c r="D47" s="222">
        <v>18382</v>
      </c>
      <c r="E47" s="179">
        <v>4.9252030077845399E-2</v>
      </c>
      <c r="F47" s="34"/>
    </row>
    <row r="48" spans="1:6" ht="10.5" customHeight="1" x14ac:dyDescent="0.2">
      <c r="B48" s="33" t="s">
        <v>323</v>
      </c>
      <c r="C48" s="30">
        <v>79215</v>
      </c>
      <c r="D48" s="222">
        <v>6877</v>
      </c>
      <c r="E48" s="179">
        <v>8.2246055058405654E-2</v>
      </c>
      <c r="F48" s="34"/>
    </row>
    <row r="49" spans="1:6" ht="10.5" customHeight="1" x14ac:dyDescent="0.2">
      <c r="B49" s="16" t="s">
        <v>195</v>
      </c>
      <c r="C49" s="30">
        <v>614511.32999999996</v>
      </c>
      <c r="D49" s="222">
        <v>112558</v>
      </c>
      <c r="E49" s="179">
        <v>3.1646399567565986E-2</v>
      </c>
      <c r="F49" s="34"/>
    </row>
    <row r="50" spans="1:6" ht="10.5" customHeight="1" x14ac:dyDescent="0.2">
      <c r="B50" s="16" t="s">
        <v>196</v>
      </c>
      <c r="C50" s="30"/>
      <c r="D50" s="222"/>
      <c r="E50" s="179"/>
      <c r="F50" s="34"/>
    </row>
    <row r="51" spans="1:6" s="28" customFormat="1" ht="10.5" customHeight="1" x14ac:dyDescent="0.2">
      <c r="A51" s="24"/>
      <c r="B51" s="16" t="s">
        <v>197</v>
      </c>
      <c r="C51" s="30">
        <v>1</v>
      </c>
      <c r="D51" s="222"/>
      <c r="E51" s="179"/>
      <c r="F51" s="27"/>
    </row>
    <row r="52" spans="1:6" ht="10.5" customHeight="1" x14ac:dyDescent="0.2">
      <c r="B52" s="16" t="s">
        <v>198</v>
      </c>
      <c r="C52" s="30"/>
      <c r="D52" s="222"/>
      <c r="E52" s="179"/>
      <c r="F52" s="34"/>
    </row>
    <row r="53" spans="1:6" ht="9" customHeight="1" x14ac:dyDescent="0.2">
      <c r="B53" s="16" t="s">
        <v>303</v>
      </c>
      <c r="C53" s="30"/>
      <c r="D53" s="222"/>
      <c r="E53" s="179"/>
      <c r="F53" s="34"/>
    </row>
    <row r="54" spans="1:6" ht="10.5" customHeight="1" x14ac:dyDescent="0.2">
      <c r="B54" s="31" t="s">
        <v>122</v>
      </c>
      <c r="C54" s="30"/>
      <c r="D54" s="222"/>
      <c r="E54" s="179"/>
      <c r="F54" s="34"/>
    </row>
    <row r="55" spans="1:6" ht="10.5" customHeight="1" x14ac:dyDescent="0.2">
      <c r="B55" s="16" t="s">
        <v>22</v>
      </c>
      <c r="C55" s="30"/>
      <c r="D55" s="222"/>
      <c r="E55" s="179"/>
      <c r="F55" s="34"/>
    </row>
    <row r="56" spans="1:6" ht="10.5" customHeight="1" x14ac:dyDescent="0.2">
      <c r="B56" s="16" t="s">
        <v>23</v>
      </c>
      <c r="C56" s="30">
        <v>0</v>
      </c>
      <c r="D56" s="222"/>
      <c r="E56" s="179"/>
      <c r="F56" s="34"/>
    </row>
    <row r="57" spans="1:6" s="28" customFormat="1" ht="6.75" customHeight="1" x14ac:dyDescent="0.2">
      <c r="A57" s="24"/>
      <c r="B57" s="35"/>
      <c r="C57" s="30"/>
      <c r="D57" s="222"/>
      <c r="E57" s="179"/>
      <c r="F57" s="36"/>
    </row>
    <row r="58" spans="1:6" s="28" customFormat="1" ht="13.5" customHeight="1" x14ac:dyDescent="0.2">
      <c r="A58" s="24"/>
      <c r="B58" s="31" t="s">
        <v>121</v>
      </c>
      <c r="C58" s="30"/>
      <c r="D58" s="222"/>
      <c r="E58" s="179"/>
      <c r="F58" s="36"/>
    </row>
    <row r="59" spans="1:6" s="28" customFormat="1" ht="10.5" customHeight="1" x14ac:dyDescent="0.2">
      <c r="A59" s="24"/>
      <c r="B59" s="16" t="s">
        <v>22</v>
      </c>
      <c r="C59" s="30">
        <v>256</v>
      </c>
      <c r="D59" s="222"/>
      <c r="E59" s="179">
        <v>-0.11111111111111116</v>
      </c>
      <c r="F59" s="36"/>
    </row>
    <row r="60" spans="1:6" s="28" customFormat="1" ht="10.5" customHeight="1" x14ac:dyDescent="0.2">
      <c r="A60" s="24"/>
      <c r="B60" s="16" t="s">
        <v>23</v>
      </c>
      <c r="C60" s="30"/>
      <c r="D60" s="222"/>
      <c r="E60" s="179"/>
      <c r="F60" s="36"/>
    </row>
    <row r="61" spans="1:6" s="28" customFormat="1" ht="10.5" customHeight="1" x14ac:dyDescent="0.2">
      <c r="A61" s="24"/>
      <c r="B61" s="16" t="s">
        <v>199</v>
      </c>
      <c r="C61" s="30">
        <v>425</v>
      </c>
      <c r="D61" s="222"/>
      <c r="E61" s="179">
        <v>2.657004830917864E-2</v>
      </c>
      <c r="F61" s="36"/>
    </row>
    <row r="62" spans="1:6" s="28" customFormat="1" ht="10.5" customHeight="1" x14ac:dyDescent="0.2">
      <c r="A62" s="24"/>
      <c r="B62" s="16" t="s">
        <v>200</v>
      </c>
      <c r="C62" s="30">
        <v>4</v>
      </c>
      <c r="D62" s="222"/>
      <c r="E62" s="179"/>
      <c r="F62" s="36"/>
    </row>
    <row r="63" spans="1:6" s="28" customFormat="1" ht="10.5" customHeight="1" x14ac:dyDescent="0.2">
      <c r="A63" s="24"/>
      <c r="B63" s="16" t="s">
        <v>201</v>
      </c>
      <c r="C63" s="30">
        <v>84</v>
      </c>
      <c r="D63" s="222">
        <v>2</v>
      </c>
      <c r="E63" s="179">
        <v>5.0000000000000044E-2</v>
      </c>
      <c r="F63" s="36"/>
    </row>
    <row r="64" spans="1:6" s="28" customFormat="1" ht="10.5" customHeight="1" x14ac:dyDescent="0.2">
      <c r="A64" s="24"/>
      <c r="B64" s="16" t="s">
        <v>202</v>
      </c>
      <c r="C64" s="30">
        <v>633</v>
      </c>
      <c r="D64" s="222"/>
      <c r="E64" s="179">
        <v>-7.1847507331378346E-2</v>
      </c>
      <c r="F64" s="36"/>
    </row>
    <row r="65" spans="1:6" s="28" customFormat="1" ht="10.5" customHeight="1" x14ac:dyDescent="0.2">
      <c r="A65" s="24"/>
      <c r="B65" s="16" t="s">
        <v>203</v>
      </c>
      <c r="C65" s="30">
        <v>613</v>
      </c>
      <c r="D65" s="222"/>
      <c r="E65" s="179">
        <v>-9.6930533117932649E-3</v>
      </c>
      <c r="F65" s="36"/>
    </row>
    <row r="66" spans="1:6" s="28" customFormat="1" ht="10.5" customHeight="1" x14ac:dyDescent="0.2">
      <c r="A66" s="24"/>
      <c r="B66" s="16" t="s">
        <v>204</v>
      </c>
      <c r="C66" s="30">
        <v>270</v>
      </c>
      <c r="D66" s="222"/>
      <c r="E66" s="179"/>
      <c r="F66" s="36"/>
    </row>
    <row r="67" spans="1:6" s="28" customFormat="1" ht="6.75" customHeight="1" x14ac:dyDescent="0.2">
      <c r="A67" s="24"/>
      <c r="B67" s="35"/>
      <c r="C67" s="30"/>
      <c r="D67" s="222"/>
      <c r="E67" s="179"/>
      <c r="F67" s="36"/>
    </row>
    <row r="68" spans="1:6" s="28" customFormat="1" ht="12" customHeight="1" x14ac:dyDescent="0.2">
      <c r="A68" s="24"/>
      <c r="B68" s="31" t="s">
        <v>243</v>
      </c>
      <c r="C68" s="30"/>
      <c r="D68" s="222"/>
      <c r="E68" s="179"/>
      <c r="F68" s="36"/>
    </row>
    <row r="69" spans="1:6" s="28" customFormat="1" ht="10.5" customHeight="1" x14ac:dyDescent="0.2">
      <c r="A69" s="24"/>
      <c r="B69" s="16" t="s">
        <v>22</v>
      </c>
      <c r="C69" s="30">
        <v>46425</v>
      </c>
      <c r="D69" s="222"/>
      <c r="E69" s="179">
        <v>0.15473584717938516</v>
      </c>
      <c r="F69" s="36"/>
    </row>
    <row r="70" spans="1:6" s="28" customFormat="1" ht="10.5" customHeight="1" x14ac:dyDescent="0.2">
      <c r="A70" s="24"/>
      <c r="B70" s="16" t="s">
        <v>23</v>
      </c>
      <c r="C70" s="30">
        <v>34</v>
      </c>
      <c r="D70" s="222"/>
      <c r="E70" s="179">
        <v>-0.26086956521739135</v>
      </c>
      <c r="F70" s="36"/>
    </row>
    <row r="71" spans="1:6" s="28" customFormat="1" ht="10.5" customHeight="1" x14ac:dyDescent="0.2">
      <c r="A71" s="24"/>
      <c r="B71" s="33" t="s">
        <v>193</v>
      </c>
      <c r="C71" s="30">
        <v>1188.7599999999991</v>
      </c>
      <c r="D71" s="222"/>
      <c r="E71" s="179">
        <v>-0.20253843883328393</v>
      </c>
      <c r="F71" s="36"/>
    </row>
    <row r="72" spans="1:6" ht="10.5" customHeight="1" x14ac:dyDescent="0.2">
      <c r="B72" s="33" t="s">
        <v>194</v>
      </c>
      <c r="C72" s="30">
        <v>7900</v>
      </c>
      <c r="D72" s="222"/>
      <c r="E72" s="179">
        <v>-0.14640734737979466</v>
      </c>
      <c r="F72" s="34"/>
    </row>
    <row r="73" spans="1:6" ht="10.5" customHeight="1" x14ac:dyDescent="0.2">
      <c r="B73" s="33" t="s">
        <v>322</v>
      </c>
      <c r="C73" s="343">
        <v>580</v>
      </c>
      <c r="D73" s="222"/>
      <c r="E73" s="344">
        <v>0.16935483870967749</v>
      </c>
      <c r="F73" s="34"/>
    </row>
    <row r="74" spans="1:6" ht="10.5" customHeight="1" x14ac:dyDescent="0.2">
      <c r="B74" s="33" t="s">
        <v>324</v>
      </c>
      <c r="C74" s="343"/>
      <c r="D74" s="222"/>
      <c r="E74" s="344"/>
      <c r="F74" s="34"/>
    </row>
    <row r="75" spans="1:6" ht="10.5" customHeight="1" x14ac:dyDescent="0.2">
      <c r="B75" s="33" t="s">
        <v>325</v>
      </c>
      <c r="C75" s="343">
        <v>42</v>
      </c>
      <c r="D75" s="222"/>
      <c r="E75" s="344">
        <v>-0.6216216216216216</v>
      </c>
      <c r="F75" s="34"/>
    </row>
    <row r="76" spans="1:6" ht="10.5" customHeight="1" x14ac:dyDescent="0.2">
      <c r="B76" s="33" t="s">
        <v>320</v>
      </c>
      <c r="C76" s="343">
        <v>898</v>
      </c>
      <c r="D76" s="222"/>
      <c r="E76" s="344">
        <v>-8.4607543323139689E-2</v>
      </c>
      <c r="F76" s="34"/>
    </row>
    <row r="77" spans="1:6" ht="10.5" customHeight="1" x14ac:dyDescent="0.2">
      <c r="B77" s="33" t="s">
        <v>321</v>
      </c>
      <c r="C77" s="343">
        <v>3757</v>
      </c>
      <c r="D77" s="222"/>
      <c r="E77" s="344">
        <v>-9.882465819141284E-2</v>
      </c>
      <c r="F77" s="34"/>
    </row>
    <row r="78" spans="1:6" ht="10.5" customHeight="1" x14ac:dyDescent="0.2">
      <c r="B78" s="33" t="s">
        <v>323</v>
      </c>
      <c r="C78" s="343">
        <v>2623</v>
      </c>
      <c r="D78" s="222"/>
      <c r="E78" s="344">
        <v>-0.25014293882218408</v>
      </c>
      <c r="F78" s="34"/>
    </row>
    <row r="79" spans="1:6" ht="10.5" customHeight="1" x14ac:dyDescent="0.2">
      <c r="B79" s="16" t="s">
        <v>195</v>
      </c>
      <c r="C79" s="343">
        <v>9088.7599999999984</v>
      </c>
      <c r="D79" s="222"/>
      <c r="E79" s="344">
        <v>-0.15419405751892856</v>
      </c>
      <c r="F79" s="34"/>
    </row>
    <row r="80" spans="1:6" ht="10.5" customHeight="1" x14ac:dyDescent="0.2">
      <c r="B80" s="16" t="s">
        <v>196</v>
      </c>
      <c r="C80" s="343"/>
      <c r="D80" s="222"/>
      <c r="E80" s="344"/>
      <c r="F80" s="34"/>
    </row>
    <row r="81" spans="1:6" ht="10.5" customHeight="1" x14ac:dyDescent="0.2">
      <c r="B81" s="16" t="s">
        <v>197</v>
      </c>
      <c r="C81" s="343"/>
      <c r="D81" s="222"/>
      <c r="E81" s="344"/>
      <c r="F81" s="34"/>
    </row>
    <row r="82" spans="1:6" s="28" customFormat="1" ht="10.5" customHeight="1" x14ac:dyDescent="0.2">
      <c r="A82" s="24"/>
      <c r="B82" s="16" t="s">
        <v>198</v>
      </c>
      <c r="C82" s="343"/>
      <c r="D82" s="222"/>
      <c r="E82" s="344"/>
      <c r="F82" s="36"/>
    </row>
    <row r="83" spans="1:6" s="28" customFormat="1" ht="10.5" customHeight="1" x14ac:dyDescent="0.2">
      <c r="A83" s="24"/>
      <c r="B83" s="16" t="s">
        <v>200</v>
      </c>
      <c r="C83" s="345">
        <v>7</v>
      </c>
      <c r="D83" s="222"/>
      <c r="E83" s="346"/>
      <c r="F83" s="47"/>
    </row>
    <row r="84" spans="1:6" s="28" customFormat="1" ht="10.5" customHeight="1" x14ac:dyDescent="0.2">
      <c r="A84" s="24"/>
      <c r="B84" s="16" t="s">
        <v>201</v>
      </c>
      <c r="C84" s="345">
        <v>37</v>
      </c>
      <c r="D84" s="222"/>
      <c r="E84" s="346"/>
      <c r="F84" s="47"/>
    </row>
    <row r="85" spans="1:6" s="28" customFormat="1" ht="10.5" customHeight="1" x14ac:dyDescent="0.2">
      <c r="A85" s="24"/>
      <c r="B85" s="16" t="s">
        <v>202</v>
      </c>
      <c r="C85" s="46">
        <v>239</v>
      </c>
      <c r="D85" s="222"/>
      <c r="E85" s="190">
        <v>-0.63287250384024585</v>
      </c>
      <c r="F85" s="47"/>
    </row>
    <row r="86" spans="1:6" s="28" customFormat="1" ht="10.5" customHeight="1" x14ac:dyDescent="0.2">
      <c r="A86" s="24"/>
      <c r="B86" s="16" t="s">
        <v>203</v>
      </c>
      <c r="C86" s="46">
        <v>208</v>
      </c>
      <c r="D86" s="222"/>
      <c r="E86" s="190">
        <v>0.24550898203592819</v>
      </c>
      <c r="F86" s="47"/>
    </row>
    <row r="87" spans="1:6" s="28" customFormat="1" ht="10.5" customHeight="1" x14ac:dyDescent="0.2">
      <c r="A87" s="24"/>
      <c r="B87" s="16" t="s">
        <v>204</v>
      </c>
      <c r="C87" s="46"/>
      <c r="D87" s="222"/>
      <c r="E87" s="190"/>
      <c r="F87" s="47"/>
    </row>
    <row r="88" spans="1:6" ht="12.75" customHeight="1" x14ac:dyDescent="0.2">
      <c r="B88" s="16" t="s">
        <v>303</v>
      </c>
      <c r="C88" s="46"/>
      <c r="D88" s="222"/>
      <c r="E88" s="190"/>
      <c r="F88" s="47"/>
    </row>
    <row r="89" spans="1:6" s="28" customFormat="1" ht="11.25" customHeight="1" x14ac:dyDescent="0.2">
      <c r="A89" s="24"/>
      <c r="B89" s="31" t="s">
        <v>278</v>
      </c>
      <c r="C89" s="46"/>
      <c r="D89" s="222"/>
      <c r="E89" s="190"/>
      <c r="F89" s="47"/>
    </row>
    <row r="90" spans="1:6" ht="10.5" customHeight="1" x14ac:dyDescent="0.2">
      <c r="B90" s="16" t="s">
        <v>22</v>
      </c>
      <c r="C90" s="46">
        <v>1284651</v>
      </c>
      <c r="D90" s="222">
        <v>43073</v>
      </c>
      <c r="E90" s="190">
        <v>-1.1364318487199654E-2</v>
      </c>
      <c r="F90" s="47"/>
    </row>
    <row r="91" spans="1:6" ht="10.5" customHeight="1" x14ac:dyDescent="0.2">
      <c r="B91" s="16" t="s">
        <v>23</v>
      </c>
      <c r="C91" s="46">
        <v>6039</v>
      </c>
      <c r="D91" s="222"/>
      <c r="E91" s="190">
        <v>-0.12857142857142856</v>
      </c>
      <c r="F91" s="47"/>
    </row>
    <row r="92" spans="1:6" ht="10.5" customHeight="1" x14ac:dyDescent="0.2">
      <c r="B92" s="33" t="s">
        <v>193</v>
      </c>
      <c r="C92" s="46">
        <v>34819.089999999997</v>
      </c>
      <c r="D92" s="222">
        <v>3280</v>
      </c>
      <c r="E92" s="190">
        <v>-0.14798985685023514</v>
      </c>
      <c r="F92" s="47"/>
    </row>
    <row r="93" spans="1:6" ht="10.5" customHeight="1" x14ac:dyDescent="0.2">
      <c r="B93" s="33" t="s">
        <v>194</v>
      </c>
      <c r="C93" s="46">
        <v>589207</v>
      </c>
      <c r="D93" s="222">
        <v>109278</v>
      </c>
      <c r="E93" s="190">
        <v>4.107626075717441E-2</v>
      </c>
      <c r="F93" s="47"/>
    </row>
    <row r="94" spans="1:6" ht="10.5" customHeight="1" x14ac:dyDescent="0.2">
      <c r="B94" s="33" t="s">
        <v>322</v>
      </c>
      <c r="C94" s="46">
        <v>40881</v>
      </c>
      <c r="D94" s="222">
        <v>34127</v>
      </c>
      <c r="E94" s="190">
        <v>1.0342910101946323E-2</v>
      </c>
      <c r="F94" s="47"/>
    </row>
    <row r="95" spans="1:6" ht="10.5" customHeight="1" x14ac:dyDescent="0.2">
      <c r="B95" s="33" t="s">
        <v>324</v>
      </c>
      <c r="C95" s="46"/>
      <c r="D95" s="222"/>
      <c r="E95" s="190"/>
      <c r="F95" s="47"/>
    </row>
    <row r="96" spans="1:6" ht="10.5" customHeight="1" x14ac:dyDescent="0.2">
      <c r="B96" s="33" t="s">
        <v>325</v>
      </c>
      <c r="C96" s="46">
        <v>49384</v>
      </c>
      <c r="D96" s="222">
        <v>49173</v>
      </c>
      <c r="E96" s="190">
        <v>1.2672763810851917E-2</v>
      </c>
      <c r="F96" s="47"/>
    </row>
    <row r="97" spans="2:6" ht="10.5" customHeight="1" x14ac:dyDescent="0.2">
      <c r="B97" s="33" t="s">
        <v>320</v>
      </c>
      <c r="C97" s="46">
        <v>57106</v>
      </c>
      <c r="D97" s="222">
        <v>719</v>
      </c>
      <c r="E97" s="190">
        <v>1.3560044016896811E-2</v>
      </c>
      <c r="F97" s="47"/>
    </row>
    <row r="98" spans="2:6" ht="10.5" customHeight="1" x14ac:dyDescent="0.2">
      <c r="B98" s="33" t="s">
        <v>321</v>
      </c>
      <c r="C98" s="46">
        <v>359998</v>
      </c>
      <c r="D98" s="222">
        <v>18382</v>
      </c>
      <c r="E98" s="190">
        <v>4.745583203370507E-2</v>
      </c>
      <c r="F98" s="47"/>
    </row>
    <row r="99" spans="2:6" ht="10.5" customHeight="1" x14ac:dyDescent="0.2">
      <c r="B99" s="33" t="s">
        <v>323</v>
      </c>
      <c r="C99" s="46">
        <v>81838</v>
      </c>
      <c r="D99" s="222">
        <v>6877</v>
      </c>
      <c r="E99" s="190">
        <v>6.7085653188687422E-2</v>
      </c>
      <c r="F99" s="47"/>
    </row>
    <row r="100" spans="2:6" ht="10.5" customHeight="1" x14ac:dyDescent="0.2">
      <c r="B100" s="16" t="s">
        <v>195</v>
      </c>
      <c r="C100" s="46">
        <v>624026.09</v>
      </c>
      <c r="D100" s="222">
        <v>112558</v>
      </c>
      <c r="E100" s="190">
        <v>2.8343522050265024E-2</v>
      </c>
      <c r="F100" s="47"/>
    </row>
    <row r="101" spans="2:6" ht="10.5" customHeight="1" x14ac:dyDescent="0.2">
      <c r="B101" s="16" t="s">
        <v>196</v>
      </c>
      <c r="C101" s="46"/>
      <c r="D101" s="222"/>
      <c r="E101" s="190"/>
      <c r="F101" s="47"/>
    </row>
    <row r="102" spans="2:6" ht="10.5" customHeight="1" x14ac:dyDescent="0.2">
      <c r="B102" s="16" t="s">
        <v>197</v>
      </c>
      <c r="C102" s="46">
        <v>1</v>
      </c>
      <c r="D102" s="222"/>
      <c r="E102" s="190">
        <v>0</v>
      </c>
      <c r="F102" s="47"/>
    </row>
    <row r="103" spans="2:6" ht="10.5" customHeight="1" x14ac:dyDescent="0.2">
      <c r="B103" s="16" t="s">
        <v>198</v>
      </c>
      <c r="C103" s="46"/>
      <c r="D103" s="222"/>
      <c r="E103" s="190"/>
      <c r="F103" s="47"/>
    </row>
    <row r="104" spans="2:6" ht="10.5" customHeight="1" x14ac:dyDescent="0.2">
      <c r="B104" s="16" t="s">
        <v>200</v>
      </c>
      <c r="C104" s="46">
        <v>11</v>
      </c>
      <c r="D104" s="222"/>
      <c r="E104" s="190"/>
      <c r="F104" s="47"/>
    </row>
    <row r="105" spans="2:6" ht="10.5" customHeight="1" x14ac:dyDescent="0.2">
      <c r="B105" s="16" t="s">
        <v>201</v>
      </c>
      <c r="C105" s="46">
        <v>121</v>
      </c>
      <c r="D105" s="222">
        <v>2</v>
      </c>
      <c r="E105" s="190">
        <v>-0.40975609756097564</v>
      </c>
      <c r="F105" s="47"/>
    </row>
    <row r="106" spans="2:6" ht="10.5" customHeight="1" x14ac:dyDescent="0.2">
      <c r="B106" s="16" t="s">
        <v>202</v>
      </c>
      <c r="C106" s="46">
        <v>872</v>
      </c>
      <c r="D106" s="222"/>
      <c r="E106" s="190">
        <v>-0.34583645911477867</v>
      </c>
      <c r="F106" s="47"/>
    </row>
    <row r="107" spans="2:6" ht="10.5" customHeight="1" x14ac:dyDescent="0.2">
      <c r="B107" s="16" t="s">
        <v>203</v>
      </c>
      <c r="C107" s="46">
        <v>821</v>
      </c>
      <c r="D107" s="222"/>
      <c r="E107" s="190">
        <v>4.4529262086514088E-2</v>
      </c>
      <c r="F107" s="47"/>
    </row>
    <row r="108" spans="2:6" ht="10.5" customHeight="1" x14ac:dyDescent="0.2">
      <c r="B108" s="16" t="s">
        <v>204</v>
      </c>
      <c r="C108" s="46">
        <v>270</v>
      </c>
      <c r="D108" s="222"/>
      <c r="E108" s="190"/>
      <c r="F108" s="47"/>
    </row>
    <row r="109" spans="2:6" ht="10.5" customHeight="1" x14ac:dyDescent="0.2">
      <c r="B109" s="21" t="s">
        <v>303</v>
      </c>
      <c r="C109" s="399"/>
      <c r="D109" s="342"/>
      <c r="E109" s="347"/>
      <c r="F109" s="47"/>
    </row>
    <row r="110" spans="2:6" ht="9.75" customHeight="1" x14ac:dyDescent="0.2">
      <c r="B110" s="43"/>
      <c r="C110" s="49"/>
      <c r="D110" s="350"/>
      <c r="E110" s="350"/>
      <c r="F110" s="47"/>
    </row>
    <row r="111" spans="2:6" ht="15" customHeight="1" x14ac:dyDescent="0.25">
      <c r="B111" s="7" t="s">
        <v>288</v>
      </c>
      <c r="C111" s="8"/>
      <c r="D111" s="349"/>
      <c r="E111" s="349"/>
      <c r="F111" s="8"/>
    </row>
    <row r="112" spans="2:6" ht="9.75" customHeight="1" x14ac:dyDescent="0.2">
      <c r="B112" s="9" t="str">
        <f>B3</f>
        <v>PERIODE DU 1.1 AU 31.5.2024</v>
      </c>
      <c r="D112" s="350"/>
      <c r="E112" s="350"/>
    </row>
    <row r="113" spans="1:6" ht="14.25" customHeight="1" x14ac:dyDescent="0.2">
      <c r="B113" s="12" t="s">
        <v>175</v>
      </c>
      <c r="C113" s="13"/>
      <c r="D113" s="353"/>
      <c r="E113" s="351"/>
      <c r="F113" s="15"/>
    </row>
    <row r="114" spans="1:6" ht="12" customHeight="1" x14ac:dyDescent="0.2">
      <c r="B114" s="16" t="s">
        <v>4</v>
      </c>
      <c r="C114" s="18" t="s">
        <v>6</v>
      </c>
      <c r="D114" s="219" t="s">
        <v>3</v>
      </c>
      <c r="E114" s="19" t="str">
        <f>CUMUL_Maladie_mnt!$H$5</f>
        <v>PCAP</v>
      </c>
      <c r="F114" s="20"/>
    </row>
    <row r="115" spans="1:6" ht="9.75" customHeight="1" x14ac:dyDescent="0.2">
      <c r="B115" s="21"/>
      <c r="C115" s="45"/>
      <c r="D115" s="220" t="s">
        <v>87</v>
      </c>
      <c r="E115" s="22" t="str">
        <f>CUMUL_Maladie_mnt!$H$6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1360181.0800000003</v>
      </c>
      <c r="D119" s="222">
        <v>1955.1999999999998</v>
      </c>
      <c r="E119" s="239">
        <v>-6.9478623218653945E-3</v>
      </c>
      <c r="F119" s="20"/>
    </row>
    <row r="120" spans="1:6" ht="10.5" customHeight="1" x14ac:dyDescent="0.2">
      <c r="A120" s="2"/>
      <c r="B120" s="37" t="s">
        <v>206</v>
      </c>
      <c r="C120" s="238">
        <v>9042</v>
      </c>
      <c r="D120" s="222"/>
      <c r="E120" s="239"/>
      <c r="F120" s="20"/>
    </row>
    <row r="121" spans="1:6" ht="10.5" customHeight="1" x14ac:dyDescent="0.2">
      <c r="A121" s="2"/>
      <c r="B121" s="37" t="s">
        <v>226</v>
      </c>
      <c r="C121" s="238">
        <v>20148.2</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1389415.2800000003</v>
      </c>
      <c r="D126" s="222">
        <v>1955.1999999999998</v>
      </c>
      <c r="E126" s="239">
        <v>-8.1186995475101886E-2</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1958686.1099999486</v>
      </c>
      <c r="D129" s="222">
        <v>4773.1699999999964</v>
      </c>
      <c r="E129" s="239">
        <v>0.12359796644247534</v>
      </c>
      <c r="F129" s="20"/>
    </row>
    <row r="130" spans="1:6" ht="10.5" customHeight="1" x14ac:dyDescent="0.2">
      <c r="A130" s="2"/>
      <c r="B130" s="37" t="s">
        <v>208</v>
      </c>
      <c r="C130" s="238">
        <v>109986.34999999945</v>
      </c>
      <c r="D130" s="222">
        <v>59742.569999999767</v>
      </c>
      <c r="E130" s="239">
        <v>8.3286828296045501E-2</v>
      </c>
      <c r="F130" s="20"/>
    </row>
    <row r="131" spans="1:6" ht="10.5" customHeight="1" x14ac:dyDescent="0.2">
      <c r="A131" s="2"/>
      <c r="B131" s="37" t="s">
        <v>209</v>
      </c>
      <c r="C131" s="238">
        <v>29814211.689999513</v>
      </c>
      <c r="D131" s="222">
        <v>56958.680000000022</v>
      </c>
      <c r="E131" s="239">
        <v>1.4128745858189795E-2</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31882923.149999458</v>
      </c>
      <c r="D135" s="222">
        <v>121474.41999999978</v>
      </c>
      <c r="E135" s="239">
        <v>2.0462533159537832E-2</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118976.00000000007</v>
      </c>
      <c r="D138" s="222">
        <v>401.09999999999997</v>
      </c>
      <c r="E138" s="239">
        <v>-6.3860724733696639E-2</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118976.00000000007</v>
      </c>
      <c r="D141" s="222">
        <v>401.09999999999997</v>
      </c>
      <c r="E141" s="239">
        <v>-6.3860724733696639E-2</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16662.300000000003</v>
      </c>
      <c r="D144" s="222">
        <v>126.5</v>
      </c>
      <c r="E144" s="239">
        <v>0.18683690368075245</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16662.300000000003</v>
      </c>
      <c r="D147" s="222">
        <v>126.5</v>
      </c>
      <c r="E147" s="182">
        <v>0.18683690368075245</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109.5</v>
      </c>
      <c r="D150" s="222"/>
      <c r="E150" s="182"/>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109.5</v>
      </c>
      <c r="D152" s="222"/>
      <c r="E152" s="182"/>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98</v>
      </c>
      <c r="D155" s="222"/>
      <c r="E155" s="182">
        <v>-0.29496402877697847</v>
      </c>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98</v>
      </c>
      <c r="D157" s="222"/>
      <c r="E157" s="182">
        <v>-0.29496402877697847</v>
      </c>
      <c r="F157" s="56"/>
    </row>
    <row r="158" spans="1:6" s="57" customFormat="1" ht="6.75" customHeight="1" x14ac:dyDescent="0.2">
      <c r="A158" s="6"/>
      <c r="B158" s="35"/>
      <c r="C158" s="55"/>
      <c r="D158" s="222"/>
      <c r="E158" s="182"/>
      <c r="F158" s="56"/>
    </row>
    <row r="159" spans="1:6" s="60" customFormat="1" ht="14.25" customHeight="1" x14ac:dyDescent="0.2">
      <c r="A159" s="24"/>
      <c r="B159" s="31" t="s">
        <v>244</v>
      </c>
      <c r="C159" s="55"/>
      <c r="D159" s="222"/>
      <c r="E159" s="182"/>
      <c r="F159" s="59"/>
    </row>
    <row r="160" spans="1:6" s="60" customFormat="1" ht="15" customHeight="1" x14ac:dyDescent="0.2">
      <c r="A160" s="24"/>
      <c r="B160" s="37" t="s">
        <v>213</v>
      </c>
      <c r="C160" s="55"/>
      <c r="D160" s="222"/>
      <c r="E160" s="182"/>
      <c r="F160" s="59"/>
    </row>
    <row r="161" spans="1:6" s="57" customFormat="1" ht="10.5" customHeight="1" x14ac:dyDescent="0.2">
      <c r="A161" s="6"/>
      <c r="B161" s="37" t="s">
        <v>205</v>
      </c>
      <c r="C161" s="55">
        <v>24132.2</v>
      </c>
      <c r="D161" s="222"/>
      <c r="E161" s="182">
        <v>-8.7465612917253632E-2</v>
      </c>
      <c r="F161" s="56"/>
    </row>
    <row r="162" spans="1:6" s="57" customFormat="1" ht="10.5" customHeight="1" x14ac:dyDescent="0.2">
      <c r="A162" s="6"/>
      <c r="B162" s="37" t="s">
        <v>206</v>
      </c>
      <c r="C162" s="55">
        <v>198</v>
      </c>
      <c r="D162" s="222"/>
      <c r="E162" s="182"/>
      <c r="F162" s="56"/>
    </row>
    <row r="163" spans="1:6" s="57" customFormat="1" ht="10.5" customHeight="1" x14ac:dyDescent="0.2">
      <c r="A163" s="6"/>
      <c r="B163" s="37" t="s">
        <v>226</v>
      </c>
      <c r="C163" s="55">
        <v>410.5</v>
      </c>
      <c r="D163" s="222"/>
      <c r="E163" s="182"/>
      <c r="F163" s="56"/>
    </row>
    <row r="164" spans="1:6" s="57" customFormat="1" ht="10.5" customHeight="1" x14ac:dyDescent="0.2">
      <c r="A164" s="6"/>
      <c r="B164" s="37" t="s">
        <v>207</v>
      </c>
      <c r="C164" s="55">
        <v>7545.659999999998</v>
      </c>
      <c r="D164" s="222"/>
      <c r="E164" s="182">
        <v>-0.18401038146476001</v>
      </c>
      <c r="F164" s="56"/>
    </row>
    <row r="165" spans="1:6" s="57" customFormat="1" ht="10.5" customHeight="1" x14ac:dyDescent="0.2">
      <c r="A165" s="6"/>
      <c r="B165" s="37" t="s">
        <v>208</v>
      </c>
      <c r="C165" s="55">
        <v>1045.8999999999999</v>
      </c>
      <c r="D165" s="222"/>
      <c r="E165" s="182">
        <v>7.8914792655250476E-2</v>
      </c>
      <c r="F165" s="56"/>
    </row>
    <row r="166" spans="1:6" s="57" customFormat="1" ht="10.5" customHeight="1" x14ac:dyDescent="0.2">
      <c r="A166" s="6"/>
      <c r="B166" s="37" t="s">
        <v>209</v>
      </c>
      <c r="C166" s="55">
        <v>68417.329999999987</v>
      </c>
      <c r="D166" s="222"/>
      <c r="E166" s="182">
        <v>0.1838157660237496</v>
      </c>
      <c r="F166" s="56"/>
    </row>
    <row r="167" spans="1:6" s="57" customFormat="1" ht="10.5" customHeight="1" x14ac:dyDescent="0.2">
      <c r="A167" s="6"/>
      <c r="B167" s="37" t="s">
        <v>210</v>
      </c>
      <c r="C167" s="55">
        <v>507.5</v>
      </c>
      <c r="D167" s="222"/>
      <c r="E167" s="182"/>
      <c r="F167" s="56"/>
    </row>
    <row r="168" spans="1:6" s="57" customFormat="1" ht="10.5" customHeight="1" x14ac:dyDescent="0.2">
      <c r="A168" s="6"/>
      <c r="B168" s="37" t="s">
        <v>211</v>
      </c>
      <c r="C168" s="55">
        <v>2221.4499999999998</v>
      </c>
      <c r="D168" s="222"/>
      <c r="E168" s="182"/>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104493.54</v>
      </c>
      <c r="D170" s="222"/>
      <c r="E170" s="182">
        <v>-1.5306661414644318E-2</v>
      </c>
      <c r="F170" s="56"/>
    </row>
    <row r="171" spans="1:6" s="60" customFormat="1" ht="10.5" customHeight="1" x14ac:dyDescent="0.15">
      <c r="A171" s="24"/>
      <c r="B171" s="264"/>
      <c r="C171" s="55"/>
      <c r="D171" s="222"/>
      <c r="E171" s="182"/>
      <c r="F171" s="59"/>
    </row>
    <row r="172" spans="1:6" s="57" customFormat="1" ht="12.75" customHeight="1" x14ac:dyDescent="0.2">
      <c r="A172" s="6"/>
      <c r="B172" s="35" t="s">
        <v>233</v>
      </c>
      <c r="C172" s="55">
        <v>33515520.769999459</v>
      </c>
      <c r="D172" s="222">
        <v>123957.21999999978</v>
      </c>
      <c r="E172" s="182">
        <v>1.5429264124393383E-2</v>
      </c>
      <c r="F172" s="56"/>
    </row>
    <row r="173" spans="1:6" s="57" customFormat="1" ht="12.75" hidden="1" customHeight="1" x14ac:dyDescent="0.2">
      <c r="A173" s="6"/>
      <c r="B173" s="35"/>
      <c r="C173" s="55"/>
      <c r="D173" s="222"/>
      <c r="E173" s="182"/>
      <c r="F173" s="56"/>
    </row>
    <row r="174" spans="1:6" s="57" customFormat="1" ht="12.7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1632.2</v>
      </c>
      <c r="D176" s="222">
        <v>493.5</v>
      </c>
      <c r="E176" s="182">
        <v>4.1218086742544902E-3</v>
      </c>
      <c r="F176" s="59"/>
    </row>
    <row r="177" spans="1:6" s="60" customFormat="1" ht="10.5" customHeight="1" x14ac:dyDescent="0.2">
      <c r="A177" s="24"/>
      <c r="B177" s="37" t="s">
        <v>214</v>
      </c>
      <c r="C177" s="55">
        <v>3398679</v>
      </c>
      <c r="D177" s="222">
        <v>1071739</v>
      </c>
      <c r="E177" s="182">
        <v>-1.4121812562765346E-2</v>
      </c>
      <c r="F177" s="59"/>
    </row>
    <row r="178" spans="1:6" s="60" customFormat="1" ht="10.5" customHeight="1" x14ac:dyDescent="0.2">
      <c r="A178" s="24"/>
      <c r="B178" s="37" t="s">
        <v>215</v>
      </c>
      <c r="C178" s="55">
        <v>250</v>
      </c>
      <c r="D178" s="222">
        <v>69</v>
      </c>
      <c r="E178" s="182">
        <v>-0.7034400948991697</v>
      </c>
      <c r="F178" s="59"/>
    </row>
    <row r="179" spans="1:6" s="60" customFormat="1" ht="10.5" customHeight="1" x14ac:dyDescent="0.2">
      <c r="A179" s="24"/>
      <c r="B179" s="37" t="s">
        <v>216</v>
      </c>
      <c r="C179" s="55">
        <v>850.5</v>
      </c>
      <c r="D179" s="222">
        <v>159</v>
      </c>
      <c r="E179" s="182">
        <v>-0.19635264102806382</v>
      </c>
      <c r="F179" s="59"/>
    </row>
    <row r="180" spans="1:6" s="60" customFormat="1" ht="10.5" customHeight="1" x14ac:dyDescent="0.2">
      <c r="A180" s="24"/>
      <c r="B180" s="37" t="s">
        <v>217</v>
      </c>
      <c r="C180" s="55">
        <v>6383.4000000000005</v>
      </c>
      <c r="D180" s="222">
        <v>1526.5</v>
      </c>
      <c r="E180" s="182">
        <v>-6.2643171806169184E-2</v>
      </c>
      <c r="F180" s="59"/>
    </row>
    <row r="181" spans="1:6" s="60" customFormat="1" ht="10.5" hidden="1" customHeight="1" x14ac:dyDescent="0.2">
      <c r="A181" s="24"/>
      <c r="B181" s="37"/>
      <c r="C181" s="55"/>
      <c r="D181" s="222"/>
      <c r="E181" s="182"/>
      <c r="F181" s="59"/>
    </row>
    <row r="182" spans="1:6" s="60" customFormat="1" ht="10.5" hidden="1" customHeight="1" x14ac:dyDescent="0.2">
      <c r="A182" s="24"/>
      <c r="B182" s="37"/>
      <c r="C182" s="55"/>
      <c r="D182" s="222"/>
      <c r="E182" s="182"/>
      <c r="F182" s="59"/>
    </row>
    <row r="183" spans="1:6" s="60" customFormat="1" ht="10.5" hidden="1" customHeight="1" x14ac:dyDescent="0.2">
      <c r="A183" s="24"/>
      <c r="B183" s="37"/>
      <c r="C183" s="55"/>
      <c r="D183" s="222"/>
      <c r="E183" s="182"/>
      <c r="F183" s="59"/>
    </row>
    <row r="184" spans="1:6" s="60" customFormat="1" ht="10.5" hidden="1" customHeight="1" x14ac:dyDescent="0.2">
      <c r="A184" s="24"/>
      <c r="B184" s="37"/>
      <c r="C184" s="55"/>
      <c r="D184" s="222"/>
      <c r="E184" s="182"/>
      <c r="F184" s="59"/>
    </row>
    <row r="185" spans="1:6" s="60" customFormat="1" ht="10.5" hidden="1" customHeight="1" x14ac:dyDescent="0.2">
      <c r="A185" s="24"/>
      <c r="B185" s="37"/>
      <c r="C185" s="55"/>
      <c r="D185" s="222"/>
      <c r="E185" s="182"/>
      <c r="F185" s="59"/>
    </row>
    <row r="186" spans="1:6" ht="11.25" customHeight="1" x14ac:dyDescent="0.2">
      <c r="A186" s="2"/>
      <c r="B186" s="41" t="s">
        <v>235</v>
      </c>
      <c r="C186" s="166">
        <v>3407795.1</v>
      </c>
      <c r="D186" s="342">
        <v>1073987</v>
      </c>
      <c r="E186" s="194">
        <v>-1.4432633634832381E-2</v>
      </c>
      <c r="F186" s="69"/>
    </row>
    <row r="187" spans="1:6" s="28" customFormat="1" ht="16.5" customHeight="1" x14ac:dyDescent="0.2">
      <c r="A187" s="54"/>
      <c r="B187" s="81" t="s">
        <v>164</v>
      </c>
      <c r="C187" s="55"/>
      <c r="D187" s="222"/>
      <c r="E187" s="185"/>
      <c r="F187" s="70"/>
    </row>
    <row r="188" spans="1:6" s="28" customFormat="1" ht="8.25" customHeight="1" x14ac:dyDescent="0.2">
      <c r="A188" s="54"/>
      <c r="B188" s="81"/>
      <c r="C188" s="55"/>
      <c r="D188" s="222"/>
      <c r="E188" s="185"/>
      <c r="F188" s="70"/>
    </row>
    <row r="189" spans="1:6" ht="10.5" customHeight="1" x14ac:dyDescent="0.2">
      <c r="A189" s="2"/>
      <c r="B189" s="82" t="s">
        <v>78</v>
      </c>
      <c r="C189" s="55">
        <v>8347160.0112486091</v>
      </c>
      <c r="D189" s="222"/>
      <c r="E189" s="185">
        <v>3.8492824291471051E-2</v>
      </c>
      <c r="F189" s="69"/>
    </row>
    <row r="190" spans="1:6" ht="10.5" customHeight="1" x14ac:dyDescent="0.2">
      <c r="A190" s="2"/>
      <c r="B190" s="82" t="s">
        <v>76</v>
      </c>
      <c r="C190" s="55">
        <v>26432994.986135796</v>
      </c>
      <c r="D190" s="222"/>
      <c r="E190" s="185">
        <v>8.3569567584622417E-2</v>
      </c>
      <c r="F190" s="69"/>
    </row>
    <row r="191" spans="1:6" ht="10.5" customHeight="1" x14ac:dyDescent="0.2">
      <c r="A191" s="2"/>
      <c r="B191" s="82" t="s">
        <v>77</v>
      </c>
      <c r="C191" s="55"/>
      <c r="D191" s="222"/>
      <c r="E191" s="185"/>
      <c r="F191" s="69"/>
    </row>
    <row r="192" spans="1:6" s="28" customFormat="1" ht="16.5" customHeight="1" x14ac:dyDescent="0.2">
      <c r="A192" s="54"/>
      <c r="B192" s="161" t="s">
        <v>165</v>
      </c>
      <c r="C192" s="400">
        <v>34780178.997384407</v>
      </c>
      <c r="D192" s="227"/>
      <c r="E192" s="355">
        <v>7.2397431774345433E-2</v>
      </c>
      <c r="F192" s="70"/>
    </row>
    <row r="193" spans="1:6" ht="10.5" customHeight="1" x14ac:dyDescent="0.2">
      <c r="A193" s="2"/>
      <c r="B193" s="84"/>
      <c r="C193" s="166"/>
      <c r="D193" s="342"/>
      <c r="E193" s="352"/>
      <c r="F193" s="69"/>
    </row>
    <row r="194" spans="1:6" x14ac:dyDescent="0.2">
      <c r="D194" s="350"/>
    </row>
    <row r="195" spans="1:6" x14ac:dyDescent="0.2">
      <c r="D195" s="350"/>
    </row>
    <row r="196" spans="1:6" x14ac:dyDescent="0.2">
      <c r="D196" s="350"/>
    </row>
    <row r="197" spans="1:6" x14ac:dyDescent="0.2">
      <c r="D197" s="350"/>
    </row>
    <row r="198" spans="1:6" x14ac:dyDescent="0.2">
      <c r="D198" s="350"/>
    </row>
    <row r="199" spans="1:6" x14ac:dyDescent="0.2">
      <c r="D199" s="350"/>
    </row>
    <row r="200" spans="1:6" x14ac:dyDescent="0.2">
      <c r="D200" s="350"/>
    </row>
    <row r="201" spans="1:6" x14ac:dyDescent="0.2">
      <c r="D201" s="350"/>
    </row>
    <row r="202" spans="1:6" x14ac:dyDescent="0.2">
      <c r="D202" s="350"/>
    </row>
    <row r="203" spans="1:6" x14ac:dyDescent="0.2">
      <c r="D203" s="350"/>
    </row>
    <row r="204" spans="1:6" x14ac:dyDescent="0.2">
      <c r="D204" s="350"/>
    </row>
    <row r="205" spans="1:6" x14ac:dyDescent="0.2">
      <c r="D205" s="350"/>
    </row>
    <row r="206" spans="1:6" x14ac:dyDescent="0.2">
      <c r="D206" s="350"/>
    </row>
    <row r="207" spans="1:6" x14ac:dyDescent="0.2">
      <c r="D207" s="350"/>
    </row>
    <row r="208" spans="1:6" x14ac:dyDescent="0.2">
      <c r="D208" s="350"/>
    </row>
    <row r="209" spans="4:4" x14ac:dyDescent="0.2">
      <c r="D209" s="350"/>
    </row>
    <row r="210" spans="4:4" x14ac:dyDescent="0.2">
      <c r="D210" s="350"/>
    </row>
    <row r="211" spans="4:4" x14ac:dyDescent="0.2">
      <c r="D211" s="350"/>
    </row>
    <row r="212" spans="4:4" x14ac:dyDescent="0.2">
      <c r="D212" s="350"/>
    </row>
    <row r="213" spans="4:4" x14ac:dyDescent="0.2">
      <c r="D213" s="350"/>
    </row>
    <row r="214" spans="4:4" x14ac:dyDescent="0.2">
      <c r="D214" s="350"/>
    </row>
    <row r="215" spans="4:4" x14ac:dyDescent="0.2">
      <c r="D215" s="350"/>
    </row>
    <row r="216" spans="4:4" x14ac:dyDescent="0.2">
      <c r="D216" s="350"/>
    </row>
    <row r="217" spans="4:4" x14ac:dyDescent="0.2">
      <c r="D217" s="350"/>
    </row>
    <row r="218" spans="4:4" x14ac:dyDescent="0.2">
      <c r="D218" s="350"/>
    </row>
    <row r="219" spans="4:4" x14ac:dyDescent="0.2">
      <c r="D219" s="350"/>
    </row>
    <row r="220" spans="4:4" x14ac:dyDescent="0.2">
      <c r="D220" s="350"/>
    </row>
    <row r="221" spans="4:4" x14ac:dyDescent="0.2">
      <c r="D221" s="350"/>
    </row>
    <row r="222" spans="4:4" x14ac:dyDescent="0.2">
      <c r="D222" s="350"/>
    </row>
    <row r="223" spans="4:4" x14ac:dyDescent="0.2">
      <c r="D223" s="350"/>
    </row>
    <row r="224" spans="4:4" x14ac:dyDescent="0.2">
      <c r="D224" s="350"/>
    </row>
    <row r="225" spans="4:4" x14ac:dyDescent="0.2">
      <c r="D225" s="350"/>
    </row>
    <row r="226" spans="4:4" x14ac:dyDescent="0.2">
      <c r="D226" s="350"/>
    </row>
    <row r="227" spans="4:4" x14ac:dyDescent="0.2">
      <c r="D227" s="350"/>
    </row>
    <row r="228" spans="4:4" x14ac:dyDescent="0.2">
      <c r="D228" s="350"/>
    </row>
    <row r="229" spans="4:4" x14ac:dyDescent="0.2">
      <c r="D229" s="350"/>
    </row>
    <row r="230" spans="4:4" x14ac:dyDescent="0.2">
      <c r="D230" s="350"/>
    </row>
    <row r="231" spans="4:4" x14ac:dyDescent="0.2">
      <c r="D231" s="350"/>
    </row>
    <row r="232" spans="4:4" x14ac:dyDescent="0.2">
      <c r="D232" s="350"/>
    </row>
    <row r="233" spans="4:4" x14ac:dyDescent="0.2">
      <c r="D233" s="350"/>
    </row>
    <row r="234" spans="4:4" x14ac:dyDescent="0.2">
      <c r="D234" s="350"/>
    </row>
    <row r="235" spans="4:4" x14ac:dyDescent="0.2">
      <c r="D235" s="350"/>
    </row>
    <row r="236" spans="4:4" x14ac:dyDescent="0.2">
      <c r="D236" s="350"/>
    </row>
    <row r="237" spans="4:4" x14ac:dyDescent="0.2">
      <c r="D237" s="350"/>
    </row>
    <row r="238" spans="4:4" x14ac:dyDescent="0.2">
      <c r="D238" s="350"/>
    </row>
    <row r="239" spans="4:4" x14ac:dyDescent="0.2">
      <c r="D239" s="350"/>
    </row>
    <row r="240" spans="4:4" x14ac:dyDescent="0.2">
      <c r="D240" s="350"/>
    </row>
    <row r="241" spans="4:4" x14ac:dyDescent="0.2">
      <c r="D241" s="350"/>
    </row>
    <row r="242" spans="4:4" x14ac:dyDescent="0.2">
      <c r="D242" s="350"/>
    </row>
    <row r="243" spans="4:4" x14ac:dyDescent="0.2">
      <c r="D243" s="350"/>
    </row>
    <row r="244" spans="4:4" x14ac:dyDescent="0.2">
      <c r="D244" s="350"/>
    </row>
    <row r="245" spans="4:4" x14ac:dyDescent="0.2">
      <c r="D245" s="350"/>
    </row>
    <row r="246" spans="4:4" x14ac:dyDescent="0.2">
      <c r="D246" s="350"/>
    </row>
    <row r="247" spans="4:4" x14ac:dyDescent="0.2">
      <c r="D247" s="350"/>
    </row>
    <row r="248" spans="4:4" x14ac:dyDescent="0.2">
      <c r="D248" s="350"/>
    </row>
    <row r="249" spans="4:4" x14ac:dyDescent="0.2">
      <c r="D249" s="350"/>
    </row>
    <row r="250" spans="4:4" x14ac:dyDescent="0.2">
      <c r="D250" s="350"/>
    </row>
    <row r="251" spans="4:4" x14ac:dyDescent="0.2">
      <c r="D251" s="350"/>
    </row>
    <row r="252" spans="4:4" x14ac:dyDescent="0.2">
      <c r="D252" s="350"/>
    </row>
    <row r="253" spans="4:4" x14ac:dyDescent="0.2">
      <c r="D253" s="350"/>
    </row>
    <row r="254" spans="4:4" x14ac:dyDescent="0.2">
      <c r="D254" s="350"/>
    </row>
    <row r="255" spans="4:4" x14ac:dyDescent="0.2">
      <c r="D255" s="350"/>
    </row>
    <row r="256" spans="4:4" x14ac:dyDescent="0.2">
      <c r="D256" s="350"/>
    </row>
    <row r="257" spans="4:4" x14ac:dyDescent="0.2">
      <c r="D257" s="350"/>
    </row>
    <row r="258" spans="4:4" x14ac:dyDescent="0.2">
      <c r="D258" s="350"/>
    </row>
    <row r="259" spans="4:4" x14ac:dyDescent="0.2">
      <c r="D259" s="350"/>
    </row>
    <row r="260" spans="4:4" x14ac:dyDescent="0.2">
      <c r="D260" s="350"/>
    </row>
    <row r="261" spans="4:4" x14ac:dyDescent="0.2">
      <c r="D261" s="350"/>
    </row>
    <row r="262" spans="4:4" x14ac:dyDescent="0.2">
      <c r="D262" s="350"/>
    </row>
    <row r="263" spans="4:4" x14ac:dyDescent="0.2">
      <c r="D263" s="350"/>
    </row>
    <row r="264" spans="4:4" x14ac:dyDescent="0.2">
      <c r="D264" s="350"/>
    </row>
    <row r="265" spans="4:4" x14ac:dyDescent="0.2">
      <c r="D265" s="350"/>
    </row>
    <row r="266" spans="4:4" x14ac:dyDescent="0.2">
      <c r="D266" s="350"/>
    </row>
    <row r="267" spans="4:4" x14ac:dyDescent="0.2">
      <c r="D267" s="350"/>
    </row>
    <row r="268" spans="4:4" x14ac:dyDescent="0.2">
      <c r="D268" s="350"/>
    </row>
    <row r="269" spans="4:4" x14ac:dyDescent="0.2">
      <c r="D269" s="350"/>
    </row>
    <row r="270" spans="4:4" x14ac:dyDescent="0.2">
      <c r="D270" s="350"/>
    </row>
    <row r="271" spans="4:4" x14ac:dyDescent="0.2">
      <c r="D271" s="350"/>
    </row>
    <row r="272" spans="4:4" x14ac:dyDescent="0.2">
      <c r="D272" s="350"/>
    </row>
    <row r="273" spans="4:4" x14ac:dyDescent="0.2">
      <c r="D273" s="350"/>
    </row>
    <row r="274" spans="4:4" x14ac:dyDescent="0.2">
      <c r="D274" s="350"/>
    </row>
    <row r="275" spans="4:4" x14ac:dyDescent="0.2">
      <c r="D275" s="350"/>
    </row>
    <row r="276" spans="4:4" x14ac:dyDescent="0.2">
      <c r="D276" s="350"/>
    </row>
    <row r="277" spans="4:4" x14ac:dyDescent="0.2">
      <c r="D277" s="350"/>
    </row>
    <row r="278" spans="4:4" x14ac:dyDescent="0.2">
      <c r="D278" s="350"/>
    </row>
    <row r="279" spans="4:4" x14ac:dyDescent="0.2">
      <c r="D279" s="350"/>
    </row>
    <row r="280" spans="4:4" x14ac:dyDescent="0.2">
      <c r="D280" s="350"/>
    </row>
    <row r="281" spans="4:4" x14ac:dyDescent="0.2">
      <c r="D281" s="350"/>
    </row>
    <row r="282" spans="4:4" x14ac:dyDescent="0.2">
      <c r="D282" s="350"/>
    </row>
    <row r="283" spans="4:4" x14ac:dyDescent="0.2">
      <c r="D283" s="350"/>
    </row>
    <row r="284" spans="4:4" x14ac:dyDescent="0.2">
      <c r="D284" s="350"/>
    </row>
    <row r="285" spans="4:4" x14ac:dyDescent="0.2">
      <c r="D285" s="350"/>
    </row>
    <row r="286" spans="4:4" x14ac:dyDescent="0.2">
      <c r="D286" s="350"/>
    </row>
    <row r="287" spans="4:4" x14ac:dyDescent="0.2">
      <c r="D287" s="350"/>
    </row>
    <row r="288" spans="4:4" x14ac:dyDescent="0.2">
      <c r="D288" s="350"/>
    </row>
    <row r="289" spans="4:4" x14ac:dyDescent="0.2">
      <c r="D289" s="350"/>
    </row>
    <row r="290" spans="4:4" x14ac:dyDescent="0.2">
      <c r="D290" s="350"/>
    </row>
    <row r="291" spans="4:4" x14ac:dyDescent="0.2">
      <c r="D291" s="350"/>
    </row>
    <row r="292" spans="4:4" x14ac:dyDescent="0.2">
      <c r="D292" s="350"/>
    </row>
    <row r="293" spans="4:4" x14ac:dyDescent="0.2">
      <c r="D293" s="350"/>
    </row>
    <row r="294" spans="4:4" x14ac:dyDescent="0.2">
      <c r="D294" s="350"/>
    </row>
    <row r="295" spans="4:4" x14ac:dyDescent="0.2">
      <c r="D295" s="350"/>
    </row>
    <row r="296" spans="4:4" x14ac:dyDescent="0.2">
      <c r="D296" s="350"/>
    </row>
    <row r="297" spans="4:4" x14ac:dyDescent="0.2">
      <c r="D297" s="350"/>
    </row>
    <row r="298" spans="4:4" x14ac:dyDescent="0.2">
      <c r="D298" s="350"/>
    </row>
    <row r="299" spans="4:4" x14ac:dyDescent="0.2">
      <c r="D299" s="350"/>
    </row>
    <row r="300" spans="4:4" x14ac:dyDescent="0.2">
      <c r="D300" s="350"/>
    </row>
    <row r="301" spans="4:4" x14ac:dyDescent="0.2">
      <c r="D301" s="350"/>
    </row>
    <row r="302" spans="4:4" x14ac:dyDescent="0.2">
      <c r="D302" s="350"/>
    </row>
    <row r="303" spans="4:4" x14ac:dyDescent="0.2">
      <c r="D303" s="350"/>
    </row>
    <row r="304" spans="4:4" x14ac:dyDescent="0.2">
      <c r="D304" s="350"/>
    </row>
    <row r="305" spans="4:4" x14ac:dyDescent="0.2">
      <c r="D305" s="350"/>
    </row>
    <row r="306" spans="4:4" x14ac:dyDescent="0.2">
      <c r="D306" s="350"/>
    </row>
    <row r="307" spans="4:4" x14ac:dyDescent="0.2">
      <c r="D307" s="350"/>
    </row>
    <row r="308" spans="4:4" x14ac:dyDescent="0.2">
      <c r="D308" s="350"/>
    </row>
    <row r="309" spans="4:4" x14ac:dyDescent="0.2">
      <c r="D309" s="350"/>
    </row>
    <row r="310" spans="4:4" x14ac:dyDescent="0.2">
      <c r="D310" s="350"/>
    </row>
    <row r="311" spans="4:4" x14ac:dyDescent="0.2">
      <c r="D311" s="350"/>
    </row>
    <row r="312" spans="4:4" x14ac:dyDescent="0.2">
      <c r="D312" s="350"/>
    </row>
    <row r="313" spans="4:4" x14ac:dyDescent="0.2">
      <c r="D313" s="350"/>
    </row>
    <row r="314" spans="4:4" x14ac:dyDescent="0.2">
      <c r="D314" s="350"/>
    </row>
    <row r="315" spans="4:4" x14ac:dyDescent="0.2">
      <c r="D315" s="350"/>
    </row>
    <row r="316" spans="4:4" x14ac:dyDescent="0.2">
      <c r="D316" s="350"/>
    </row>
    <row r="317" spans="4:4" x14ac:dyDescent="0.2">
      <c r="D317" s="350"/>
    </row>
    <row r="318" spans="4:4" x14ac:dyDescent="0.2">
      <c r="D318" s="350"/>
    </row>
    <row r="319" spans="4:4" x14ac:dyDescent="0.2">
      <c r="D319" s="350"/>
    </row>
    <row r="320" spans="4:4" x14ac:dyDescent="0.2">
      <c r="D320" s="350"/>
    </row>
    <row r="321" spans="4:4" x14ac:dyDescent="0.2">
      <c r="D321" s="350"/>
    </row>
    <row r="322" spans="4:4" x14ac:dyDescent="0.2">
      <c r="D322" s="350"/>
    </row>
    <row r="323" spans="4:4" x14ac:dyDescent="0.2">
      <c r="D323" s="350"/>
    </row>
    <row r="324" spans="4:4" x14ac:dyDescent="0.2">
      <c r="D324" s="350"/>
    </row>
    <row r="325" spans="4:4" x14ac:dyDescent="0.2">
      <c r="D325" s="350"/>
    </row>
    <row r="326" spans="4:4" x14ac:dyDescent="0.2">
      <c r="D326" s="350"/>
    </row>
    <row r="327" spans="4:4" x14ac:dyDescent="0.2">
      <c r="D327" s="350"/>
    </row>
    <row r="328" spans="4:4" x14ac:dyDescent="0.2">
      <c r="D328" s="350"/>
    </row>
    <row r="329" spans="4:4" x14ac:dyDescent="0.2">
      <c r="D329" s="350"/>
    </row>
    <row r="330" spans="4:4" x14ac:dyDescent="0.2">
      <c r="D330" s="350"/>
    </row>
    <row r="331" spans="4:4" x14ac:dyDescent="0.2">
      <c r="D331" s="350"/>
    </row>
    <row r="332" spans="4:4" x14ac:dyDescent="0.2">
      <c r="D332" s="350"/>
    </row>
    <row r="333" spans="4:4" x14ac:dyDescent="0.2">
      <c r="D333" s="350"/>
    </row>
    <row r="334" spans="4:4" x14ac:dyDescent="0.2">
      <c r="D334" s="350"/>
    </row>
    <row r="335" spans="4:4" x14ac:dyDescent="0.2">
      <c r="D335" s="350"/>
    </row>
    <row r="336" spans="4:4" x14ac:dyDescent="0.2">
      <c r="D336" s="350"/>
    </row>
    <row r="337" spans="4:4" x14ac:dyDescent="0.2">
      <c r="D337" s="350"/>
    </row>
    <row r="338" spans="4:4" x14ac:dyDescent="0.2">
      <c r="D338" s="350"/>
    </row>
    <row r="339" spans="4:4" x14ac:dyDescent="0.2">
      <c r="D339" s="350"/>
    </row>
    <row r="340" spans="4:4" x14ac:dyDescent="0.2">
      <c r="D340" s="350"/>
    </row>
    <row r="341" spans="4:4" x14ac:dyDescent="0.2">
      <c r="D341" s="350"/>
    </row>
    <row r="342" spans="4:4" x14ac:dyDescent="0.2">
      <c r="D342" s="350"/>
    </row>
    <row r="343" spans="4:4" x14ac:dyDescent="0.2">
      <c r="D343" s="350"/>
    </row>
    <row r="344" spans="4:4" x14ac:dyDescent="0.2">
      <c r="D344" s="350"/>
    </row>
    <row r="345" spans="4:4" x14ac:dyDescent="0.2">
      <c r="D345" s="350"/>
    </row>
    <row r="346" spans="4:4" x14ac:dyDescent="0.2">
      <c r="D346" s="350"/>
    </row>
    <row r="347" spans="4:4" x14ac:dyDescent="0.2">
      <c r="D347" s="350"/>
    </row>
    <row r="348" spans="4:4" x14ac:dyDescent="0.2">
      <c r="D348" s="350"/>
    </row>
    <row r="349" spans="4:4" x14ac:dyDescent="0.2">
      <c r="D349" s="350"/>
    </row>
    <row r="350" spans="4:4" x14ac:dyDescent="0.2">
      <c r="D350" s="350"/>
    </row>
    <row r="351" spans="4:4" x14ac:dyDescent="0.2">
      <c r="D351" s="350"/>
    </row>
    <row r="352" spans="4:4" x14ac:dyDescent="0.2">
      <c r="D352" s="350"/>
    </row>
    <row r="353" spans="4:4" x14ac:dyDescent="0.2">
      <c r="D353" s="350"/>
    </row>
    <row r="354" spans="4:4" x14ac:dyDescent="0.2">
      <c r="D354" s="350"/>
    </row>
    <row r="355" spans="4:4" x14ac:dyDescent="0.2">
      <c r="D355" s="350"/>
    </row>
    <row r="356" spans="4:4" x14ac:dyDescent="0.2">
      <c r="D356" s="350"/>
    </row>
    <row r="357" spans="4:4" x14ac:dyDescent="0.2">
      <c r="D357" s="350"/>
    </row>
    <row r="358" spans="4:4" x14ac:dyDescent="0.2">
      <c r="D358" s="350"/>
    </row>
    <row r="359" spans="4:4" x14ac:dyDescent="0.2">
      <c r="D359" s="350"/>
    </row>
    <row r="360" spans="4:4" x14ac:dyDescent="0.2">
      <c r="D360" s="350"/>
    </row>
    <row r="361" spans="4:4" x14ac:dyDescent="0.2">
      <c r="D361" s="350"/>
    </row>
    <row r="362" spans="4:4" x14ac:dyDescent="0.2">
      <c r="D362" s="350"/>
    </row>
    <row r="363" spans="4:4" x14ac:dyDescent="0.2">
      <c r="D363" s="350"/>
    </row>
    <row r="364" spans="4:4" x14ac:dyDescent="0.2">
      <c r="D364" s="350"/>
    </row>
  </sheetData>
  <dataConsolidate/>
  <phoneticPr fontId="22" type="noConversion"/>
  <pageMargins left="0.19685039370078741" right="0.19685039370078741" top="0.27559055118110237" bottom="0.19685039370078741" header="0.31496062992125984" footer="0.51181102362204722"/>
  <pageSetup paperSize="9" scale="70" orientation="portrait" r:id="rId1"/>
  <headerFooter alignWithMargins="0">
    <oddFooter xml:space="preserve">&amp;R&amp;8
</oddFooter>
  </headerFooter>
  <rowBreaks count="1" manualBreakCount="1">
    <brk id="109"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view="pageBreakPreview" topLeftCell="A42" zoomScaleNormal="100" zoomScaleSheetLayoutView="100" workbookViewId="0">
      <selection activeCell="D69" sqref="D69"/>
    </sheetView>
  </sheetViews>
  <sheetFormatPr baseColWidth="10" defaultRowHeight="12.75" x14ac:dyDescent="0.2"/>
  <cols>
    <col min="1" max="1" width="72.140625" style="602" bestFit="1" customWidth="1"/>
    <col min="2" max="2" width="17.5703125" style="629" customWidth="1"/>
    <col min="3" max="3" width="17.140625" style="629" customWidth="1"/>
    <col min="4" max="4" width="17.85546875" style="629" customWidth="1"/>
    <col min="5" max="5" width="15.7109375" style="629" customWidth="1"/>
    <col min="6" max="6" width="3.28515625" style="602" customWidth="1"/>
    <col min="7" max="7" width="69.28515625" style="602" bestFit="1" customWidth="1"/>
    <col min="8" max="11" width="15.7109375" style="602" customWidth="1"/>
    <col min="12" max="16384" width="11.42578125" style="602"/>
  </cols>
  <sheetData>
    <row r="1" spans="1:11" ht="42.75" customHeight="1" x14ac:dyDescent="0.2">
      <c r="A1" s="796" t="s">
        <v>535</v>
      </c>
      <c r="B1" s="797"/>
      <c r="C1" s="797"/>
      <c r="D1" s="797"/>
      <c r="E1" s="798"/>
      <c r="G1" s="796" t="str">
        <f>A1</f>
        <v xml:space="preserve">RÉSULTATS  DE SYNTHESE           </v>
      </c>
      <c r="H1" s="797"/>
      <c r="I1" s="797"/>
      <c r="J1" s="797"/>
      <c r="K1" s="798"/>
    </row>
    <row r="2" spans="1:11" ht="42.75" customHeight="1" x14ac:dyDescent="0.2">
      <c r="A2" s="740" t="s">
        <v>534</v>
      </c>
      <c r="B2" s="742"/>
      <c r="C2" s="742"/>
      <c r="D2" s="742"/>
      <c r="E2" s="741"/>
      <c r="G2" s="740" t="s">
        <v>533</v>
      </c>
      <c r="H2" s="739"/>
      <c r="I2" s="739"/>
      <c r="J2" s="739"/>
      <c r="K2" s="738"/>
    </row>
    <row r="3" spans="1:11" ht="42.75" customHeight="1" thickBot="1" x14ac:dyDescent="0.25">
      <c r="A3" s="735" t="s">
        <v>499</v>
      </c>
      <c r="B3" s="737"/>
      <c r="C3" s="737"/>
      <c r="D3" s="737"/>
      <c r="E3" s="736"/>
      <c r="G3" s="735" t="str">
        <f>A3</f>
        <v>PERIODE DU 1.1 AU 31.5.2024</v>
      </c>
      <c r="H3" s="734"/>
      <c r="I3" s="734"/>
      <c r="J3" s="734"/>
      <c r="K3" s="733"/>
    </row>
    <row r="4" spans="1:11" ht="30.75" customHeight="1" x14ac:dyDescent="0.2">
      <c r="A4" s="728" t="s">
        <v>532</v>
      </c>
      <c r="B4" s="732" t="s">
        <v>531</v>
      </c>
      <c r="C4" s="731" t="s">
        <v>530</v>
      </c>
      <c r="D4" s="730" t="s">
        <v>529</v>
      </c>
      <c r="E4" s="729" t="s">
        <v>6</v>
      </c>
      <c r="G4" s="728" t="str">
        <f>A4</f>
        <v xml:space="preserve">  PRESTATIONS</v>
      </c>
      <c r="H4" s="727" t="str">
        <f>B4</f>
        <v>maladie</v>
      </c>
      <c r="I4" s="726" t="str">
        <f>C4</f>
        <v>maternité</v>
      </c>
      <c r="J4" s="726" t="str">
        <f>D4</f>
        <v>AT</v>
      </c>
      <c r="K4" s="726" t="str">
        <f>E4</f>
        <v>TOTAL</v>
      </c>
    </row>
    <row r="5" spans="1:11" ht="13.5" thickBot="1" x14ac:dyDescent="0.25">
      <c r="A5" s="724"/>
      <c r="B5" s="725"/>
      <c r="C5" s="647"/>
      <c r="D5" s="646"/>
      <c r="E5" s="645"/>
      <c r="G5" s="724"/>
      <c r="H5" s="723"/>
      <c r="I5" s="722"/>
      <c r="J5" s="721"/>
      <c r="K5" s="720"/>
    </row>
    <row r="6" spans="1:11" x14ac:dyDescent="0.2">
      <c r="A6" s="653"/>
      <c r="B6" s="676"/>
      <c r="C6" s="675"/>
      <c r="D6" s="674"/>
      <c r="E6" s="673"/>
      <c r="G6" s="653"/>
      <c r="H6" s="671"/>
      <c r="I6" s="670"/>
      <c r="J6" s="669"/>
      <c r="K6" s="668"/>
    </row>
    <row r="7" spans="1:11" ht="24.75" customHeight="1" x14ac:dyDescent="0.2">
      <c r="A7" s="716" t="s">
        <v>88</v>
      </c>
      <c r="B7" s="657">
        <v>3092528700.706831</v>
      </c>
      <c r="C7" s="656">
        <v>17306459.135949995</v>
      </c>
      <c r="D7" s="655">
        <v>28976590.16</v>
      </c>
      <c r="E7" s="654">
        <v>3138811750.0027809</v>
      </c>
      <c r="G7" s="716" t="str">
        <f t="shared" ref="G7:G18" si="0">A7</f>
        <v>Omnipraticiens libéraux</v>
      </c>
      <c r="H7" s="652">
        <v>7.4307273726931244E-2</v>
      </c>
      <c r="I7" s="651">
        <v>-6.1407818033287764E-2</v>
      </c>
      <c r="J7" s="650">
        <v>3.480745801814944E-2</v>
      </c>
      <c r="K7" s="649">
        <v>7.3073631340475398E-2</v>
      </c>
    </row>
    <row r="8" spans="1:11" ht="14.25" customHeight="1" x14ac:dyDescent="0.2">
      <c r="A8" s="716" t="s">
        <v>102</v>
      </c>
      <c r="B8" s="657">
        <v>5777178768.9954033</v>
      </c>
      <c r="C8" s="719">
        <v>79209740.827274978</v>
      </c>
      <c r="D8" s="655">
        <v>49843801.250000007</v>
      </c>
      <c r="E8" s="654">
        <v>5906232311.0726786</v>
      </c>
      <c r="G8" s="716" t="str">
        <f t="shared" si="0"/>
        <v>Spécialistes libéraux</v>
      </c>
      <c r="H8" s="652">
        <v>5.2712968307653929E-2</v>
      </c>
      <c r="I8" s="718">
        <v>-7.5574141534045292E-2</v>
      </c>
      <c r="J8" s="650">
        <v>5.5164277622096636E-2</v>
      </c>
      <c r="K8" s="649">
        <v>5.0777924723741208E-2</v>
      </c>
    </row>
    <row r="9" spans="1:11" s="630" customFormat="1" x14ac:dyDescent="0.2">
      <c r="A9" s="717" t="s">
        <v>113</v>
      </c>
      <c r="B9" s="685">
        <v>8869707469.7022343</v>
      </c>
      <c r="C9" s="684">
        <v>96516199.963224933</v>
      </c>
      <c r="D9" s="683">
        <v>78820391.410000011</v>
      </c>
      <c r="E9" s="682">
        <v>9045044061.0754585</v>
      </c>
      <c r="G9" s="717" t="str">
        <f t="shared" si="0"/>
        <v>TOTAL Médecins libéraux</v>
      </c>
      <c r="H9" s="680">
        <v>6.0142809611380299E-2</v>
      </c>
      <c r="I9" s="679">
        <v>-7.3065507716664313E-2</v>
      </c>
      <c r="J9" s="678">
        <v>4.7588109050697991E-2</v>
      </c>
      <c r="K9" s="677">
        <v>5.840924933300351E-2</v>
      </c>
    </row>
    <row r="10" spans="1:11" ht="21" customHeight="1" x14ac:dyDescent="0.2">
      <c r="A10" s="716" t="s">
        <v>121</v>
      </c>
      <c r="B10" s="657">
        <v>1435345546.5289865</v>
      </c>
      <c r="C10" s="656">
        <v>4456066.480000006</v>
      </c>
      <c r="D10" s="655">
        <v>93231.40999999996</v>
      </c>
      <c r="E10" s="654">
        <v>1439894844.4189866</v>
      </c>
      <c r="G10" s="716" t="str">
        <f t="shared" si="0"/>
        <v>Dentistes libéraux</v>
      </c>
      <c r="H10" s="652">
        <v>-7.1233654799955248E-2</v>
      </c>
      <c r="I10" s="651">
        <v>9.4004794389759505E-2</v>
      </c>
      <c r="J10" s="650">
        <v>-2.6070068826962167E-2</v>
      </c>
      <c r="K10" s="649">
        <v>-7.0796531043002764E-2</v>
      </c>
    </row>
    <row r="11" spans="1:11" x14ac:dyDescent="0.2">
      <c r="A11" s="716" t="s">
        <v>122</v>
      </c>
      <c r="B11" s="657">
        <v>75921407.038400322</v>
      </c>
      <c r="C11" s="656">
        <v>115819827.81999965</v>
      </c>
      <c r="D11" s="655">
        <v>2967.4300000000012</v>
      </c>
      <c r="E11" s="654">
        <v>191744202.28839999</v>
      </c>
      <c r="G11" s="716" t="str">
        <f t="shared" si="0"/>
        <v>Sages-femmes libérales</v>
      </c>
      <c r="H11" s="652">
        <v>0.18011354143053349</v>
      </c>
      <c r="I11" s="651">
        <v>8.2948821997394395E-2</v>
      </c>
      <c r="J11" s="650">
        <v>0.25086624794503298</v>
      </c>
      <c r="K11" s="649">
        <v>0.11944585686593823</v>
      </c>
    </row>
    <row r="12" spans="1:11" x14ac:dyDescent="0.2">
      <c r="A12" s="716" t="s">
        <v>243</v>
      </c>
      <c r="B12" s="657">
        <v>716631280.15666032</v>
      </c>
      <c r="C12" s="656">
        <v>10129984.639999995</v>
      </c>
      <c r="D12" s="655">
        <v>1838392.3299999998</v>
      </c>
      <c r="E12" s="654">
        <v>728599657.12666035</v>
      </c>
      <c r="G12" s="716" t="str">
        <f t="shared" si="0"/>
        <v>Centres de santé (honoraires)</v>
      </c>
      <c r="H12" s="652">
        <v>6.6039788664395749E-2</v>
      </c>
      <c r="I12" s="651">
        <v>0.2564122971650431</v>
      </c>
      <c r="J12" s="650">
        <v>0.20005302214613607</v>
      </c>
      <c r="K12" s="649">
        <v>6.8592033813797304E-2</v>
      </c>
    </row>
    <row r="13" spans="1:11" s="630" customFormat="1" ht="22.5" customHeight="1" x14ac:dyDescent="0.2">
      <c r="A13" s="717" t="s">
        <v>528</v>
      </c>
      <c r="B13" s="685">
        <v>11097605703.426281</v>
      </c>
      <c r="C13" s="684">
        <v>226922078.90322462</v>
      </c>
      <c r="D13" s="683">
        <v>80754982.579999998</v>
      </c>
      <c r="E13" s="682">
        <v>11405282764.909506</v>
      </c>
      <c r="G13" s="717" t="str">
        <f t="shared" si="0"/>
        <v xml:space="preserve">TOTAL HONORAIRES SECTEUR PRIVÉ (médicaux et dentaires) </v>
      </c>
      <c r="H13" s="680">
        <v>4.217308309673018E-2</v>
      </c>
      <c r="I13" s="679">
        <v>1.6637513571702067E-2</v>
      </c>
      <c r="J13" s="678">
        <v>5.0541100144118722E-2</v>
      </c>
      <c r="K13" s="677">
        <v>4.1711242784542968E-2</v>
      </c>
    </row>
    <row r="14" spans="1:11" ht="18.75" customHeight="1" x14ac:dyDescent="0.2">
      <c r="A14" s="716" t="s">
        <v>124</v>
      </c>
      <c r="B14" s="657">
        <v>3369907414.9491987</v>
      </c>
      <c r="C14" s="656">
        <v>9717100.4999994654</v>
      </c>
      <c r="D14" s="655">
        <v>7542102.749999973</v>
      </c>
      <c r="E14" s="654">
        <v>3387166618.1991982</v>
      </c>
      <c r="G14" s="716" t="str">
        <f t="shared" si="0"/>
        <v>Infirmiers libéraux</v>
      </c>
      <c r="H14" s="652">
        <v>7.1236522308546935E-2</v>
      </c>
      <c r="I14" s="651">
        <v>7.8632423818376651E-3</v>
      </c>
      <c r="J14" s="650">
        <v>1.3828747116468865E-3</v>
      </c>
      <c r="K14" s="649">
        <v>7.0877014955289086E-2</v>
      </c>
    </row>
    <row r="15" spans="1:11" x14ac:dyDescent="0.2">
      <c r="A15" s="716" t="s">
        <v>132</v>
      </c>
      <c r="B15" s="657">
        <v>1747425589.037832</v>
      </c>
      <c r="C15" s="656">
        <v>9225225.3899999186</v>
      </c>
      <c r="D15" s="655">
        <v>67767239.029999092</v>
      </c>
      <c r="E15" s="654">
        <v>1824418053.4578309</v>
      </c>
      <c r="G15" s="716" t="str">
        <f t="shared" si="0"/>
        <v>Masseurs kinésithérapeutes libéraux</v>
      </c>
      <c r="H15" s="652">
        <v>5.2823352843786697E-2</v>
      </c>
      <c r="I15" s="651">
        <v>2.016017038994633E-2</v>
      </c>
      <c r="J15" s="650">
        <v>2.8490508513499213E-2</v>
      </c>
      <c r="K15" s="649">
        <v>5.1728824575548948E-2</v>
      </c>
    </row>
    <row r="16" spans="1:11" x14ac:dyDescent="0.2">
      <c r="A16" s="716" t="s">
        <v>136</v>
      </c>
      <c r="B16" s="657">
        <v>345476191.24858671</v>
      </c>
      <c r="C16" s="656">
        <v>49909.159999999967</v>
      </c>
      <c r="D16" s="655">
        <v>305730.83000000083</v>
      </c>
      <c r="E16" s="654">
        <v>345831831.23858672</v>
      </c>
      <c r="G16" s="716" t="str">
        <f t="shared" si="0"/>
        <v>Orthophonistes libéraux</v>
      </c>
      <c r="H16" s="652">
        <v>7.9842092277519816E-2</v>
      </c>
      <c r="I16" s="651">
        <v>0.11826845840591904</v>
      </c>
      <c r="J16" s="650">
        <v>-3.860478861752159E-2</v>
      </c>
      <c r="K16" s="649">
        <v>7.9729845702496416E-2</v>
      </c>
    </row>
    <row r="17" spans="1:11" x14ac:dyDescent="0.2">
      <c r="A17" s="716" t="s">
        <v>141</v>
      </c>
      <c r="B17" s="657">
        <v>78462144.309999242</v>
      </c>
      <c r="C17" s="656">
        <v>115377.7500000001</v>
      </c>
      <c r="D17" s="655">
        <v>42503.34</v>
      </c>
      <c r="E17" s="654">
        <v>78620025.399999246</v>
      </c>
      <c r="G17" s="716" t="str">
        <f t="shared" si="0"/>
        <v>Orthoptistes libéraux</v>
      </c>
      <c r="H17" s="652">
        <v>0.13849547972544562</v>
      </c>
      <c r="I17" s="651">
        <v>6.2094526599279609E-2</v>
      </c>
      <c r="J17" s="650">
        <v>0.18387801833836104</v>
      </c>
      <c r="K17" s="649">
        <v>0.13839889546675144</v>
      </c>
    </row>
    <row r="18" spans="1:11" x14ac:dyDescent="0.2">
      <c r="A18" s="716" t="s">
        <v>139</v>
      </c>
      <c r="B18" s="657">
        <v>28089360.0200013</v>
      </c>
      <c r="C18" s="656">
        <v>7497.2899999999991</v>
      </c>
      <c r="D18" s="655">
        <v>500.8</v>
      </c>
      <c r="E18" s="654">
        <v>28097358.1100013</v>
      </c>
      <c r="G18" s="716" t="str">
        <f t="shared" si="0"/>
        <v>Pédicures libéraux</v>
      </c>
      <c r="H18" s="652">
        <v>0.2226460547025233</v>
      </c>
      <c r="I18" s="651">
        <v>2.1876639582987858</v>
      </c>
      <c r="J18" s="650">
        <v>-0.21650839343544159</v>
      </c>
      <c r="K18" s="649">
        <v>0.22283497914671235</v>
      </c>
    </row>
    <row r="19" spans="1:11" x14ac:dyDescent="0.2">
      <c r="A19" s="716" t="s">
        <v>466</v>
      </c>
      <c r="B19" s="657">
        <v>9152440.0099999998</v>
      </c>
      <c r="C19" s="656">
        <v>33390</v>
      </c>
      <c r="D19" s="655">
        <v>90962</v>
      </c>
      <c r="E19" s="654">
        <v>9276792.0099999998</v>
      </c>
      <c r="G19" s="716" t="s">
        <v>466</v>
      </c>
      <c r="H19" s="652">
        <v>0.27857981963640421</v>
      </c>
      <c r="I19" s="651">
        <v>-0.10121130551816959</v>
      </c>
      <c r="J19" s="650">
        <v>6.0410352063418049E-2</v>
      </c>
      <c r="K19" s="649">
        <v>0.27407180651428509</v>
      </c>
    </row>
    <row r="20" spans="1:11" x14ac:dyDescent="0.2">
      <c r="A20" s="716" t="s">
        <v>527</v>
      </c>
      <c r="B20" s="657">
        <v>164603.11999999997</v>
      </c>
      <c r="C20" s="656">
        <v>4305.939999999996</v>
      </c>
      <c r="D20" s="655">
        <v>656.63</v>
      </c>
      <c r="E20" s="654">
        <v>169565.68999999997</v>
      </c>
      <c r="G20" s="716" t="str">
        <f t="shared" ref="G20:G35" si="1">A20</f>
        <v>Sages-femmes libérales (actes infirmiers prescrits)</v>
      </c>
      <c r="H20" s="652">
        <v>-0.13398707476532989</v>
      </c>
      <c r="I20" s="651">
        <v>0.12277709982581819</v>
      </c>
      <c r="J20" s="650">
        <v>0.23603267826217911</v>
      </c>
      <c r="K20" s="649">
        <v>-0.12791166590900649</v>
      </c>
    </row>
    <row r="21" spans="1:11" x14ac:dyDescent="0.2">
      <c r="A21" s="716" t="s">
        <v>244</v>
      </c>
      <c r="B21" s="657">
        <v>80026898.460002676</v>
      </c>
      <c r="C21" s="656">
        <v>248521.62000000081</v>
      </c>
      <c r="D21" s="655">
        <v>296213.83</v>
      </c>
      <c r="E21" s="654">
        <v>80571633.910002679</v>
      </c>
      <c r="G21" s="716" t="str">
        <f t="shared" si="1"/>
        <v>Centres de santé (prescriptions)</v>
      </c>
      <c r="H21" s="652">
        <v>1.5802913590209799E-2</v>
      </c>
      <c r="I21" s="651">
        <v>4.5479271842653768E-2</v>
      </c>
      <c r="J21" s="650">
        <v>-2.1261360743344393E-2</v>
      </c>
      <c r="K21" s="649">
        <v>1.5750430718915576E-2</v>
      </c>
    </row>
    <row r="22" spans="1:11" s="630" customFormat="1" ht="20.25" customHeight="1" x14ac:dyDescent="0.2">
      <c r="A22" s="717" t="s">
        <v>287</v>
      </c>
      <c r="B22" s="685">
        <v>5658704641.1556215</v>
      </c>
      <c r="C22" s="684">
        <v>19401327.649999391</v>
      </c>
      <c r="D22" s="683">
        <v>76045909.20999907</v>
      </c>
      <c r="E22" s="682">
        <v>5754151878.0156202</v>
      </c>
      <c r="G22" s="717" t="str">
        <f t="shared" si="1"/>
        <v xml:space="preserve"> TOTAL AUXILIAIRES MÉDICAUX</v>
      </c>
      <c r="H22" s="680">
        <v>6.6972141619712433E-2</v>
      </c>
      <c r="I22" s="679">
        <v>1.4792440416818042E-2</v>
      </c>
      <c r="J22" s="678">
        <v>2.5358447307967769E-2</v>
      </c>
      <c r="K22" s="677">
        <v>6.6215418014142546E-2</v>
      </c>
    </row>
    <row r="23" spans="1:11" ht="24.75" customHeight="1" x14ac:dyDescent="0.2">
      <c r="A23" s="716" t="s">
        <v>145</v>
      </c>
      <c r="B23" s="657">
        <v>1330171080.7361667</v>
      </c>
      <c r="C23" s="656">
        <v>44040055.230000272</v>
      </c>
      <c r="D23" s="655">
        <v>882809.91999999969</v>
      </c>
      <c r="E23" s="654">
        <v>1375093945.886167</v>
      </c>
      <c r="G23" s="716" t="str">
        <f t="shared" si="1"/>
        <v>Laboratoires</v>
      </c>
      <c r="H23" s="652">
        <v>-6.9305971057387561E-2</v>
      </c>
      <c r="I23" s="651">
        <v>-4.3260163573633381E-2</v>
      </c>
      <c r="J23" s="650">
        <v>-6.8246375898562306E-2</v>
      </c>
      <c r="K23" s="649">
        <v>-6.8493123641694353E-2</v>
      </c>
    </row>
    <row r="24" spans="1:11" ht="23.25" customHeight="1" x14ac:dyDescent="0.2">
      <c r="A24" s="716" t="s">
        <v>162</v>
      </c>
      <c r="B24" s="657">
        <v>2277198953.0271864</v>
      </c>
      <c r="C24" s="656">
        <v>3585424.8499999978</v>
      </c>
      <c r="D24" s="655">
        <v>24831173.609999992</v>
      </c>
      <c r="E24" s="654">
        <v>2305615551.4871864</v>
      </c>
      <c r="G24" s="716" t="str">
        <f t="shared" si="1"/>
        <v>Frais de déplacement des malades</v>
      </c>
      <c r="H24" s="652">
        <v>6.5653134852189599E-2</v>
      </c>
      <c r="I24" s="651">
        <v>2.3820678916732341E-2</v>
      </c>
      <c r="J24" s="650">
        <v>4.7165981101058962E-2</v>
      </c>
      <c r="K24" s="649">
        <v>6.5382873165624966E-2</v>
      </c>
    </row>
    <row r="25" spans="1:11" ht="24.75" customHeight="1" x14ac:dyDescent="0.2">
      <c r="A25" s="716" t="s">
        <v>526</v>
      </c>
      <c r="B25" s="657">
        <v>4718108071.6499882</v>
      </c>
      <c r="C25" s="656"/>
      <c r="D25" s="655">
        <v>1981722219.2700031</v>
      </c>
      <c r="E25" s="654">
        <v>6699830290.9199915</v>
      </c>
      <c r="G25" s="716" t="str">
        <f t="shared" si="1"/>
        <v xml:space="preserve">Prestations en espèces </v>
      </c>
      <c r="H25" s="652">
        <v>6.0590492125858209E-2</v>
      </c>
      <c r="I25" s="651"/>
      <c r="J25" s="650">
        <v>0.12313239112729524</v>
      </c>
      <c r="K25" s="649">
        <v>7.8351991833270684E-2</v>
      </c>
    </row>
    <row r="26" spans="1:11" ht="22.5" customHeight="1" x14ac:dyDescent="0.2">
      <c r="A26" s="716" t="s">
        <v>158</v>
      </c>
      <c r="B26" s="657">
        <v>371364931.93140811</v>
      </c>
      <c r="C26" s="656">
        <v>195521.12266999995</v>
      </c>
      <c r="D26" s="655">
        <v>1595661.1796680002</v>
      </c>
      <c r="E26" s="654">
        <v>373156114.23374611</v>
      </c>
      <c r="G26" s="716" t="str">
        <f t="shared" si="1"/>
        <v>Autres prestations diverses</v>
      </c>
      <c r="H26" s="652">
        <v>0.38406303307257716</v>
      </c>
      <c r="I26" s="651">
        <v>1.3797476859681392</v>
      </c>
      <c r="J26" s="650">
        <v>0.28744343839390796</v>
      </c>
      <c r="K26" s="649">
        <v>0.3839223076775522</v>
      </c>
    </row>
    <row r="27" spans="1:11" s="630" customFormat="1" ht="18" customHeight="1" x14ac:dyDescent="0.2">
      <c r="A27" s="717" t="s">
        <v>525</v>
      </c>
      <c r="B27" s="685">
        <v>25453153381.926651</v>
      </c>
      <c r="C27" s="684">
        <v>294144407.7558943</v>
      </c>
      <c r="D27" s="683">
        <v>2165832755.7696691</v>
      </c>
      <c r="E27" s="682">
        <v>27913130545.452213</v>
      </c>
      <c r="G27" s="717" t="str">
        <f t="shared" si="1"/>
        <v>TOTAL SOINS  EXÉCUTÉS EN VILLE HORS PRODUITS DE SANTÉ</v>
      </c>
      <c r="H27" s="680">
        <v>5.0261924853766349E-2</v>
      </c>
      <c r="I27" s="679">
        <v>7.5422344542610542E-3</v>
      </c>
      <c r="J27" s="678">
        <v>0.11560658604033947</v>
      </c>
      <c r="K27" s="677">
        <v>5.4583611471128002E-2</v>
      </c>
    </row>
    <row r="28" spans="1:11" ht="17.25" customHeight="1" x14ac:dyDescent="0.2">
      <c r="A28" s="716" t="s">
        <v>152</v>
      </c>
      <c r="B28" s="657">
        <v>11582408636.813747</v>
      </c>
      <c r="C28" s="656">
        <v>30435590.390000895</v>
      </c>
      <c r="D28" s="655">
        <v>10293335.030000178</v>
      </c>
      <c r="E28" s="654">
        <v>11623137562.233749</v>
      </c>
      <c r="G28" s="716" t="str">
        <f t="shared" si="1"/>
        <v>Médicaments</v>
      </c>
      <c r="H28" s="652">
        <v>6.2467487833937074E-2</v>
      </c>
      <c r="I28" s="651">
        <v>1.8021066072001268E-2</v>
      </c>
      <c r="J28" s="650">
        <v>-6.9982893591072681E-2</v>
      </c>
      <c r="K28" s="649">
        <v>6.2212081631168648E-2</v>
      </c>
    </row>
    <row r="29" spans="1:11" x14ac:dyDescent="0.2">
      <c r="A29" s="716" t="s">
        <v>154</v>
      </c>
      <c r="B29" s="657">
        <v>3287176087.1198292</v>
      </c>
      <c r="C29" s="656">
        <v>32736605.759998761</v>
      </c>
      <c r="D29" s="655">
        <v>12939191.329999942</v>
      </c>
      <c r="E29" s="654">
        <v>3332851884.2098279</v>
      </c>
      <c r="G29" s="716" t="str">
        <f t="shared" si="1"/>
        <v>LPP</v>
      </c>
      <c r="H29" s="652">
        <v>6.9963725069325911E-2</v>
      </c>
      <c r="I29" s="651">
        <v>-5.8660316571090831E-3</v>
      </c>
      <c r="J29" s="650">
        <v>2.2261024658240647E-2</v>
      </c>
      <c r="K29" s="649">
        <v>6.8969167516048424E-2</v>
      </c>
    </row>
    <row r="30" spans="1:11" x14ac:dyDescent="0.2">
      <c r="A30" s="716" t="s">
        <v>153</v>
      </c>
      <c r="B30" s="657">
        <v>175924.04999999996</v>
      </c>
      <c r="C30" s="656">
        <v>78.400000000000006</v>
      </c>
      <c r="D30" s="655">
        <v>2025</v>
      </c>
      <c r="E30" s="654">
        <v>178027.44999999995</v>
      </c>
      <c r="G30" s="716" t="str">
        <f t="shared" si="1"/>
        <v>Produits d'origine humaine</v>
      </c>
      <c r="H30" s="652">
        <v>-9.6073853875317083E-2</v>
      </c>
      <c r="I30" s="651"/>
      <c r="J30" s="650"/>
      <c r="K30" s="649">
        <v>-8.5266245388821549E-2</v>
      </c>
    </row>
    <row r="31" spans="1:11" s="630" customFormat="1" x14ac:dyDescent="0.2">
      <c r="A31" s="715" t="s">
        <v>524</v>
      </c>
      <c r="B31" s="685">
        <v>14869760647.983578</v>
      </c>
      <c r="C31" s="684">
        <v>63172274.549999647</v>
      </c>
      <c r="D31" s="683">
        <v>23234551.360000119</v>
      </c>
      <c r="E31" s="682">
        <v>14956167473.893578</v>
      </c>
      <c r="G31" s="715" t="str">
        <f t="shared" si="1"/>
        <v>TOTAL PRODUITS DE SANTÉ</v>
      </c>
      <c r="H31" s="680">
        <v>6.41133706265129E-2</v>
      </c>
      <c r="I31" s="679">
        <v>5.5021900136809077E-3</v>
      </c>
      <c r="J31" s="678">
        <v>-2.0685549621658583E-2</v>
      </c>
      <c r="K31" s="677">
        <v>6.370838772283216E-2</v>
      </c>
    </row>
    <row r="32" spans="1:11" s="630" customFormat="1" ht="24.75" hidden="1" customHeight="1" x14ac:dyDescent="0.2">
      <c r="A32" s="710" t="s">
        <v>523</v>
      </c>
      <c r="B32" s="714">
        <v>52.419999999999987</v>
      </c>
      <c r="C32" s="713"/>
      <c r="D32" s="712"/>
      <c r="E32" s="711">
        <v>52.419999999999987</v>
      </c>
      <c r="G32" s="710" t="str">
        <f t="shared" si="1"/>
        <v>Ticket modérateur des ALD 31-32</v>
      </c>
      <c r="H32" s="709">
        <v>-0.80343482825858714</v>
      </c>
      <c r="I32" s="708"/>
      <c r="J32" s="707"/>
      <c r="K32" s="706">
        <v>-0.80343482825858714</v>
      </c>
    </row>
    <row r="33" spans="1:11" s="630" customFormat="1" ht="22.5" customHeight="1" thickBot="1" x14ac:dyDescent="0.25">
      <c r="A33" s="705" t="s">
        <v>522</v>
      </c>
      <c r="B33" s="639">
        <v>40322914082.330231</v>
      </c>
      <c r="C33" s="638">
        <v>357316682.30589372</v>
      </c>
      <c r="D33" s="637">
        <v>2189067307.1296701</v>
      </c>
      <c r="E33" s="636">
        <v>42869298071.765793</v>
      </c>
      <c r="G33" s="705" t="str">
        <f t="shared" si="1"/>
        <v>TOTAL SOINS EXÉCUTÉS EN VILLE</v>
      </c>
      <c r="H33" s="634">
        <v>5.5327702241882992E-2</v>
      </c>
      <c r="I33" s="633">
        <v>7.1809599316563499E-3</v>
      </c>
      <c r="J33" s="632">
        <v>0.11396110138788007</v>
      </c>
      <c r="K33" s="631">
        <v>5.7749207710151351E-2</v>
      </c>
    </row>
    <row r="34" spans="1:11" s="696" customFormat="1" ht="24.95" customHeight="1" x14ac:dyDescent="0.2">
      <c r="A34" s="690" t="s">
        <v>521</v>
      </c>
      <c r="B34" s="704">
        <v>19886860262.372646</v>
      </c>
      <c r="C34" s="703">
        <v>692424440.09417164</v>
      </c>
      <c r="D34" s="702">
        <v>95408650.969531581</v>
      </c>
      <c r="E34" s="701">
        <v>20674693353.436348</v>
      </c>
      <c r="G34" s="690" t="str">
        <f t="shared" si="1"/>
        <v>ODMCO Secteur public</v>
      </c>
      <c r="H34" s="700">
        <v>0.11371229594173071</v>
      </c>
      <c r="I34" s="699">
        <v>0.11369260981146012</v>
      </c>
      <c r="J34" s="698">
        <v>0.11385705235966737</v>
      </c>
      <c r="K34" s="697">
        <v>0.11371230454263226</v>
      </c>
    </row>
    <row r="35" spans="1:11" ht="24.95" customHeight="1" x14ac:dyDescent="0.2">
      <c r="A35" s="681" t="s">
        <v>520</v>
      </c>
      <c r="B35" s="685">
        <v>4798225293.1983309</v>
      </c>
      <c r="C35" s="684">
        <v>167020945.26010549</v>
      </c>
      <c r="D35" s="683">
        <v>23019051.336484186</v>
      </c>
      <c r="E35" s="682">
        <v>4988265289.79492</v>
      </c>
      <c r="G35" s="681" t="str">
        <f t="shared" si="1"/>
        <v>MIGAC Secteur public</v>
      </c>
      <c r="H35" s="680">
        <v>-3.0952259443202679E-2</v>
      </c>
      <c r="I35" s="679">
        <v>-3.0952257746463707E-2</v>
      </c>
      <c r="J35" s="678">
        <v>-3.0952256590060734E-2</v>
      </c>
      <c r="K35" s="677">
        <v>-3.0952259373225099E-2</v>
      </c>
    </row>
    <row r="36" spans="1:11" ht="24.95" customHeight="1" x14ac:dyDescent="0.2">
      <c r="A36" s="681" t="s">
        <v>519</v>
      </c>
      <c r="B36" s="685"/>
      <c r="C36" s="684"/>
      <c r="D36" s="683"/>
      <c r="E36" s="682"/>
      <c r="G36" s="681"/>
      <c r="H36" s="680"/>
      <c r="I36" s="679"/>
      <c r="J36" s="678"/>
      <c r="K36" s="677"/>
    </row>
    <row r="37" spans="1:11" ht="24.95" customHeight="1" x14ac:dyDescent="0.2">
      <c r="A37" s="681" t="s">
        <v>518</v>
      </c>
      <c r="B37" s="685">
        <v>7264260699.0885859</v>
      </c>
      <c r="C37" s="684">
        <v>234083638.27175629</v>
      </c>
      <c r="D37" s="683">
        <v>32261721.870732721</v>
      </c>
      <c r="E37" s="682">
        <v>7530606059.2310743</v>
      </c>
      <c r="G37" s="681" t="str">
        <f t="shared" ref="G37:G42" si="2">A37</f>
        <v>DAF secteur public</v>
      </c>
      <c r="H37" s="680">
        <v>-7.1186417185421957E-2</v>
      </c>
      <c r="I37" s="679">
        <v>-8.5405773530437101E-2</v>
      </c>
      <c r="J37" s="678">
        <v>-8.5405530244070271E-2</v>
      </c>
      <c r="K37" s="677">
        <v>-7.1696869984302358E-2</v>
      </c>
    </row>
    <row r="38" spans="1:11" ht="24.95" customHeight="1" x14ac:dyDescent="0.2">
      <c r="A38" s="653" t="s">
        <v>517</v>
      </c>
      <c r="B38" s="657">
        <v>1246775845.8683686</v>
      </c>
      <c r="C38" s="656">
        <v>71227021.200000435</v>
      </c>
      <c r="D38" s="655">
        <v>6021419.7299999846</v>
      </c>
      <c r="E38" s="654">
        <v>1324024286.7983692</v>
      </c>
      <c r="G38" s="653" t="str">
        <f t="shared" si="2"/>
        <v>Honoraires du secteur public</v>
      </c>
      <c r="H38" s="652">
        <v>6.5583795134057432E-2</v>
      </c>
      <c r="I38" s="651">
        <v>3.1644268585671265E-2</v>
      </c>
      <c r="J38" s="650">
        <v>7.0374101282544288E-4</v>
      </c>
      <c r="K38" s="649">
        <v>6.3388263194830596E-2</v>
      </c>
    </row>
    <row r="39" spans="1:11" ht="24.95" customHeight="1" x14ac:dyDescent="0.2">
      <c r="A39" s="653" t="s">
        <v>516</v>
      </c>
      <c r="B39" s="657">
        <v>204174217.77677473</v>
      </c>
      <c r="C39" s="656">
        <v>5122922.4899999984</v>
      </c>
      <c r="D39" s="655">
        <v>920278.56999999937</v>
      </c>
      <c r="E39" s="654">
        <v>210217418.83677474</v>
      </c>
      <c r="G39" s="653" t="str">
        <f t="shared" si="2"/>
        <v>Autres versements du secteur public</v>
      </c>
      <c r="H39" s="652">
        <v>4.8004905074045423E-2</v>
      </c>
      <c r="I39" s="651">
        <v>-0.11182193073405555</v>
      </c>
      <c r="J39" s="650">
        <v>0.4578907835520869</v>
      </c>
      <c r="K39" s="649">
        <v>4.4709378542576506E-2</v>
      </c>
    </row>
    <row r="40" spans="1:11" s="630" customFormat="1" ht="36.75" customHeight="1" thickBot="1" x14ac:dyDescent="0.25">
      <c r="A40" s="695" t="s">
        <v>515</v>
      </c>
      <c r="B40" s="685">
        <v>33400296318.304707</v>
      </c>
      <c r="C40" s="684">
        <v>1169878967.3160338</v>
      </c>
      <c r="D40" s="683">
        <v>157631122.47674847</v>
      </c>
      <c r="E40" s="682">
        <v>34727806408.097488</v>
      </c>
      <c r="G40" s="695" t="str">
        <f t="shared" si="2"/>
        <v>TOTAL VERSEMENTS AUX ÉTABLISSEMENTS DE SANTÉ PUBLICS ET HONORAIRES DU SECTEUR PUBLIC</v>
      </c>
      <c r="H40" s="680">
        <v>4.3963856609744667E-2</v>
      </c>
      <c r="I40" s="679">
        <v>4.0034809019962925E-2</v>
      </c>
      <c r="J40" s="678">
        <v>4.1616460841657821E-2</v>
      </c>
      <c r="K40" s="677">
        <v>4.3820339163249677E-2</v>
      </c>
    </row>
    <row r="41" spans="1:11" s="630" customFormat="1" ht="24.95" customHeight="1" x14ac:dyDescent="0.2">
      <c r="A41" s="690" t="s">
        <v>514</v>
      </c>
      <c r="B41" s="694">
        <v>4821957337.2989569</v>
      </c>
      <c r="C41" s="693">
        <v>120895473.68000051</v>
      </c>
      <c r="D41" s="692">
        <v>27925800.770000037</v>
      </c>
      <c r="E41" s="691">
        <v>4970778611.7489576</v>
      </c>
      <c r="G41" s="690" t="str">
        <f t="shared" si="2"/>
        <v>ODMCO Secteur privé</v>
      </c>
      <c r="H41" s="689">
        <v>3.9208725190990945E-2</v>
      </c>
      <c r="I41" s="688">
        <v>-9.4423412098096793E-2</v>
      </c>
      <c r="J41" s="687">
        <v>6.1561180786376735E-2</v>
      </c>
      <c r="K41" s="686">
        <v>3.5614429667382375E-2</v>
      </c>
    </row>
    <row r="42" spans="1:11" s="630" customFormat="1" ht="24.95" customHeight="1" x14ac:dyDescent="0.2">
      <c r="A42" s="681" t="s">
        <v>513</v>
      </c>
      <c r="B42" s="685">
        <v>291481881.23984671</v>
      </c>
      <c r="C42" s="684"/>
      <c r="D42" s="683">
        <v>152380.60198099999</v>
      </c>
      <c r="E42" s="682">
        <v>291634261.84182769</v>
      </c>
      <c r="G42" s="681" t="str">
        <f t="shared" si="2"/>
        <v>MIGAC Secteur privé</v>
      </c>
      <c r="H42" s="680">
        <v>-0.34159815360747381</v>
      </c>
      <c r="I42" s="679"/>
      <c r="J42" s="678">
        <v>-0.55076836068999646</v>
      </c>
      <c r="K42" s="677">
        <v>-0.34175829589401829</v>
      </c>
    </row>
    <row r="43" spans="1:11" s="630" customFormat="1" ht="24.95" customHeight="1" x14ac:dyDescent="0.2">
      <c r="A43" s="681" t="s">
        <v>512</v>
      </c>
      <c r="B43" s="685"/>
      <c r="C43" s="684"/>
      <c r="D43" s="683"/>
      <c r="E43" s="682"/>
      <c r="G43" s="681"/>
      <c r="H43" s="680"/>
      <c r="I43" s="679"/>
      <c r="J43" s="678"/>
      <c r="K43" s="677"/>
    </row>
    <row r="44" spans="1:11" s="630" customFormat="1" ht="24.95" customHeight="1" x14ac:dyDescent="0.2">
      <c r="A44" s="681" t="s">
        <v>511</v>
      </c>
      <c r="B44" s="685">
        <v>1199752420.9588382</v>
      </c>
      <c r="C44" s="684">
        <v>33752.53</v>
      </c>
      <c r="D44" s="683">
        <v>4987944.099999995</v>
      </c>
      <c r="E44" s="682">
        <v>1204774117.5888381</v>
      </c>
      <c r="G44" s="681" t="str">
        <f>A44</f>
        <v>OQN-PSYCHIATRIE-SOINS DE SUITE OU RÉADAPTATION FONCTIONNELLE</v>
      </c>
      <c r="H44" s="680">
        <v>-5.3165553571632107E-2</v>
      </c>
      <c r="I44" s="679">
        <v>-0.8249719243586765</v>
      </c>
      <c r="J44" s="678">
        <v>-0.56431389989607006</v>
      </c>
      <c r="K44" s="677">
        <v>-5.7858149403606562E-2</v>
      </c>
    </row>
    <row r="45" spans="1:11" x14ac:dyDescent="0.2">
      <c r="A45" s="653" t="s">
        <v>510</v>
      </c>
      <c r="B45" s="657">
        <v>386552560.68547368</v>
      </c>
      <c r="C45" s="656">
        <v>395.92</v>
      </c>
      <c r="D45" s="655">
        <v>243.70999999999998</v>
      </c>
      <c r="E45" s="654">
        <v>386553200.31547368</v>
      </c>
      <c r="G45" s="653" t="str">
        <f>A45</f>
        <v xml:space="preserve">OQN Psychiatrie </v>
      </c>
      <c r="H45" s="652">
        <v>-1.938742289465134E-2</v>
      </c>
      <c r="I45" s="651">
        <v>5.0910769230769235</v>
      </c>
      <c r="J45" s="650">
        <v>-1.0526389680852901</v>
      </c>
      <c r="K45" s="649">
        <v>-1.9374444472935903E-2</v>
      </c>
    </row>
    <row r="46" spans="1:11" x14ac:dyDescent="0.2">
      <c r="A46" s="653" t="s">
        <v>509</v>
      </c>
      <c r="B46" s="657">
        <v>813199860.27336454</v>
      </c>
      <c r="C46" s="656">
        <v>33356.61</v>
      </c>
      <c r="D46" s="655">
        <v>4987700.389999995</v>
      </c>
      <c r="E46" s="654">
        <v>818220917.27336454</v>
      </c>
      <c r="G46" s="653" t="str">
        <f>A46</f>
        <v>OQN SSR</v>
      </c>
      <c r="H46" s="652">
        <v>-6.841907093953381E-2</v>
      </c>
      <c r="I46" s="651">
        <v>-0.82696669470889494</v>
      </c>
      <c r="J46" s="650">
        <v>-0.56451130188908771</v>
      </c>
      <c r="K46" s="649">
        <v>-7.5007612312528393E-2</v>
      </c>
    </row>
    <row r="47" spans="1:11" s="630" customFormat="1" ht="24.95" customHeight="1" x14ac:dyDescent="0.2">
      <c r="A47" s="681" t="s">
        <v>508</v>
      </c>
      <c r="B47" s="685">
        <v>95257315.151300162</v>
      </c>
      <c r="C47" s="684">
        <v>1763400.0100000002</v>
      </c>
      <c r="D47" s="683">
        <v>279146.98</v>
      </c>
      <c r="E47" s="682">
        <v>97299862.141300172</v>
      </c>
      <c r="G47" s="681" t="str">
        <f>A47</f>
        <v>Dépenses non régulées du secteur privé</v>
      </c>
      <c r="H47" s="680">
        <v>-2.8853841363521648E-2</v>
      </c>
      <c r="I47" s="679">
        <v>9.4666557237258031E-2</v>
      </c>
      <c r="J47" s="678">
        <v>-0.26860091916492035</v>
      </c>
      <c r="K47" s="677">
        <v>-2.7779932036435584E-2</v>
      </c>
    </row>
    <row r="48" spans="1:11" s="630" customFormat="1" ht="21" customHeight="1" thickBot="1" x14ac:dyDescent="0.25">
      <c r="A48" s="681" t="s">
        <v>290</v>
      </c>
      <c r="B48" s="685">
        <v>6408448954.648941</v>
      </c>
      <c r="C48" s="684">
        <v>122692626.22000052</v>
      </c>
      <c r="D48" s="683">
        <v>33345272.451981034</v>
      </c>
      <c r="E48" s="682">
        <v>6564486853.3209219</v>
      </c>
      <c r="G48" s="681" t="str">
        <f>A48</f>
        <v>TOTAL VERSEMENTS AUX ÉTABLISSEMENTS SANITAIRES PRIVÉS</v>
      </c>
      <c r="H48" s="680">
        <v>-6.1255278723535422E-3</v>
      </c>
      <c r="I48" s="679">
        <v>-9.3213360398696432E-2</v>
      </c>
      <c r="J48" s="678">
        <v>-0.13334193599587263</v>
      </c>
      <c r="K48" s="677">
        <v>-8.6442283102757811E-3</v>
      </c>
    </row>
    <row r="49" spans="1:11" ht="18" hidden="1" customHeight="1" x14ac:dyDescent="0.2">
      <c r="A49" s="672"/>
      <c r="B49" s="676"/>
      <c r="C49" s="675"/>
      <c r="D49" s="674"/>
      <c r="E49" s="673"/>
      <c r="G49" s="672"/>
      <c r="H49" s="671"/>
      <c r="I49" s="670"/>
      <c r="J49" s="669"/>
      <c r="K49" s="668"/>
    </row>
    <row r="50" spans="1:11" ht="13.5" hidden="1" thickBot="1" x14ac:dyDescent="0.25">
      <c r="A50" s="653"/>
      <c r="B50" s="657"/>
      <c r="C50" s="656"/>
      <c r="D50" s="655"/>
      <c r="E50" s="654"/>
      <c r="G50" s="653"/>
      <c r="H50" s="652"/>
      <c r="I50" s="651"/>
      <c r="J50" s="650"/>
      <c r="K50" s="649"/>
    </row>
    <row r="51" spans="1:11" ht="13.5" hidden="1" thickBot="1" x14ac:dyDescent="0.25">
      <c r="A51" s="653"/>
      <c r="B51" s="657"/>
      <c r="C51" s="656"/>
      <c r="D51" s="655"/>
      <c r="E51" s="654"/>
      <c r="G51" s="653"/>
      <c r="H51" s="652"/>
      <c r="I51" s="651"/>
      <c r="J51" s="650"/>
      <c r="K51" s="649"/>
    </row>
    <row r="52" spans="1:11" ht="10.5" hidden="1" customHeight="1" thickBot="1" x14ac:dyDescent="0.25">
      <c r="A52" s="653"/>
      <c r="B52" s="657"/>
      <c r="C52" s="656"/>
      <c r="D52" s="655"/>
      <c r="E52" s="654"/>
      <c r="G52" s="653"/>
      <c r="H52" s="652"/>
      <c r="I52" s="651"/>
      <c r="J52" s="650"/>
      <c r="K52" s="649"/>
    </row>
    <row r="53" spans="1:11" s="658" customFormat="1" ht="40.5" customHeight="1" thickBot="1" x14ac:dyDescent="0.25">
      <c r="A53" s="663" t="s">
        <v>475</v>
      </c>
      <c r="B53" s="667">
        <v>440143512.13894087</v>
      </c>
      <c r="C53" s="666"/>
      <c r="D53" s="665"/>
      <c r="E53" s="664">
        <v>440143512.13894087</v>
      </c>
      <c r="G53" s="663" t="s">
        <v>475</v>
      </c>
      <c r="H53" s="662">
        <v>0.10943107866122226</v>
      </c>
      <c r="I53" s="661"/>
      <c r="J53" s="660"/>
      <c r="K53" s="659">
        <v>0.10943107866122226</v>
      </c>
    </row>
    <row r="54" spans="1:11" ht="21.75" customHeight="1" x14ac:dyDescent="0.2">
      <c r="A54" s="653" t="s">
        <v>507</v>
      </c>
      <c r="B54" s="657"/>
      <c r="C54" s="656">
        <v>483224671.61999953</v>
      </c>
      <c r="D54" s="655"/>
      <c r="E54" s="654">
        <v>483224671.61999953</v>
      </c>
      <c r="G54" s="653" t="str">
        <f>A54</f>
        <v>Prestations en espèces maternité</v>
      </c>
      <c r="H54" s="652"/>
      <c r="I54" s="651">
        <v>2.5795971565394371E-3</v>
      </c>
      <c r="J54" s="650"/>
      <c r="K54" s="649">
        <v>2.5795971565394371E-3</v>
      </c>
    </row>
    <row r="55" spans="1:11" ht="21.75" customHeight="1" x14ac:dyDescent="0.2">
      <c r="A55" s="653" t="s">
        <v>298</v>
      </c>
      <c r="B55" s="657">
        <v>161956.68000000005</v>
      </c>
      <c r="C55" s="656"/>
      <c r="D55" s="655"/>
      <c r="E55" s="654">
        <v>161956.68000000005</v>
      </c>
      <c r="G55" s="653" t="str">
        <f>A55</f>
        <v>Allocation accompagnement fin de vie</v>
      </c>
      <c r="H55" s="652">
        <v>-0.12049851748069507</v>
      </c>
      <c r="I55" s="651"/>
      <c r="J55" s="650"/>
      <c r="K55" s="649">
        <v>-0.12049851748069507</v>
      </c>
    </row>
    <row r="56" spans="1:11" ht="21.75" customHeight="1" x14ac:dyDescent="0.2">
      <c r="A56" s="653" t="s">
        <v>421</v>
      </c>
      <c r="B56" s="657">
        <v>188644.681014</v>
      </c>
      <c r="C56" s="656"/>
      <c r="D56" s="655"/>
      <c r="E56" s="654">
        <v>188644.681014</v>
      </c>
      <c r="G56" s="653" t="s">
        <v>421</v>
      </c>
      <c r="H56" s="652">
        <v>-0.78582727911445061</v>
      </c>
      <c r="I56" s="651"/>
      <c r="J56" s="650"/>
      <c r="K56" s="649">
        <v>-0.78582727911445061</v>
      </c>
    </row>
    <row r="57" spans="1:11" ht="21.75" customHeight="1" x14ac:dyDescent="0.2">
      <c r="A57" s="653" t="s">
        <v>495</v>
      </c>
      <c r="B57" s="657">
        <v>73161868.335518017</v>
      </c>
      <c r="C57" s="656"/>
      <c r="D57" s="655"/>
      <c r="E57" s="654">
        <v>73161868.335518017</v>
      </c>
      <c r="G57" s="653" t="s">
        <v>495</v>
      </c>
      <c r="H57" s="652">
        <v>-0.51820987107807714</v>
      </c>
      <c r="I57" s="651"/>
      <c r="J57" s="650"/>
      <c r="K57" s="649">
        <v>-0.51821170108148951</v>
      </c>
    </row>
    <row r="58" spans="1:11" ht="21.75" customHeight="1" x14ac:dyDescent="0.2">
      <c r="A58" s="653" t="s">
        <v>389</v>
      </c>
      <c r="B58" s="657">
        <v>38241.159999999996</v>
      </c>
      <c r="C58" s="656">
        <v>690.12</v>
      </c>
      <c r="D58" s="655">
        <v>353.95000000000005</v>
      </c>
      <c r="E58" s="654">
        <v>39285.229999999996</v>
      </c>
      <c r="G58" s="653" t="s">
        <v>389</v>
      </c>
      <c r="H58" s="652">
        <v>0.34661881807499273</v>
      </c>
      <c r="I58" s="651">
        <v>1.3070905626316311</v>
      </c>
      <c r="J58" s="650">
        <v>0.27821313784262047</v>
      </c>
      <c r="K58" s="649">
        <v>0.35588105867512065</v>
      </c>
    </row>
    <row r="59" spans="1:11" ht="21.75" hidden="1" customHeight="1" x14ac:dyDescent="0.2">
      <c r="A59" s="653"/>
      <c r="B59" s="657"/>
      <c r="C59" s="656"/>
      <c r="D59" s="655"/>
      <c r="E59" s="654"/>
      <c r="G59" s="653"/>
      <c r="H59" s="652"/>
      <c r="I59" s="651"/>
      <c r="J59" s="650"/>
      <c r="K59" s="649"/>
    </row>
    <row r="60" spans="1:11" ht="21.75" customHeight="1" x14ac:dyDescent="0.2">
      <c r="A60" s="653" t="s">
        <v>384</v>
      </c>
      <c r="B60" s="657">
        <v>1886710875</v>
      </c>
      <c r="C60" s="656"/>
      <c r="D60" s="655"/>
      <c r="E60" s="654">
        <v>1886710875</v>
      </c>
      <c r="G60" s="653" t="s">
        <v>384</v>
      </c>
      <c r="H60" s="652">
        <v>0</v>
      </c>
      <c r="I60" s="651"/>
      <c r="J60" s="650"/>
      <c r="K60" s="649">
        <v>0</v>
      </c>
    </row>
    <row r="61" spans="1:11" ht="20.25" customHeight="1" thickBot="1" x14ac:dyDescent="0.25">
      <c r="A61" s="644" t="s">
        <v>506</v>
      </c>
      <c r="B61" s="648">
        <v>13387.32</v>
      </c>
      <c r="C61" s="647"/>
      <c r="D61" s="646">
        <v>1878339641.420001</v>
      </c>
      <c r="E61" s="645">
        <v>1878353028.740001</v>
      </c>
      <c r="G61" s="644" t="str">
        <f>A61</f>
        <v>Incapacité permanente AT, charges d'expertise, préjudice amiante</v>
      </c>
      <c r="H61" s="643">
        <v>0.43118665811417567</v>
      </c>
      <c r="I61" s="642"/>
      <c r="J61" s="641">
        <v>1.3917308876872037E-2</v>
      </c>
      <c r="K61" s="640">
        <v>1.391941575818012E-2</v>
      </c>
    </row>
    <row r="62" spans="1:11" ht="22.5" customHeight="1" thickBot="1" x14ac:dyDescent="0.25">
      <c r="A62" s="644" t="s">
        <v>505</v>
      </c>
      <c r="B62" s="648"/>
      <c r="C62" s="647"/>
      <c r="D62" s="646"/>
      <c r="E62" s="645">
        <v>3171558475.920001</v>
      </c>
      <c r="G62" s="644" t="str">
        <f>A62</f>
        <v>Assurance Invalidité</v>
      </c>
      <c r="H62" s="643"/>
      <c r="I62" s="642"/>
      <c r="J62" s="641"/>
      <c r="K62" s="640">
        <v>4.1884149489291644E-2</v>
      </c>
    </row>
    <row r="63" spans="1:11" ht="19.5" customHeight="1" thickBot="1" x14ac:dyDescent="0.25">
      <c r="A63" s="644" t="s">
        <v>504</v>
      </c>
      <c r="B63" s="648"/>
      <c r="C63" s="647"/>
      <c r="D63" s="646"/>
      <c r="E63" s="645">
        <v>45429076.530000016</v>
      </c>
      <c r="G63" s="644" t="str">
        <f>A63</f>
        <v>Assurance Décès</v>
      </c>
      <c r="H63" s="643"/>
      <c r="I63" s="642"/>
      <c r="J63" s="641"/>
      <c r="K63" s="640">
        <v>3.7218385091832618E-2</v>
      </c>
    </row>
    <row r="64" spans="1:11" ht="19.5" customHeight="1" thickBot="1" x14ac:dyDescent="0.25">
      <c r="A64" s="644" t="s">
        <v>240</v>
      </c>
      <c r="B64" s="648">
        <v>26206871.729999993</v>
      </c>
      <c r="C64" s="647">
        <v>397841.32999999996</v>
      </c>
      <c r="D64" s="646">
        <v>44143.169999999984</v>
      </c>
      <c r="E64" s="645">
        <v>26648856.229999993</v>
      </c>
      <c r="G64" s="644" t="s">
        <v>240</v>
      </c>
      <c r="H64" s="643">
        <v>-0.18875563830205222</v>
      </c>
      <c r="I64" s="642">
        <v>0.6096950462674513</v>
      </c>
      <c r="J64" s="641">
        <v>8.2476903995067463E-2</v>
      </c>
      <c r="K64" s="640">
        <v>-0.18236150852403776</v>
      </c>
    </row>
    <row r="65" spans="1:11" ht="19.5" customHeight="1" thickBot="1" x14ac:dyDescent="0.25">
      <c r="A65" s="644" t="s">
        <v>433</v>
      </c>
      <c r="B65" s="648">
        <v>40381321.249999993</v>
      </c>
      <c r="C65" s="647"/>
      <c r="D65" s="646"/>
      <c r="E65" s="645">
        <v>40381321.249999993</v>
      </c>
      <c r="G65" s="644" t="str">
        <f>A65</f>
        <v>Fonds pour l'innovation du système de santé (FISS-ART. 51)</v>
      </c>
      <c r="H65" s="643">
        <v>2.8595095447770724E-2</v>
      </c>
      <c r="I65" s="642"/>
      <c r="J65" s="641"/>
      <c r="K65" s="640">
        <v>2.8595095447770724E-2</v>
      </c>
    </row>
    <row r="66" spans="1:11" s="630" customFormat="1" ht="23.25" customHeight="1" thickBot="1" x14ac:dyDescent="0.25">
      <c r="A66" s="635" t="s">
        <v>503</v>
      </c>
      <c r="B66" s="639">
        <v>82598666033.579376</v>
      </c>
      <c r="C66" s="638">
        <v>2133511478.9119275</v>
      </c>
      <c r="D66" s="637">
        <v>4258427840.5984006</v>
      </c>
      <c r="E66" s="636">
        <v>92207592905.539703</v>
      </c>
      <c r="G66" s="635" t="str">
        <f>A66</f>
        <v>TOTAL STATISTIQUE MENSUELLE DES DÉPENSES</v>
      </c>
      <c r="H66" s="634">
        <v>4.3458711196218136E-2</v>
      </c>
      <c r="I66" s="633">
        <v>1.7338872022844676E-2</v>
      </c>
      <c r="J66" s="632">
        <v>6.2607387041647256E-2</v>
      </c>
      <c r="K66" s="631">
        <v>4.3649939811670757E-2</v>
      </c>
    </row>
  </sheetData>
  <mergeCells count="2">
    <mergeCell ref="G1:K1"/>
    <mergeCell ref="A1:E1"/>
  </mergeCells>
  <pageMargins left="0.78740157480314965" right="0.39370078740157483" top="0.55118110236220474" bottom="0.39370078740157483" header="0.51181102362204722" footer="0.51181102362204722"/>
  <pageSetup paperSize="9" scale="60" fitToWidth="2" orientation="portrait" r:id="rId1"/>
  <headerFooter alignWithMargins="0"/>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tabColor indexed="26"/>
  </sheetPr>
  <dimension ref="A1:H358"/>
  <sheetViews>
    <sheetView showRowColHeaders="0" showZeros="0" view="pageBreakPreview" topLeftCell="A147" zoomScale="115" zoomScaleNormal="100" workbookViewId="0">
      <selection activeCell="J195" sqref="J195"/>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CUMUL_AT_nbre!B3</f>
        <v>PERIODE DU 1.1 AU 31.5.2024</v>
      </c>
      <c r="D3" s="11"/>
    </row>
    <row r="4" spans="1:8" ht="14.25" customHeight="1" x14ac:dyDescent="0.2">
      <c r="B4" s="12" t="s">
        <v>176</v>
      </c>
      <c r="C4" s="13"/>
      <c r="D4" s="13"/>
      <c r="E4" s="13"/>
      <c r="F4" s="13"/>
      <c r="G4" s="351"/>
      <c r="H4" s="15"/>
    </row>
    <row r="5" spans="1:8" ht="12" customHeight="1" x14ac:dyDescent="0.2">
      <c r="B5" s="16" t="s">
        <v>4</v>
      </c>
      <c r="C5" s="17" t="s">
        <v>1</v>
      </c>
      <c r="D5" s="17" t="s">
        <v>2</v>
      </c>
      <c r="E5" s="18" t="s">
        <v>6</v>
      </c>
      <c r="F5" s="219" t="s">
        <v>3</v>
      </c>
      <c r="G5" s="19" t="str">
        <f>CUMUL_Maladie_mnt!$H$5</f>
        <v>PCAP</v>
      </c>
      <c r="H5" s="20"/>
    </row>
    <row r="6" spans="1:8" ht="9.75" customHeight="1" x14ac:dyDescent="0.2">
      <c r="B6" s="21"/>
      <c r="C6" s="45" t="s">
        <v>5</v>
      </c>
      <c r="D6" s="44" t="s">
        <v>5</v>
      </c>
      <c r="E6" s="44"/>
      <c r="F6" s="220" t="s">
        <v>87</v>
      </c>
      <c r="G6" s="22" t="str">
        <f>CUMUL_Maladie_mnt!$H$6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64326425</v>
      </c>
      <c r="D10" s="30">
        <v>24579036</v>
      </c>
      <c r="E10" s="30">
        <v>88905461</v>
      </c>
      <c r="F10" s="222">
        <v>956907</v>
      </c>
      <c r="G10" s="179">
        <v>1.4818522270491075E-2</v>
      </c>
      <c r="H10" s="20"/>
    </row>
    <row r="11" spans="1:8" ht="10.5" customHeight="1" x14ac:dyDescent="0.2">
      <c r="B11" s="16" t="s">
        <v>23</v>
      </c>
      <c r="C11" s="30">
        <v>1257032</v>
      </c>
      <c r="D11" s="30">
        <v>3883728</v>
      </c>
      <c r="E11" s="30">
        <v>5140760</v>
      </c>
      <c r="F11" s="222">
        <v>2090</v>
      </c>
      <c r="G11" s="179">
        <v>-8.975930525968745E-2</v>
      </c>
      <c r="H11" s="20"/>
    </row>
    <row r="12" spans="1:8" ht="10.5" customHeight="1" x14ac:dyDescent="0.2">
      <c r="B12" s="33" t="s">
        <v>193</v>
      </c>
      <c r="C12" s="30">
        <v>260596.42999999865</v>
      </c>
      <c r="D12" s="30">
        <v>950608.25000000012</v>
      </c>
      <c r="E12" s="30">
        <v>1211204.6799999988</v>
      </c>
      <c r="F12" s="222">
        <v>908426</v>
      </c>
      <c r="G12" s="179">
        <v>-0.12108040802407305</v>
      </c>
      <c r="H12" s="20"/>
    </row>
    <row r="13" spans="1:8" ht="10.5" customHeight="1" x14ac:dyDescent="0.2">
      <c r="B13" s="33" t="s">
        <v>194</v>
      </c>
      <c r="C13" s="30">
        <v>3428572</v>
      </c>
      <c r="D13" s="30">
        <v>1504307</v>
      </c>
      <c r="E13" s="30">
        <v>4932879</v>
      </c>
      <c r="F13" s="222">
        <v>232248</v>
      </c>
      <c r="G13" s="179">
        <v>2.9278077153722881E-2</v>
      </c>
      <c r="H13" s="20"/>
    </row>
    <row r="14" spans="1:8" x14ac:dyDescent="0.2">
      <c r="B14" s="33" t="s">
        <v>322</v>
      </c>
      <c r="C14" s="30">
        <v>154708</v>
      </c>
      <c r="D14" s="30">
        <v>45935</v>
      </c>
      <c r="E14" s="30">
        <v>200643</v>
      </c>
      <c r="F14" s="222">
        <v>11410</v>
      </c>
      <c r="G14" s="179">
        <v>0.100861406781521</v>
      </c>
      <c r="H14" s="20"/>
    </row>
    <row r="15" spans="1:8" x14ac:dyDescent="0.2">
      <c r="B15" s="33" t="s">
        <v>324</v>
      </c>
      <c r="C15" s="30">
        <v>19</v>
      </c>
      <c r="D15" s="30">
        <v>9</v>
      </c>
      <c r="E15" s="30">
        <v>28</v>
      </c>
      <c r="F15" s="222">
        <v>8</v>
      </c>
      <c r="G15" s="179">
        <v>0</v>
      </c>
      <c r="H15" s="20"/>
    </row>
    <row r="16" spans="1:8" x14ac:dyDescent="0.2">
      <c r="B16" s="33" t="s">
        <v>325</v>
      </c>
      <c r="C16" s="30">
        <v>82</v>
      </c>
      <c r="D16" s="30">
        <v>1245</v>
      </c>
      <c r="E16" s="30">
        <v>1327</v>
      </c>
      <c r="F16" s="222">
        <v>1178</v>
      </c>
      <c r="G16" s="179">
        <v>-5.6187766714082543E-2</v>
      </c>
      <c r="H16" s="20"/>
    </row>
    <row r="17" spans="1:8" x14ac:dyDescent="0.2">
      <c r="B17" s="33" t="s">
        <v>320</v>
      </c>
      <c r="C17" s="30">
        <v>799593</v>
      </c>
      <c r="D17" s="30">
        <v>398341</v>
      </c>
      <c r="E17" s="30">
        <v>1197934</v>
      </c>
      <c r="F17" s="222">
        <v>25155</v>
      </c>
      <c r="G17" s="179">
        <v>-7.3875272421686788E-2</v>
      </c>
      <c r="H17" s="20"/>
    </row>
    <row r="18" spans="1:8" x14ac:dyDescent="0.2">
      <c r="B18" s="33" t="s">
        <v>321</v>
      </c>
      <c r="C18" s="30">
        <v>114193</v>
      </c>
      <c r="D18" s="30">
        <v>6964</v>
      </c>
      <c r="E18" s="30">
        <v>121157</v>
      </c>
      <c r="F18" s="222">
        <v>234</v>
      </c>
      <c r="G18" s="179">
        <v>0.23165834765017435</v>
      </c>
      <c r="H18" s="20"/>
    </row>
    <row r="19" spans="1:8" x14ac:dyDescent="0.2">
      <c r="B19" s="33" t="s">
        <v>323</v>
      </c>
      <c r="C19" s="30">
        <v>2359977</v>
      </c>
      <c r="D19" s="30">
        <v>1051813</v>
      </c>
      <c r="E19" s="30">
        <v>3411790</v>
      </c>
      <c r="F19" s="222">
        <v>194263</v>
      </c>
      <c r="G19" s="179">
        <v>6.05475646936533E-2</v>
      </c>
      <c r="H19" s="20"/>
    </row>
    <row r="20" spans="1:8" x14ac:dyDescent="0.2">
      <c r="B20" s="16" t="s">
        <v>195</v>
      </c>
      <c r="C20" s="30">
        <v>3689168.4299999988</v>
      </c>
      <c r="D20" s="30">
        <v>2454915.2499999995</v>
      </c>
      <c r="E20" s="30">
        <v>6144083.6799999978</v>
      </c>
      <c r="F20" s="222">
        <v>1140674</v>
      </c>
      <c r="G20" s="179">
        <v>-4.3008899822813973E-3</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24446493</v>
      </c>
      <c r="D23" s="30">
        <v>10133563</v>
      </c>
      <c r="E23" s="30">
        <v>34580056</v>
      </c>
      <c r="F23" s="222">
        <v>2435878</v>
      </c>
      <c r="G23" s="179">
        <v>6.650959482655594E-3</v>
      </c>
      <c r="H23" s="20"/>
    </row>
    <row r="24" spans="1:8" ht="10.5" customHeight="1" x14ac:dyDescent="0.2">
      <c r="B24" s="16" t="s">
        <v>23</v>
      </c>
      <c r="C24" s="30">
        <v>9867</v>
      </c>
      <c r="D24" s="30">
        <v>16033</v>
      </c>
      <c r="E24" s="30">
        <v>25900</v>
      </c>
      <c r="F24" s="222">
        <v>58</v>
      </c>
      <c r="G24" s="179">
        <v>-0.18110534969014802</v>
      </c>
      <c r="H24" s="34"/>
    </row>
    <row r="25" spans="1:8" ht="10.5" customHeight="1" x14ac:dyDescent="0.2">
      <c r="B25" s="33" t="s">
        <v>193</v>
      </c>
      <c r="C25" s="30">
        <v>1175363.9200000002</v>
      </c>
      <c r="D25" s="30">
        <v>8282177.9799999995</v>
      </c>
      <c r="E25" s="30">
        <v>9457541.9000000004</v>
      </c>
      <c r="F25" s="222">
        <v>7932971.0999999996</v>
      </c>
      <c r="G25" s="179">
        <v>-4.0850382066620283E-2</v>
      </c>
      <c r="H25" s="34"/>
    </row>
    <row r="26" spans="1:8" ht="10.5" customHeight="1" x14ac:dyDescent="0.2">
      <c r="B26" s="33" t="s">
        <v>194</v>
      </c>
      <c r="C26" s="30">
        <v>51398406.5</v>
      </c>
      <c r="D26" s="30">
        <v>27089340</v>
      </c>
      <c r="E26" s="30">
        <v>78487746.5</v>
      </c>
      <c r="F26" s="222">
        <v>11971479.5</v>
      </c>
      <c r="G26" s="179">
        <v>3.8596170140434261E-2</v>
      </c>
      <c r="H26" s="34"/>
    </row>
    <row r="27" spans="1:8" ht="10.5" customHeight="1" x14ac:dyDescent="0.2">
      <c r="B27" s="33" t="s">
        <v>322</v>
      </c>
      <c r="C27" s="30">
        <v>902553.5</v>
      </c>
      <c r="D27" s="30">
        <v>2655904</v>
      </c>
      <c r="E27" s="30">
        <v>3558457.5</v>
      </c>
      <c r="F27" s="222">
        <v>2245998</v>
      </c>
      <c r="G27" s="179">
        <v>1.0300446243836303E-2</v>
      </c>
      <c r="H27" s="34"/>
    </row>
    <row r="28" spans="1:8" ht="10.5" customHeight="1" x14ac:dyDescent="0.2">
      <c r="B28" s="33" t="s">
        <v>324</v>
      </c>
      <c r="C28" s="30">
        <v>2794</v>
      </c>
      <c r="D28" s="30">
        <v>41017</v>
      </c>
      <c r="E28" s="30">
        <v>43811</v>
      </c>
      <c r="F28" s="222">
        <v>42161</v>
      </c>
      <c r="G28" s="179">
        <v>-0.14107867547591502</v>
      </c>
      <c r="H28" s="34"/>
    </row>
    <row r="29" spans="1:8" ht="10.5" customHeight="1" x14ac:dyDescent="0.2">
      <c r="B29" s="33" t="s">
        <v>325</v>
      </c>
      <c r="C29" s="30">
        <v>35649</v>
      </c>
      <c r="D29" s="30">
        <v>3346061</v>
      </c>
      <c r="E29" s="30">
        <v>3381710</v>
      </c>
      <c r="F29" s="222">
        <v>3331799</v>
      </c>
      <c r="G29" s="179">
        <v>-6.3636961974138373E-3</v>
      </c>
      <c r="H29" s="34"/>
    </row>
    <row r="30" spans="1:8" ht="10.5" customHeight="1" x14ac:dyDescent="0.2">
      <c r="B30" s="33" t="s">
        <v>320</v>
      </c>
      <c r="C30" s="30">
        <v>8415338</v>
      </c>
      <c r="D30" s="30">
        <v>3418333</v>
      </c>
      <c r="E30" s="30">
        <v>11833671</v>
      </c>
      <c r="F30" s="222">
        <v>318967</v>
      </c>
      <c r="G30" s="179">
        <v>3.882252855590429E-2</v>
      </c>
      <c r="H30" s="34"/>
    </row>
    <row r="31" spans="1:8" ht="10.5" customHeight="1" x14ac:dyDescent="0.2">
      <c r="B31" s="33" t="s">
        <v>321</v>
      </c>
      <c r="C31" s="30">
        <v>20516608</v>
      </c>
      <c r="D31" s="30">
        <v>6489705</v>
      </c>
      <c r="E31" s="30">
        <v>27006313</v>
      </c>
      <c r="F31" s="222">
        <v>1622918</v>
      </c>
      <c r="G31" s="179">
        <v>5.7561625815137907E-2</v>
      </c>
      <c r="H31" s="34"/>
    </row>
    <row r="32" spans="1:8" ht="10.5" customHeight="1" x14ac:dyDescent="0.2">
      <c r="B32" s="33" t="s">
        <v>323</v>
      </c>
      <c r="C32" s="30">
        <v>21525464</v>
      </c>
      <c r="D32" s="30">
        <v>11138320</v>
      </c>
      <c r="E32" s="30">
        <v>32663784</v>
      </c>
      <c r="F32" s="222">
        <v>4409636.5</v>
      </c>
      <c r="G32" s="179">
        <v>3.1489452165868181E-2</v>
      </c>
      <c r="H32" s="34"/>
    </row>
    <row r="33" spans="1:8" ht="10.5" customHeight="1" x14ac:dyDescent="0.2">
      <c r="B33" s="269" t="s">
        <v>195</v>
      </c>
      <c r="C33" s="30">
        <v>52573770.420000002</v>
      </c>
      <c r="D33" s="30">
        <v>35371517.979999997</v>
      </c>
      <c r="E33" s="30">
        <v>87945288.399999991</v>
      </c>
      <c r="F33" s="222">
        <v>19904450.600000001</v>
      </c>
      <c r="G33" s="179">
        <v>2.9426583211175084E-2</v>
      </c>
      <c r="H33" s="34"/>
    </row>
    <row r="34" spans="1:8" ht="10.5" customHeight="1" x14ac:dyDescent="0.2">
      <c r="B34" s="16" t="s">
        <v>196</v>
      </c>
      <c r="C34" s="30">
        <v>23253</v>
      </c>
      <c r="D34" s="30">
        <v>1800</v>
      </c>
      <c r="E34" s="30">
        <v>25053</v>
      </c>
      <c r="F34" s="222">
        <v>94</v>
      </c>
      <c r="G34" s="179">
        <v>-0.26498459733020385</v>
      </c>
      <c r="H34" s="34"/>
    </row>
    <row r="35" spans="1:8" ht="10.5" customHeight="1" x14ac:dyDescent="0.2">
      <c r="B35" s="16" t="s">
        <v>197</v>
      </c>
      <c r="C35" s="30">
        <v>16008</v>
      </c>
      <c r="D35" s="30">
        <v>1249</v>
      </c>
      <c r="E35" s="30">
        <v>17257</v>
      </c>
      <c r="F35" s="222">
        <v>27</v>
      </c>
      <c r="G35" s="179">
        <v>-0.17208789099980815</v>
      </c>
      <c r="H35" s="34"/>
    </row>
    <row r="36" spans="1:8" ht="10.5" customHeight="1" x14ac:dyDescent="0.2">
      <c r="B36" s="16" t="s">
        <v>198</v>
      </c>
      <c r="C36" s="30">
        <v>103898.62</v>
      </c>
      <c r="D36" s="30">
        <v>1442202.5</v>
      </c>
      <c r="E36" s="30">
        <v>1546101.12</v>
      </c>
      <c r="F36" s="222"/>
      <c r="G36" s="179">
        <v>-4.8759520496147291E-2</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88772918</v>
      </c>
      <c r="D39" s="30">
        <v>34712599</v>
      </c>
      <c r="E39" s="30">
        <v>123485517</v>
      </c>
      <c r="F39" s="222">
        <v>3392785</v>
      </c>
      <c r="G39" s="179">
        <v>1.2518002385657478E-2</v>
      </c>
      <c r="H39" s="34"/>
    </row>
    <row r="40" spans="1:8" ht="10.5" customHeight="1" x14ac:dyDescent="0.2">
      <c r="B40" s="16" t="s">
        <v>23</v>
      </c>
      <c r="C40" s="30">
        <v>1266899</v>
      </c>
      <c r="D40" s="30">
        <v>3899761</v>
      </c>
      <c r="E40" s="30">
        <v>5166660</v>
      </c>
      <c r="F40" s="222">
        <v>2148</v>
      </c>
      <c r="G40" s="179">
        <v>-9.0268009151093898E-2</v>
      </c>
      <c r="H40" s="34"/>
    </row>
    <row r="41" spans="1:8" s="28" customFormat="1" ht="10.5" customHeight="1" x14ac:dyDescent="0.2">
      <c r="A41" s="24"/>
      <c r="B41" s="33" t="s">
        <v>193</v>
      </c>
      <c r="C41" s="30">
        <v>1435960.3499999987</v>
      </c>
      <c r="D41" s="30">
        <v>9232786.2300000004</v>
      </c>
      <c r="E41" s="30">
        <v>10668746.579999998</v>
      </c>
      <c r="F41" s="222">
        <v>8841397.0999999996</v>
      </c>
      <c r="G41" s="179">
        <v>-5.0688245436700252E-2</v>
      </c>
      <c r="H41" s="27"/>
    </row>
    <row r="42" spans="1:8" ht="10.5" customHeight="1" x14ac:dyDescent="0.2">
      <c r="B42" s="33" t="s">
        <v>194</v>
      </c>
      <c r="C42" s="30">
        <v>54826978.5</v>
      </c>
      <c r="D42" s="30">
        <v>28593647</v>
      </c>
      <c r="E42" s="30">
        <v>83420625.5</v>
      </c>
      <c r="F42" s="222">
        <v>12203727.5</v>
      </c>
      <c r="G42" s="179">
        <v>3.8040476244471932E-2</v>
      </c>
      <c r="H42" s="34"/>
    </row>
    <row r="43" spans="1:8" ht="10.5" customHeight="1" x14ac:dyDescent="0.2">
      <c r="B43" s="33" t="s">
        <v>322</v>
      </c>
      <c r="C43" s="30">
        <v>1057261.5</v>
      </c>
      <c r="D43" s="30">
        <v>2701839</v>
      </c>
      <c r="E43" s="30">
        <v>3759100.5</v>
      </c>
      <c r="F43" s="222">
        <v>2257408</v>
      </c>
      <c r="G43" s="179">
        <v>1.4756086450371964E-2</v>
      </c>
      <c r="H43" s="34"/>
    </row>
    <row r="44" spans="1:8" ht="10.5" customHeight="1" x14ac:dyDescent="0.2">
      <c r="B44" s="33" t="s">
        <v>324</v>
      </c>
      <c r="C44" s="30">
        <v>2813</v>
      </c>
      <c r="D44" s="30">
        <v>41026</v>
      </c>
      <c r="E44" s="343">
        <v>43839</v>
      </c>
      <c r="F44" s="222">
        <v>42169</v>
      </c>
      <c r="G44" s="344">
        <v>-0.14100127363574022</v>
      </c>
      <c r="H44" s="34"/>
    </row>
    <row r="45" spans="1:8" ht="10.5" customHeight="1" x14ac:dyDescent="0.2">
      <c r="B45" s="33" t="s">
        <v>325</v>
      </c>
      <c r="C45" s="30">
        <v>35731</v>
      </c>
      <c r="D45" s="30">
        <v>3347306</v>
      </c>
      <c r="E45" s="343">
        <v>3383037</v>
      </c>
      <c r="F45" s="222">
        <v>3332977</v>
      </c>
      <c r="G45" s="344">
        <v>-6.384271026505739E-3</v>
      </c>
      <c r="H45" s="34"/>
    </row>
    <row r="46" spans="1:8" ht="10.5" customHeight="1" x14ac:dyDescent="0.2">
      <c r="B46" s="33" t="s">
        <v>320</v>
      </c>
      <c r="C46" s="30">
        <v>9214931</v>
      </c>
      <c r="D46" s="30">
        <v>3816674</v>
      </c>
      <c r="E46" s="343">
        <v>13031605</v>
      </c>
      <c r="F46" s="222">
        <v>344122</v>
      </c>
      <c r="G46" s="344">
        <v>2.7330645732199343E-2</v>
      </c>
      <c r="H46" s="34"/>
    </row>
    <row r="47" spans="1:8" ht="10.5" customHeight="1" x14ac:dyDescent="0.2">
      <c r="B47" s="33" t="s">
        <v>321</v>
      </c>
      <c r="C47" s="30">
        <v>20630801</v>
      </c>
      <c r="D47" s="30">
        <v>6496669</v>
      </c>
      <c r="E47" s="343">
        <v>27127470</v>
      </c>
      <c r="F47" s="222">
        <v>1623152</v>
      </c>
      <c r="G47" s="344">
        <v>5.8229692017272461E-2</v>
      </c>
      <c r="H47" s="34"/>
    </row>
    <row r="48" spans="1:8" ht="10.5" customHeight="1" x14ac:dyDescent="0.2">
      <c r="B48" s="33" t="s">
        <v>323</v>
      </c>
      <c r="C48" s="30">
        <v>23885441</v>
      </c>
      <c r="D48" s="30">
        <v>12190133</v>
      </c>
      <c r="E48" s="343">
        <v>36075574</v>
      </c>
      <c r="F48" s="222">
        <v>4603899.5</v>
      </c>
      <c r="G48" s="344">
        <v>3.4169224516573005E-2</v>
      </c>
      <c r="H48" s="34"/>
    </row>
    <row r="49" spans="1:8" ht="10.5" customHeight="1" x14ac:dyDescent="0.2">
      <c r="B49" s="269" t="s">
        <v>195</v>
      </c>
      <c r="C49" s="30">
        <v>56262938.850000001</v>
      </c>
      <c r="D49" s="30">
        <v>37826433.229999997</v>
      </c>
      <c r="E49" s="343">
        <v>94089372.079999983</v>
      </c>
      <c r="F49" s="222">
        <v>21045124.600000001</v>
      </c>
      <c r="G49" s="344">
        <v>2.7154584673247051E-2</v>
      </c>
      <c r="H49" s="34"/>
    </row>
    <row r="50" spans="1:8" ht="10.5" customHeight="1" x14ac:dyDescent="0.2">
      <c r="B50" s="16" t="s">
        <v>196</v>
      </c>
      <c r="C50" s="30">
        <v>23253</v>
      </c>
      <c r="D50" s="30">
        <v>1800</v>
      </c>
      <c r="E50" s="343">
        <v>25053</v>
      </c>
      <c r="F50" s="222">
        <v>94</v>
      </c>
      <c r="G50" s="344">
        <v>-0.26498459733020385</v>
      </c>
      <c r="H50" s="34"/>
    </row>
    <row r="51" spans="1:8" s="28" customFormat="1" ht="10.5" customHeight="1" x14ac:dyDescent="0.2">
      <c r="A51" s="24"/>
      <c r="B51" s="16" t="s">
        <v>197</v>
      </c>
      <c r="C51" s="30">
        <v>16008</v>
      </c>
      <c r="D51" s="30">
        <v>1249</v>
      </c>
      <c r="E51" s="343">
        <v>17257</v>
      </c>
      <c r="F51" s="222">
        <v>27</v>
      </c>
      <c r="G51" s="344">
        <v>-0.17208789099980815</v>
      </c>
      <c r="H51" s="27"/>
    </row>
    <row r="52" spans="1:8" ht="10.5" customHeight="1" x14ac:dyDescent="0.2">
      <c r="B52" s="16" t="s">
        <v>198</v>
      </c>
      <c r="C52" s="30">
        <v>103898.62</v>
      </c>
      <c r="D52" s="30">
        <v>1442202.5</v>
      </c>
      <c r="E52" s="343">
        <v>1546101.12</v>
      </c>
      <c r="F52" s="222"/>
      <c r="G52" s="344">
        <v>-4.8759520496147291E-2</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1597221</v>
      </c>
      <c r="D55" s="30">
        <v>723009</v>
      </c>
      <c r="E55" s="30">
        <v>2320230</v>
      </c>
      <c r="F55" s="222">
        <v>1134</v>
      </c>
      <c r="G55" s="179">
        <v>0.11060426200003826</v>
      </c>
      <c r="H55" s="34"/>
    </row>
    <row r="56" spans="1:8" ht="10.5" customHeight="1" x14ac:dyDescent="0.2">
      <c r="B56" s="16" t="s">
        <v>23</v>
      </c>
      <c r="C56" s="30">
        <v>13689</v>
      </c>
      <c r="D56" s="30">
        <v>25216</v>
      </c>
      <c r="E56" s="30">
        <v>38905</v>
      </c>
      <c r="F56" s="222"/>
      <c r="G56" s="179">
        <v>-9.100467289719627E-2</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4404176</v>
      </c>
      <c r="D59" s="30">
        <v>307711</v>
      </c>
      <c r="E59" s="30">
        <v>4711887</v>
      </c>
      <c r="F59" s="222">
        <v>107</v>
      </c>
      <c r="G59" s="179">
        <v>2.0056541756535262E-2</v>
      </c>
      <c r="H59" s="36"/>
    </row>
    <row r="60" spans="1:8" s="28" customFormat="1" ht="10.5" customHeight="1" x14ac:dyDescent="0.2">
      <c r="A60" s="24"/>
      <c r="B60" s="16" t="s">
        <v>23</v>
      </c>
      <c r="C60" s="30">
        <v>1242</v>
      </c>
      <c r="D60" s="30">
        <v>366</v>
      </c>
      <c r="E60" s="30">
        <v>1608</v>
      </c>
      <c r="F60" s="222"/>
      <c r="G60" s="179">
        <v>0.97058823529411775</v>
      </c>
      <c r="H60" s="36"/>
    </row>
    <row r="61" spans="1:8" s="28" customFormat="1" ht="10.5" customHeight="1" x14ac:dyDescent="0.2">
      <c r="A61" s="24"/>
      <c r="B61" s="16" t="s">
        <v>225</v>
      </c>
      <c r="C61" s="30">
        <v>20162360.359999999</v>
      </c>
      <c r="D61" s="30">
        <v>535029.04</v>
      </c>
      <c r="E61" s="30">
        <v>20697389.399999999</v>
      </c>
      <c r="F61" s="222">
        <v>423</v>
      </c>
      <c r="G61" s="179">
        <v>3.5841589722647837E-2</v>
      </c>
      <c r="H61" s="36"/>
    </row>
    <row r="62" spans="1:8" s="28" customFormat="1" ht="10.5" customHeight="1" x14ac:dyDescent="0.2">
      <c r="A62" s="24"/>
      <c r="B62" s="16" t="s">
        <v>200</v>
      </c>
      <c r="C62" s="30">
        <v>28595</v>
      </c>
      <c r="D62" s="30">
        <v>198978</v>
      </c>
      <c r="E62" s="30">
        <v>227573</v>
      </c>
      <c r="F62" s="222">
        <v>64</v>
      </c>
      <c r="G62" s="179">
        <v>9.7896092743666729E-2</v>
      </c>
      <c r="H62" s="36"/>
    </row>
    <row r="63" spans="1:8" s="28" customFormat="1" ht="10.5" customHeight="1" x14ac:dyDescent="0.2">
      <c r="A63" s="24"/>
      <c r="B63" s="16" t="s">
        <v>201</v>
      </c>
      <c r="C63" s="30">
        <v>1980429</v>
      </c>
      <c r="D63" s="30">
        <v>520868</v>
      </c>
      <c r="E63" s="30">
        <v>2501297</v>
      </c>
      <c r="F63" s="222">
        <v>36758</v>
      </c>
      <c r="G63" s="179">
        <v>3.7856733857248415E-2</v>
      </c>
      <c r="H63" s="36"/>
    </row>
    <row r="64" spans="1:8" s="28" customFormat="1" ht="10.5" customHeight="1" x14ac:dyDescent="0.2">
      <c r="A64" s="24"/>
      <c r="B64" s="16" t="s">
        <v>202</v>
      </c>
      <c r="C64" s="30">
        <v>22332066</v>
      </c>
      <c r="D64" s="30">
        <v>1421604</v>
      </c>
      <c r="E64" s="30">
        <v>23753670</v>
      </c>
      <c r="F64" s="222">
        <v>15261</v>
      </c>
      <c r="G64" s="179">
        <v>4.3374159197810958E-2</v>
      </c>
      <c r="H64" s="36"/>
    </row>
    <row r="65" spans="1:8" s="28" customFormat="1" ht="10.5" customHeight="1" x14ac:dyDescent="0.2">
      <c r="A65" s="24"/>
      <c r="B65" s="16" t="s">
        <v>203</v>
      </c>
      <c r="C65" s="30">
        <v>5867946</v>
      </c>
      <c r="D65" s="30">
        <v>446686</v>
      </c>
      <c r="E65" s="30">
        <v>6314632</v>
      </c>
      <c r="F65" s="222">
        <v>32</v>
      </c>
      <c r="G65" s="179">
        <v>-1.8065880455175876E-4</v>
      </c>
      <c r="H65" s="36"/>
    </row>
    <row r="66" spans="1:8" s="28" customFormat="1" ht="10.5" customHeight="1" x14ac:dyDescent="0.2">
      <c r="A66" s="24"/>
      <c r="B66" s="16" t="s">
        <v>204</v>
      </c>
      <c r="C66" s="30">
        <v>7052448.6500000004</v>
      </c>
      <c r="D66" s="30">
        <v>90849224.060000002</v>
      </c>
      <c r="E66" s="30">
        <v>97901672.710000008</v>
      </c>
      <c r="F66" s="222"/>
      <c r="G66" s="179">
        <v>4.9901201931197292E-2</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5107749</v>
      </c>
      <c r="D69" s="30">
        <v>2134061</v>
      </c>
      <c r="E69" s="30">
        <v>7241810</v>
      </c>
      <c r="F69" s="222"/>
      <c r="G69" s="179">
        <v>0.12420667379003736</v>
      </c>
      <c r="H69" s="36"/>
    </row>
    <row r="70" spans="1:8" s="28" customFormat="1" ht="10.5" customHeight="1" x14ac:dyDescent="0.2">
      <c r="A70" s="24"/>
      <c r="B70" s="16" t="s">
        <v>23</v>
      </c>
      <c r="C70" s="30">
        <v>11736</v>
      </c>
      <c r="D70" s="30">
        <v>49518</v>
      </c>
      <c r="E70" s="30">
        <v>61254</v>
      </c>
      <c r="F70" s="222"/>
      <c r="G70" s="179">
        <v>6.530548357362731E-2</v>
      </c>
      <c r="H70" s="36"/>
    </row>
    <row r="71" spans="1:8" s="28" customFormat="1" ht="10.5" customHeight="1" x14ac:dyDescent="0.2">
      <c r="A71" s="24"/>
      <c r="B71" s="33" t="s">
        <v>193</v>
      </c>
      <c r="C71" s="30">
        <v>2096374.21</v>
      </c>
      <c r="D71" s="30">
        <v>1077321.77</v>
      </c>
      <c r="E71" s="30">
        <v>3173695.9799999995</v>
      </c>
      <c r="F71" s="222"/>
      <c r="G71" s="179">
        <v>4.1590324057680039E-2</v>
      </c>
      <c r="H71" s="36"/>
    </row>
    <row r="72" spans="1:8" ht="10.5" customHeight="1" x14ac:dyDescent="0.2">
      <c r="B72" s="33" t="s">
        <v>194</v>
      </c>
      <c r="C72" s="30">
        <v>3754186</v>
      </c>
      <c r="D72" s="30">
        <v>1015440</v>
      </c>
      <c r="E72" s="30">
        <v>4769626</v>
      </c>
      <c r="F72" s="222"/>
      <c r="G72" s="179">
        <v>6.7526335220376987E-2</v>
      </c>
      <c r="H72" s="34"/>
    </row>
    <row r="73" spans="1:8" ht="10.5" customHeight="1" x14ac:dyDescent="0.2">
      <c r="B73" s="33" t="s">
        <v>322</v>
      </c>
      <c r="C73" s="30">
        <v>55662.5</v>
      </c>
      <c r="D73" s="30">
        <v>39723</v>
      </c>
      <c r="E73" s="30">
        <v>95385.5</v>
      </c>
      <c r="F73" s="222"/>
      <c r="G73" s="179">
        <v>0.41065248898222362</v>
      </c>
      <c r="H73" s="34"/>
    </row>
    <row r="74" spans="1:8" ht="10.5" customHeight="1" x14ac:dyDescent="0.2">
      <c r="B74" s="33" t="s">
        <v>324</v>
      </c>
      <c r="C74" s="30">
        <v>59</v>
      </c>
      <c r="D74" s="30">
        <v>1135</v>
      </c>
      <c r="E74" s="30">
        <v>1194</v>
      </c>
      <c r="F74" s="222"/>
      <c r="G74" s="179">
        <v>0.18217821782178212</v>
      </c>
      <c r="H74" s="34"/>
    </row>
    <row r="75" spans="1:8" ht="10.5" customHeight="1" x14ac:dyDescent="0.2">
      <c r="B75" s="33" t="s">
        <v>325</v>
      </c>
      <c r="C75" s="30">
        <v>367</v>
      </c>
      <c r="D75" s="30">
        <v>15869</v>
      </c>
      <c r="E75" s="30">
        <v>16236</v>
      </c>
      <c r="F75" s="222"/>
      <c r="G75" s="179">
        <v>-0.33725202057310799</v>
      </c>
      <c r="H75" s="34"/>
    </row>
    <row r="76" spans="1:8" ht="10.5" customHeight="1" x14ac:dyDescent="0.2">
      <c r="B76" s="33" t="s">
        <v>320</v>
      </c>
      <c r="C76" s="30">
        <v>244722.5</v>
      </c>
      <c r="D76" s="30">
        <v>69631</v>
      </c>
      <c r="E76" s="30">
        <v>314353.5</v>
      </c>
      <c r="F76" s="222"/>
      <c r="G76" s="179">
        <v>5.2218722489816072E-2</v>
      </c>
      <c r="H76" s="34"/>
    </row>
    <row r="77" spans="1:8" ht="10.5" customHeight="1" x14ac:dyDescent="0.2">
      <c r="B77" s="33" t="s">
        <v>321</v>
      </c>
      <c r="C77" s="30">
        <v>1011564.5</v>
      </c>
      <c r="D77" s="30">
        <v>121737</v>
      </c>
      <c r="E77" s="30">
        <v>1133301.5</v>
      </c>
      <c r="F77" s="222"/>
      <c r="G77" s="179">
        <v>0.13225190248639507</v>
      </c>
      <c r="H77" s="34"/>
    </row>
    <row r="78" spans="1:8" ht="10.5" customHeight="1" x14ac:dyDescent="0.2">
      <c r="B78" s="33" t="s">
        <v>323</v>
      </c>
      <c r="C78" s="30">
        <v>2441810.5</v>
      </c>
      <c r="D78" s="30">
        <v>767345</v>
      </c>
      <c r="E78" s="30">
        <v>3209155.5</v>
      </c>
      <c r="F78" s="222"/>
      <c r="G78" s="179">
        <v>4.3587927940964777E-2</v>
      </c>
      <c r="H78" s="34"/>
    </row>
    <row r="79" spans="1:8" ht="10.5" customHeight="1" x14ac:dyDescent="0.2">
      <c r="B79" s="16" t="s">
        <v>195</v>
      </c>
      <c r="C79" s="30">
        <v>5850560.21</v>
      </c>
      <c r="D79" s="30">
        <v>2092761.77</v>
      </c>
      <c r="E79" s="30">
        <v>7943321.9799999995</v>
      </c>
      <c r="F79" s="222"/>
      <c r="G79" s="179">
        <v>5.7010381761890105E-2</v>
      </c>
      <c r="H79" s="34"/>
    </row>
    <row r="80" spans="1:8" ht="10.5" customHeight="1" x14ac:dyDescent="0.2">
      <c r="B80" s="16" t="s">
        <v>196</v>
      </c>
      <c r="C80" s="30">
        <v>5463</v>
      </c>
      <c r="D80" s="30">
        <v>525</v>
      </c>
      <c r="E80" s="30">
        <v>5988</v>
      </c>
      <c r="F80" s="222"/>
      <c r="G80" s="179">
        <v>8.2429501084598789E-2</v>
      </c>
      <c r="H80" s="34"/>
    </row>
    <row r="81" spans="1:8" ht="10.5" customHeight="1" x14ac:dyDescent="0.2">
      <c r="B81" s="16" t="s">
        <v>197</v>
      </c>
      <c r="C81" s="30">
        <v>2252</v>
      </c>
      <c r="D81" s="30">
        <v>161</v>
      </c>
      <c r="E81" s="30">
        <v>2413</v>
      </c>
      <c r="F81" s="222"/>
      <c r="G81" s="179">
        <v>0.16121270452358027</v>
      </c>
      <c r="H81" s="34"/>
    </row>
    <row r="82" spans="1:8" s="28" customFormat="1" ht="10.5" customHeight="1" x14ac:dyDescent="0.2">
      <c r="A82" s="24"/>
      <c r="B82" s="16" t="s">
        <v>198</v>
      </c>
      <c r="C82" s="30">
        <v>2845</v>
      </c>
      <c r="D82" s="30">
        <v>43385</v>
      </c>
      <c r="E82" s="30">
        <v>46230</v>
      </c>
      <c r="F82" s="222"/>
      <c r="G82" s="179">
        <v>-0.38206752746812089</v>
      </c>
      <c r="H82" s="36"/>
    </row>
    <row r="83" spans="1:8" s="28" customFormat="1" ht="10.5" customHeight="1" x14ac:dyDescent="0.2">
      <c r="A83" s="24"/>
      <c r="B83" s="16" t="s">
        <v>200</v>
      </c>
      <c r="C83" s="46">
        <v>4851</v>
      </c>
      <c r="D83" s="46">
        <v>61498</v>
      </c>
      <c r="E83" s="46">
        <v>66349</v>
      </c>
      <c r="F83" s="222"/>
      <c r="G83" s="190">
        <v>-6.4848484848484822E-2</v>
      </c>
      <c r="H83" s="47"/>
    </row>
    <row r="84" spans="1:8" s="28" customFormat="1" ht="10.5" customHeight="1" x14ac:dyDescent="0.2">
      <c r="A84" s="24"/>
      <c r="B84" s="16" t="s">
        <v>201</v>
      </c>
      <c r="C84" s="46">
        <v>350406</v>
      </c>
      <c r="D84" s="46">
        <v>154217</v>
      </c>
      <c r="E84" s="345">
        <v>504623</v>
      </c>
      <c r="F84" s="222"/>
      <c r="G84" s="346">
        <v>3.8133620843991967E-3</v>
      </c>
      <c r="H84" s="47"/>
    </row>
    <row r="85" spans="1:8" s="28" customFormat="1" ht="10.5" customHeight="1" x14ac:dyDescent="0.2">
      <c r="A85" s="24"/>
      <c r="B85" s="16" t="s">
        <v>202</v>
      </c>
      <c r="C85" s="46">
        <v>3982509</v>
      </c>
      <c r="D85" s="46">
        <v>314736</v>
      </c>
      <c r="E85" s="345">
        <v>4297245</v>
      </c>
      <c r="F85" s="222"/>
      <c r="G85" s="346">
        <v>5.1484314152974608E-2</v>
      </c>
      <c r="H85" s="47"/>
    </row>
    <row r="86" spans="1:8" s="28" customFormat="1" ht="10.5" customHeight="1" x14ac:dyDescent="0.2">
      <c r="A86" s="24"/>
      <c r="B86" s="16" t="s">
        <v>203</v>
      </c>
      <c r="C86" s="46">
        <v>1207956</v>
      </c>
      <c r="D86" s="46">
        <v>122962</v>
      </c>
      <c r="E86" s="345">
        <v>1330918</v>
      </c>
      <c r="F86" s="222"/>
      <c r="G86" s="346">
        <v>3.083877183987016E-2</v>
      </c>
      <c r="H86" s="47"/>
    </row>
    <row r="87" spans="1:8" s="28" customFormat="1" ht="10.5" customHeight="1" x14ac:dyDescent="0.2">
      <c r="A87" s="24"/>
      <c r="B87" s="16" t="s">
        <v>204</v>
      </c>
      <c r="C87" s="46">
        <v>809167.42</v>
      </c>
      <c r="D87" s="46">
        <v>9989675.25</v>
      </c>
      <c r="E87" s="345">
        <v>10798842.67</v>
      </c>
      <c r="F87" s="222"/>
      <c r="G87" s="346">
        <v>9.8955454234255891E-2</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99882064</v>
      </c>
      <c r="D90" s="46">
        <v>37877380</v>
      </c>
      <c r="E90" s="345">
        <v>137759444</v>
      </c>
      <c r="F90" s="222">
        <v>3394026</v>
      </c>
      <c r="G90" s="346">
        <v>1.9617502154409605E-2</v>
      </c>
      <c r="H90" s="47"/>
    </row>
    <row r="91" spans="1:8" ht="10.5" customHeight="1" x14ac:dyDescent="0.2">
      <c r="B91" s="16" t="s">
        <v>23</v>
      </c>
      <c r="C91" s="348">
        <v>1293566</v>
      </c>
      <c r="D91" s="46">
        <v>3974861</v>
      </c>
      <c r="E91" s="345">
        <v>5268427</v>
      </c>
      <c r="F91" s="222">
        <v>2148</v>
      </c>
      <c r="G91" s="346">
        <v>-8.8576190446533754E-2</v>
      </c>
      <c r="H91" s="47"/>
    </row>
    <row r="92" spans="1:8" ht="10.5" customHeight="1" x14ac:dyDescent="0.2">
      <c r="B92" s="33" t="s">
        <v>193</v>
      </c>
      <c r="C92" s="348">
        <v>24106273.919999998</v>
      </c>
      <c r="D92" s="46">
        <v>10996351.040000001</v>
      </c>
      <c r="E92" s="46">
        <v>35102624.960000001</v>
      </c>
      <c r="F92" s="222">
        <v>8842064.0999999996</v>
      </c>
      <c r="G92" s="190">
        <v>1.0250360108470691E-2</v>
      </c>
      <c r="H92" s="47"/>
    </row>
    <row r="93" spans="1:8" ht="10.5" customHeight="1" x14ac:dyDescent="0.2">
      <c r="B93" s="33" t="s">
        <v>194</v>
      </c>
      <c r="C93" s="348">
        <v>58581164.5</v>
      </c>
      <c r="D93" s="46">
        <v>29609087</v>
      </c>
      <c r="E93" s="46">
        <v>88190251.5</v>
      </c>
      <c r="F93" s="222">
        <v>12203727.5</v>
      </c>
      <c r="G93" s="190">
        <v>3.9593444089464747E-2</v>
      </c>
      <c r="H93" s="47"/>
    </row>
    <row r="94" spans="1:8" ht="10.5" customHeight="1" x14ac:dyDescent="0.2">
      <c r="B94" s="33" t="s">
        <v>322</v>
      </c>
      <c r="C94" s="348">
        <v>1112924</v>
      </c>
      <c r="D94" s="46">
        <v>2741562</v>
      </c>
      <c r="E94" s="46">
        <v>3854486</v>
      </c>
      <c r="F94" s="222">
        <v>2257408</v>
      </c>
      <c r="G94" s="190">
        <v>2.1852939332414278E-2</v>
      </c>
      <c r="H94" s="47"/>
    </row>
    <row r="95" spans="1:8" ht="10.5" customHeight="1" x14ac:dyDescent="0.2">
      <c r="B95" s="33" t="s">
        <v>324</v>
      </c>
      <c r="C95" s="348">
        <v>2872</v>
      </c>
      <c r="D95" s="46">
        <v>42161</v>
      </c>
      <c r="E95" s="46">
        <v>45033</v>
      </c>
      <c r="F95" s="222">
        <v>42169</v>
      </c>
      <c r="G95" s="190">
        <v>-0.13472956095686428</v>
      </c>
      <c r="H95" s="47"/>
    </row>
    <row r="96" spans="1:8" ht="10.5" customHeight="1" x14ac:dyDescent="0.2">
      <c r="B96" s="33" t="s">
        <v>325</v>
      </c>
      <c r="C96" s="348">
        <v>36098</v>
      </c>
      <c r="D96" s="46">
        <v>3363175</v>
      </c>
      <c r="E96" s="46">
        <v>3399273</v>
      </c>
      <c r="F96" s="222">
        <v>3332977</v>
      </c>
      <c r="G96" s="190">
        <v>-8.7479208415081056E-3</v>
      </c>
      <c r="H96" s="47"/>
    </row>
    <row r="97" spans="2:8" ht="10.5" customHeight="1" x14ac:dyDescent="0.2">
      <c r="B97" s="33" t="s">
        <v>320</v>
      </c>
      <c r="C97" s="348">
        <v>9459653.5</v>
      </c>
      <c r="D97" s="46">
        <v>3886305</v>
      </c>
      <c r="E97" s="46">
        <v>13345958.5</v>
      </c>
      <c r="F97" s="222">
        <v>344122</v>
      </c>
      <c r="G97" s="190">
        <v>2.7903317944516726E-2</v>
      </c>
      <c r="H97" s="47"/>
    </row>
    <row r="98" spans="2:8" ht="10.5" customHeight="1" x14ac:dyDescent="0.2">
      <c r="B98" s="33" t="s">
        <v>321</v>
      </c>
      <c r="C98" s="348">
        <v>21642365.5</v>
      </c>
      <c r="D98" s="46">
        <v>6618406</v>
      </c>
      <c r="E98" s="46">
        <v>28260771.5</v>
      </c>
      <c r="F98" s="222">
        <v>1623152</v>
      </c>
      <c r="G98" s="190">
        <v>6.1011329065313369E-2</v>
      </c>
      <c r="H98" s="47"/>
    </row>
    <row r="99" spans="2:8" ht="10.5" customHeight="1" x14ac:dyDescent="0.2">
      <c r="B99" s="33" t="s">
        <v>323</v>
      </c>
      <c r="C99" s="348">
        <v>26327251.5</v>
      </c>
      <c r="D99" s="46">
        <v>12957478</v>
      </c>
      <c r="E99" s="46">
        <v>39284729.5</v>
      </c>
      <c r="F99" s="222">
        <v>4603899.5</v>
      </c>
      <c r="G99" s="190">
        <v>3.493225342407924E-2</v>
      </c>
      <c r="H99" s="47"/>
    </row>
    <row r="100" spans="2:8" ht="10.5" customHeight="1" x14ac:dyDescent="0.2">
      <c r="B100" s="16" t="s">
        <v>195</v>
      </c>
      <c r="C100" s="348">
        <v>82687438.419999987</v>
      </c>
      <c r="D100" s="46">
        <v>40605438.039999999</v>
      </c>
      <c r="E100" s="46">
        <v>123292876.45999999</v>
      </c>
      <c r="F100" s="222">
        <v>21045791.600000001</v>
      </c>
      <c r="G100" s="190">
        <v>3.1067052760995306E-2</v>
      </c>
      <c r="H100" s="47"/>
    </row>
    <row r="101" spans="2:8" ht="10.5" customHeight="1" x14ac:dyDescent="0.2">
      <c r="B101" s="16" t="s">
        <v>196</v>
      </c>
      <c r="C101" s="348">
        <v>28716</v>
      </c>
      <c r="D101" s="46">
        <v>2325</v>
      </c>
      <c r="E101" s="46">
        <v>31041</v>
      </c>
      <c r="F101" s="222">
        <v>94</v>
      </c>
      <c r="G101" s="190">
        <v>-0.21647272635484771</v>
      </c>
      <c r="H101" s="47"/>
    </row>
    <row r="102" spans="2:8" ht="10.5" customHeight="1" x14ac:dyDescent="0.2">
      <c r="B102" s="16" t="s">
        <v>197</v>
      </c>
      <c r="C102" s="348">
        <v>18260</v>
      </c>
      <c r="D102" s="46">
        <v>1410</v>
      </c>
      <c r="E102" s="46">
        <v>19670</v>
      </c>
      <c r="F102" s="222">
        <v>27</v>
      </c>
      <c r="G102" s="190">
        <v>-0.14187243696012564</v>
      </c>
      <c r="H102" s="47"/>
    </row>
    <row r="103" spans="2:8" ht="10.5" customHeight="1" x14ac:dyDescent="0.2">
      <c r="B103" s="16" t="s">
        <v>198</v>
      </c>
      <c r="C103" s="348">
        <v>106743.62</v>
      </c>
      <c r="D103" s="46">
        <v>1485587.5</v>
      </c>
      <c r="E103" s="46">
        <v>1592331.12</v>
      </c>
      <c r="F103" s="222"/>
      <c r="G103" s="190">
        <v>-6.3426380943989003E-2</v>
      </c>
      <c r="H103" s="47"/>
    </row>
    <row r="104" spans="2:8" ht="10.5" customHeight="1" x14ac:dyDescent="0.2">
      <c r="B104" s="16" t="s">
        <v>200</v>
      </c>
      <c r="C104" s="348">
        <v>33446</v>
      </c>
      <c r="D104" s="46">
        <v>260476</v>
      </c>
      <c r="E104" s="46">
        <v>293922</v>
      </c>
      <c r="F104" s="222">
        <v>64</v>
      </c>
      <c r="G104" s="190">
        <v>5.6395584963573331E-2</v>
      </c>
      <c r="H104" s="47"/>
    </row>
    <row r="105" spans="2:8" ht="10.5" customHeight="1" x14ac:dyDescent="0.2">
      <c r="B105" s="16" t="s">
        <v>201</v>
      </c>
      <c r="C105" s="348">
        <v>2330835</v>
      </c>
      <c r="D105" s="46">
        <v>675085</v>
      </c>
      <c r="E105" s="46">
        <v>3005920</v>
      </c>
      <c r="F105" s="222">
        <v>36758</v>
      </c>
      <c r="G105" s="190">
        <v>3.1981285142713256E-2</v>
      </c>
      <c r="H105" s="47"/>
    </row>
    <row r="106" spans="2:8" ht="10.5" customHeight="1" x14ac:dyDescent="0.2">
      <c r="B106" s="16" t="s">
        <v>202</v>
      </c>
      <c r="C106" s="348">
        <v>26314575</v>
      </c>
      <c r="D106" s="46">
        <v>1736340</v>
      </c>
      <c r="E106" s="46">
        <v>28050915</v>
      </c>
      <c r="F106" s="222">
        <v>15261</v>
      </c>
      <c r="G106" s="190">
        <v>4.4608465588368063E-2</v>
      </c>
      <c r="H106" s="47"/>
    </row>
    <row r="107" spans="2:8" ht="10.5" customHeight="1" x14ac:dyDescent="0.2">
      <c r="B107" s="16" t="s">
        <v>203</v>
      </c>
      <c r="C107" s="348">
        <v>7075902</v>
      </c>
      <c r="D107" s="46">
        <v>569648</v>
      </c>
      <c r="E107" s="46">
        <v>7645550</v>
      </c>
      <c r="F107" s="222">
        <v>32</v>
      </c>
      <c r="G107" s="190">
        <v>5.0842165803959283E-3</v>
      </c>
      <c r="H107" s="47"/>
    </row>
    <row r="108" spans="2:8" ht="10.5" customHeight="1" x14ac:dyDescent="0.2">
      <c r="B108" s="16" t="s">
        <v>204</v>
      </c>
      <c r="C108" s="348">
        <v>7861616.0700000003</v>
      </c>
      <c r="D108" s="46">
        <v>100838899.31</v>
      </c>
      <c r="E108" s="46">
        <v>108700515.38000001</v>
      </c>
      <c r="F108" s="222"/>
      <c r="G108" s="190">
        <v>5.4577700071229973E-2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PERIODE DU 1.1 AU 31.5.2024</v>
      </c>
      <c r="D112" s="262"/>
      <c r="F112" s="350"/>
      <c r="G112" s="350"/>
    </row>
    <row r="113" spans="1:8" ht="14.25" customHeight="1" x14ac:dyDescent="0.2">
      <c r="B113" s="12" t="s">
        <v>176</v>
      </c>
      <c r="C113" s="13"/>
      <c r="D113" s="13"/>
      <c r="E113" s="13"/>
      <c r="F113" s="353"/>
      <c r="G113" s="351"/>
      <c r="H113" s="15"/>
    </row>
    <row r="114" spans="1:8" ht="12" customHeight="1" x14ac:dyDescent="0.2">
      <c r="B114" s="16" t="s">
        <v>4</v>
      </c>
      <c r="C114" s="17" t="s">
        <v>1</v>
      </c>
      <c r="D114" s="17" t="s">
        <v>2</v>
      </c>
      <c r="E114" s="18" t="s">
        <v>6</v>
      </c>
      <c r="F114" s="219" t="s">
        <v>3</v>
      </c>
      <c r="G114" s="19" t="str">
        <f>CUMUL_Maladie_mnt!$H$5</f>
        <v>PCAP</v>
      </c>
      <c r="H114" s="20"/>
    </row>
    <row r="115" spans="1:8" ht="9.75" customHeight="1" x14ac:dyDescent="0.2">
      <c r="B115" s="21"/>
      <c r="C115" s="45" t="s">
        <v>5</v>
      </c>
      <c r="D115" s="44" t="s">
        <v>5</v>
      </c>
      <c r="E115" s="44"/>
      <c r="F115" s="220" t="s">
        <v>87</v>
      </c>
      <c r="G115" s="22" t="str">
        <f>CUMUL_Maladie_mnt!$H$6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95290807.799999088</v>
      </c>
      <c r="D119" s="238">
        <v>329083720.21999902</v>
      </c>
      <c r="E119" s="238">
        <v>424374528.01999813</v>
      </c>
      <c r="F119" s="222">
        <v>1056745.5500000173</v>
      </c>
      <c r="G119" s="239">
        <v>1.2989942907427166E-2</v>
      </c>
      <c r="H119" s="20"/>
    </row>
    <row r="120" spans="1:8" ht="10.5" customHeight="1" x14ac:dyDescent="0.2">
      <c r="A120" s="2"/>
      <c r="B120" s="37" t="s">
        <v>206</v>
      </c>
      <c r="C120" s="238">
        <v>1811990.6700000006</v>
      </c>
      <c r="D120" s="238">
        <v>18854165.960000005</v>
      </c>
      <c r="E120" s="238">
        <v>20666156.630000006</v>
      </c>
      <c r="F120" s="222"/>
      <c r="G120" s="239"/>
      <c r="H120" s="20"/>
    </row>
    <row r="121" spans="1:8" ht="10.5" customHeight="1" x14ac:dyDescent="0.2">
      <c r="A121" s="2"/>
      <c r="B121" s="37" t="s">
        <v>226</v>
      </c>
      <c r="C121" s="238">
        <v>6915371.549999998</v>
      </c>
      <c r="D121" s="238">
        <v>50276716.300000019</v>
      </c>
      <c r="E121" s="238">
        <v>57192087.850000016</v>
      </c>
      <c r="F121" s="222"/>
      <c r="G121" s="239"/>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104026983.01999907</v>
      </c>
      <c r="D126" s="238">
        <v>398228139.47999907</v>
      </c>
      <c r="E126" s="238">
        <v>502255122.49999815</v>
      </c>
      <c r="F126" s="222">
        <v>1056745.5500000173</v>
      </c>
      <c r="G126" s="239">
        <v>-0.19080478120192645</v>
      </c>
      <c r="H126" s="27"/>
    </row>
    <row r="127" spans="1:8" ht="7.5" customHeight="1" x14ac:dyDescent="0.2">
      <c r="A127" s="2"/>
      <c r="B127" s="35"/>
      <c r="C127" s="238"/>
      <c r="D127" s="238"/>
      <c r="E127" s="238"/>
      <c r="F127" s="222"/>
      <c r="G127" s="239"/>
      <c r="H127" s="20"/>
    </row>
    <row r="128" spans="1:8" s="28" customFormat="1" ht="15.75" customHeight="1" x14ac:dyDescent="0.2">
      <c r="A128" s="54"/>
      <c r="B128" s="31" t="s">
        <v>132</v>
      </c>
      <c r="C128" s="238"/>
      <c r="D128" s="238"/>
      <c r="E128" s="238"/>
      <c r="F128" s="222"/>
      <c r="G128" s="239"/>
      <c r="H128" s="27"/>
    </row>
    <row r="129" spans="1:8" ht="10.5" customHeight="1" x14ac:dyDescent="0.2">
      <c r="A129" s="2"/>
      <c r="B129" s="37" t="s">
        <v>207</v>
      </c>
      <c r="C129" s="238">
        <v>89312901.260037899</v>
      </c>
      <c r="D129" s="238">
        <v>205978652.5199917</v>
      </c>
      <c r="E129" s="238">
        <v>295291553.78002965</v>
      </c>
      <c r="F129" s="222">
        <v>1917603.6400000069</v>
      </c>
      <c r="G129" s="239">
        <v>9.2847563218920737E-2</v>
      </c>
      <c r="H129" s="20"/>
    </row>
    <row r="130" spans="1:8" ht="10.5" customHeight="1" x14ac:dyDescent="0.2">
      <c r="A130" s="2"/>
      <c r="B130" s="37" t="s">
        <v>208</v>
      </c>
      <c r="C130" s="238">
        <v>3238549.0799998506</v>
      </c>
      <c r="D130" s="238">
        <v>21274841.089999866</v>
      </c>
      <c r="E130" s="238">
        <v>24513390.169999719</v>
      </c>
      <c r="F130" s="222">
        <v>13052911.099999709</v>
      </c>
      <c r="G130" s="239">
        <v>-0.20019506609814985</v>
      </c>
      <c r="H130" s="20"/>
    </row>
    <row r="131" spans="1:8" ht="10.5" customHeight="1" x14ac:dyDescent="0.2">
      <c r="A131" s="2"/>
      <c r="B131" s="37" t="s">
        <v>209</v>
      </c>
      <c r="C131" s="238">
        <v>527841058.29982454</v>
      </c>
      <c r="D131" s="238">
        <v>221121898.0500004</v>
      </c>
      <c r="E131" s="238">
        <v>748962956.34982491</v>
      </c>
      <c r="F131" s="222">
        <v>5380261.8200000646</v>
      </c>
      <c r="G131" s="239">
        <v>4.4075566230206364E-2</v>
      </c>
      <c r="H131" s="20"/>
    </row>
    <row r="132" spans="1:8" ht="10.5" hidden="1" customHeight="1" x14ac:dyDescent="0.2">
      <c r="A132" s="2"/>
      <c r="B132" s="37"/>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135</v>
      </c>
      <c r="C135" s="238">
        <v>620392527.63986242</v>
      </c>
      <c r="D135" s="238">
        <v>448378951.65999192</v>
      </c>
      <c r="E135" s="238">
        <v>1068771479.2998544</v>
      </c>
      <c r="F135" s="222">
        <v>20350776.559999775</v>
      </c>
      <c r="G135" s="239">
        <v>4.966387309564757E-2</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124211874.84999907</v>
      </c>
      <c r="D138" s="238">
        <v>57628039.189999878</v>
      </c>
      <c r="E138" s="238">
        <v>181839914.03999892</v>
      </c>
      <c r="F138" s="222">
        <v>297431.77999999997</v>
      </c>
      <c r="G138" s="239">
        <v>4.9252243370699889E-2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124211874.84999907</v>
      </c>
      <c r="D141" s="238">
        <v>57629034.189999878</v>
      </c>
      <c r="E141" s="238">
        <v>181840909.03999892</v>
      </c>
      <c r="F141" s="222">
        <v>297431.77999999997</v>
      </c>
      <c r="G141" s="239">
        <v>4.9248848668145495E-2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38319899.729999244</v>
      </c>
      <c r="D144" s="238">
        <v>6446017.8700000495</v>
      </c>
      <c r="E144" s="238">
        <v>44765917.599999294</v>
      </c>
      <c r="F144" s="222">
        <v>9715.3499999999985</v>
      </c>
      <c r="G144" s="239">
        <v>0.12895780576233418</v>
      </c>
      <c r="H144" s="20"/>
    </row>
    <row r="145" spans="1:8" ht="10.5" hidden="1" customHeight="1" x14ac:dyDescent="0.2">
      <c r="A145" s="2"/>
      <c r="B145" s="37"/>
      <c r="C145" s="238"/>
      <c r="D145" s="238"/>
      <c r="E145" s="238"/>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38319899.729999244</v>
      </c>
      <c r="D147" s="55">
        <v>6446017.8700000495</v>
      </c>
      <c r="E147" s="55">
        <v>44765917.599999294</v>
      </c>
      <c r="F147" s="222">
        <v>9715.3499999999985</v>
      </c>
      <c r="G147" s="182">
        <v>0.12895780576233418</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1969537.8799999885</v>
      </c>
      <c r="D150" s="55">
        <v>183167.09999999989</v>
      </c>
      <c r="E150" s="55">
        <v>2152704.9799999883</v>
      </c>
      <c r="F150" s="222"/>
      <c r="G150" s="182"/>
      <c r="H150" s="56"/>
    </row>
    <row r="151" spans="1:8" s="57" customFormat="1" ht="10.5" hidden="1" customHeight="1" x14ac:dyDescent="0.2">
      <c r="A151" s="6"/>
      <c r="B151" s="37" t="s">
        <v>129</v>
      </c>
      <c r="C151" s="55"/>
      <c r="D151" s="55"/>
      <c r="E151" s="55"/>
      <c r="F151" s="222"/>
      <c r="G151" s="182"/>
      <c r="H151" s="56"/>
    </row>
    <row r="152" spans="1:8" s="60" customFormat="1" ht="10.5" hidden="1" customHeight="1" x14ac:dyDescent="0.2">
      <c r="A152" s="24"/>
      <c r="B152" s="35" t="s">
        <v>143</v>
      </c>
      <c r="C152" s="55">
        <v>1969537.8799999885</v>
      </c>
      <c r="D152" s="55">
        <v>183343.09999999989</v>
      </c>
      <c r="E152" s="55">
        <v>2152880.9799999883</v>
      </c>
      <c r="F152" s="222">
        <v>0</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5756.25</v>
      </c>
      <c r="D155" s="55">
        <v>42876.9</v>
      </c>
      <c r="E155" s="55">
        <v>48633.15</v>
      </c>
      <c r="F155" s="222"/>
      <c r="G155" s="182">
        <v>-0.10045057792723044</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5756.25</v>
      </c>
      <c r="D157" s="55">
        <v>42876.9</v>
      </c>
      <c r="E157" s="55">
        <v>48633.15</v>
      </c>
      <c r="F157" s="222"/>
      <c r="G157" s="182">
        <v>-0.10045057792723044</v>
      </c>
      <c r="H157" s="56"/>
    </row>
    <row r="158" spans="1:8" s="57" customFormat="1" x14ac:dyDescent="0.2">
      <c r="A158" s="6"/>
      <c r="B158" s="35"/>
      <c r="C158" s="55"/>
      <c r="D158" s="55"/>
      <c r="E158" s="55"/>
      <c r="F158" s="222"/>
      <c r="G158" s="182"/>
      <c r="H158" s="56"/>
    </row>
    <row r="159" spans="1:8" s="63" customFormat="1" ht="12" x14ac:dyDescent="0.2">
      <c r="A159" s="61"/>
      <c r="B159" s="31" t="s">
        <v>244</v>
      </c>
      <c r="C159" s="55"/>
      <c r="D159" s="55"/>
      <c r="E159" s="55"/>
      <c r="F159" s="222"/>
      <c r="G159" s="182"/>
      <c r="H159" s="62"/>
    </row>
    <row r="160" spans="1:8" s="60" customFormat="1" ht="13.5" customHeight="1" x14ac:dyDescent="0.2">
      <c r="A160" s="24"/>
      <c r="B160" s="37" t="s">
        <v>213</v>
      </c>
      <c r="C160" s="55">
        <v>88.6</v>
      </c>
      <c r="D160" s="55">
        <v>32.6</v>
      </c>
      <c r="E160" s="55">
        <v>121.19999999999999</v>
      </c>
      <c r="F160" s="222"/>
      <c r="G160" s="182">
        <v>0.230456852791878</v>
      </c>
      <c r="H160" s="59"/>
    </row>
    <row r="161" spans="1:8" s="60" customFormat="1" ht="15" customHeight="1" x14ac:dyDescent="0.2">
      <c r="A161" s="24"/>
      <c r="B161" s="37" t="s">
        <v>205</v>
      </c>
      <c r="C161" s="55">
        <v>1819899.379999995</v>
      </c>
      <c r="D161" s="55">
        <v>5280293.1299999952</v>
      </c>
      <c r="E161" s="55">
        <v>7100192.5099999905</v>
      </c>
      <c r="F161" s="222"/>
      <c r="G161" s="182">
        <v>-3.1501484793463375E-2</v>
      </c>
      <c r="H161" s="59"/>
    </row>
    <row r="162" spans="1:8" s="57" customFormat="1" ht="10.5" customHeight="1" x14ac:dyDescent="0.2">
      <c r="A162" s="6"/>
      <c r="B162" s="37" t="s">
        <v>206</v>
      </c>
      <c r="C162" s="55">
        <v>17439.439999999999</v>
      </c>
      <c r="D162" s="55">
        <v>128973.89</v>
      </c>
      <c r="E162" s="55">
        <v>146413.33000000002</v>
      </c>
      <c r="F162" s="222"/>
      <c r="G162" s="182"/>
      <c r="H162" s="56"/>
    </row>
    <row r="163" spans="1:8" s="57" customFormat="1" ht="10.5" customHeight="1" x14ac:dyDescent="0.2">
      <c r="A163" s="6"/>
      <c r="B163" s="37" t="s">
        <v>226</v>
      </c>
      <c r="C163" s="55">
        <v>145404.09999999998</v>
      </c>
      <c r="D163" s="55">
        <v>869825.5</v>
      </c>
      <c r="E163" s="55">
        <v>1015229.6000000001</v>
      </c>
      <c r="F163" s="222"/>
      <c r="G163" s="182"/>
      <c r="H163" s="56"/>
    </row>
    <row r="164" spans="1:8" s="57" customFormat="1" ht="10.5" customHeight="1" x14ac:dyDescent="0.2">
      <c r="A164" s="6"/>
      <c r="B164" s="37" t="s">
        <v>207</v>
      </c>
      <c r="C164" s="55">
        <v>222554.30999999924</v>
      </c>
      <c r="D164" s="55">
        <v>358301.45999999985</v>
      </c>
      <c r="E164" s="55">
        <v>580855.7699999992</v>
      </c>
      <c r="F164" s="222"/>
      <c r="G164" s="182">
        <v>0.11895490784620799</v>
      </c>
      <c r="H164" s="56"/>
    </row>
    <row r="165" spans="1:8" s="57" customFormat="1" ht="10.5" customHeight="1" x14ac:dyDescent="0.2">
      <c r="A165" s="6"/>
      <c r="B165" s="37" t="s">
        <v>208</v>
      </c>
      <c r="C165" s="55">
        <v>21395.199999999986</v>
      </c>
      <c r="D165" s="55">
        <v>137931.60999999999</v>
      </c>
      <c r="E165" s="55">
        <v>159326.80999999997</v>
      </c>
      <c r="F165" s="222"/>
      <c r="G165" s="182">
        <v>-0.18377311747790714</v>
      </c>
      <c r="H165" s="56"/>
    </row>
    <row r="166" spans="1:8" s="57" customFormat="1" ht="10.5" customHeight="1" x14ac:dyDescent="0.2">
      <c r="A166" s="6"/>
      <c r="B166" s="37" t="s">
        <v>209</v>
      </c>
      <c r="C166" s="55">
        <v>1090183.2600000016</v>
      </c>
      <c r="D166" s="55">
        <v>576094.62</v>
      </c>
      <c r="E166" s="55">
        <v>1666277.880000002</v>
      </c>
      <c r="F166" s="222"/>
      <c r="G166" s="182">
        <v>0.17320579807509029</v>
      </c>
      <c r="H166" s="56"/>
    </row>
    <row r="167" spans="1:8" s="57" customFormat="1" ht="10.5" customHeight="1" x14ac:dyDescent="0.2">
      <c r="A167" s="6"/>
      <c r="B167" s="37" t="s">
        <v>210</v>
      </c>
      <c r="C167" s="55">
        <v>201855.39999999997</v>
      </c>
      <c r="D167" s="55">
        <v>68604</v>
      </c>
      <c r="E167" s="55">
        <v>270459.39999999997</v>
      </c>
      <c r="F167" s="222"/>
      <c r="G167" s="182">
        <v>-8.8316309031322149E-2</v>
      </c>
      <c r="H167" s="56"/>
    </row>
    <row r="168" spans="1:8" s="57" customFormat="1" ht="10.5" customHeight="1" x14ac:dyDescent="0.2">
      <c r="A168" s="6"/>
      <c r="B168" s="37" t="s">
        <v>211</v>
      </c>
      <c r="C168" s="55">
        <v>11301088.28000004</v>
      </c>
      <c r="D168" s="55">
        <v>1384335.6800000067</v>
      </c>
      <c r="E168" s="55">
        <v>12685423.960000046</v>
      </c>
      <c r="F168" s="222"/>
      <c r="G168" s="182">
        <v>-6.2243767643628156E-2</v>
      </c>
      <c r="H168" s="56"/>
    </row>
    <row r="169" spans="1:8" s="57" customFormat="1" ht="10.5" customHeight="1" x14ac:dyDescent="0.2">
      <c r="A169" s="6"/>
      <c r="B169" s="37" t="s">
        <v>212</v>
      </c>
      <c r="C169" s="55">
        <v>4563.1000000000004</v>
      </c>
      <c r="D169" s="55">
        <v>512</v>
      </c>
      <c r="E169" s="55">
        <v>5075.1000000000004</v>
      </c>
      <c r="F169" s="222"/>
      <c r="G169" s="182"/>
      <c r="H169" s="56"/>
    </row>
    <row r="170" spans="1:8" s="57" customFormat="1" ht="10.5" customHeight="1" x14ac:dyDescent="0.2">
      <c r="A170" s="6"/>
      <c r="B170" s="35" t="s">
        <v>234</v>
      </c>
      <c r="C170" s="55">
        <v>14827895.070000036</v>
      </c>
      <c r="D170" s="55">
        <v>8806643.4899999984</v>
      </c>
      <c r="E170" s="55">
        <v>23634538.560000036</v>
      </c>
      <c r="F170" s="222"/>
      <c r="G170" s="182">
        <v>-9.9178063307804099E-2</v>
      </c>
      <c r="H170" s="56"/>
    </row>
    <row r="171" spans="1:8" s="57" customFormat="1" ht="9" x14ac:dyDescent="0.15">
      <c r="A171" s="6"/>
      <c r="B171" s="264"/>
      <c r="C171" s="55"/>
      <c r="D171" s="55"/>
      <c r="E171" s="55"/>
      <c r="F171" s="222"/>
      <c r="G171" s="182"/>
      <c r="H171" s="56"/>
    </row>
    <row r="172" spans="1:8" s="57" customFormat="1" x14ac:dyDescent="0.2">
      <c r="A172" s="6"/>
      <c r="B172" s="35" t="s">
        <v>233</v>
      </c>
      <c r="C172" s="55">
        <v>904174961.43985951</v>
      </c>
      <c r="D172" s="55">
        <v>919752661.68999112</v>
      </c>
      <c r="E172" s="55">
        <v>1823927623.1298509</v>
      </c>
      <c r="F172" s="222">
        <v>21714669.239999793</v>
      </c>
      <c r="G172" s="182">
        <v>-2.9102462634166049E-2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1747420.9999999905</v>
      </c>
      <c r="D176" s="55">
        <v>1280687.3000000117</v>
      </c>
      <c r="E176" s="55">
        <v>3028108.3000000026</v>
      </c>
      <c r="F176" s="222">
        <v>225716.91999999952</v>
      </c>
      <c r="G176" s="182">
        <v>-6.9940860414581252E-3</v>
      </c>
      <c r="H176" s="59"/>
    </row>
    <row r="177" spans="1:8" s="60" customFormat="1" ht="10.5" customHeight="1" x14ac:dyDescent="0.2">
      <c r="A177" s="24"/>
      <c r="B177" s="37" t="s">
        <v>214</v>
      </c>
      <c r="C177" s="55">
        <v>4441959861.4700003</v>
      </c>
      <c r="D177" s="55">
        <v>3071529935.1599998</v>
      </c>
      <c r="E177" s="55">
        <v>7513489796.6300001</v>
      </c>
      <c r="F177" s="222">
        <v>427810482.18000001</v>
      </c>
      <c r="G177" s="182">
        <v>-9.3612803192366645E-4</v>
      </c>
      <c r="H177" s="59"/>
    </row>
    <row r="178" spans="1:8" s="60" customFormat="1" ht="10.5" customHeight="1" x14ac:dyDescent="0.2">
      <c r="A178" s="24"/>
      <c r="B178" s="37" t="s">
        <v>215</v>
      </c>
      <c r="C178" s="55">
        <v>858608.05000000016</v>
      </c>
      <c r="D178" s="55">
        <v>294741.5</v>
      </c>
      <c r="E178" s="55">
        <v>1153349.5500000003</v>
      </c>
      <c r="F178" s="222">
        <v>37245</v>
      </c>
      <c r="G178" s="182">
        <v>-0.66009263632339588</v>
      </c>
      <c r="H178" s="59"/>
    </row>
    <row r="179" spans="1:8" s="60" customFormat="1" ht="10.5" customHeight="1" x14ac:dyDescent="0.2">
      <c r="A179" s="24"/>
      <c r="B179" s="37" t="s">
        <v>216</v>
      </c>
      <c r="C179" s="55">
        <v>1407809.36</v>
      </c>
      <c r="D179" s="55">
        <v>942656.52</v>
      </c>
      <c r="E179" s="55">
        <v>2350465.88</v>
      </c>
      <c r="F179" s="222">
        <v>91461.760000000009</v>
      </c>
      <c r="G179" s="182">
        <v>-5.7057063707128486E-2</v>
      </c>
      <c r="H179" s="59"/>
    </row>
    <row r="180" spans="1:8" s="60" customFormat="1" ht="10.5" customHeight="1" x14ac:dyDescent="0.2">
      <c r="A180" s="24"/>
      <c r="B180" s="37" t="s">
        <v>217</v>
      </c>
      <c r="C180" s="55">
        <v>8010342.2699995795</v>
      </c>
      <c r="D180" s="55">
        <v>5793883.6599998223</v>
      </c>
      <c r="E180" s="55">
        <v>13804225.929999402</v>
      </c>
      <c r="F180" s="222">
        <v>615429.92999999551</v>
      </c>
      <c r="G180" s="182">
        <v>-6.3742695103878644E-2</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4453984042.1499996</v>
      </c>
      <c r="D186" s="166">
        <v>3079841904.1399994</v>
      </c>
      <c r="E186" s="166">
        <v>7533825946.29</v>
      </c>
      <c r="F186" s="342">
        <v>428780335.79000002</v>
      </c>
      <c r="G186" s="194">
        <v>-1.37633213690036E-3</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c r="E189" s="55"/>
      <c r="F189" s="222"/>
      <c r="G189" s="185"/>
      <c r="H189" s="69"/>
    </row>
    <row r="190" spans="1:8" ht="10.5" hidden="1" customHeight="1" x14ac:dyDescent="0.2">
      <c r="A190" s="2"/>
      <c r="B190" s="82" t="s">
        <v>81</v>
      </c>
      <c r="C190" s="55"/>
      <c r="D190" s="55"/>
      <c r="E190" s="55"/>
      <c r="F190" s="222"/>
      <c r="G190" s="185"/>
      <c r="H190" s="69"/>
    </row>
    <row r="191" spans="1:8" ht="10.5" hidden="1" customHeight="1" x14ac:dyDescent="0.2">
      <c r="A191" s="2"/>
      <c r="B191" s="82"/>
      <c r="C191" s="55"/>
      <c r="D191" s="55"/>
      <c r="E191" s="55"/>
      <c r="F191" s="222"/>
      <c r="G191" s="185"/>
      <c r="H191" s="69"/>
    </row>
    <row r="192" spans="1:8" s="28" customFormat="1" ht="27.75" customHeight="1" x14ac:dyDescent="0.2">
      <c r="A192" s="54"/>
      <c r="B192" s="367" t="s">
        <v>165</v>
      </c>
      <c r="C192" s="401"/>
      <c r="D192" s="400">
        <v>167929325.5793868</v>
      </c>
      <c r="E192" s="400">
        <v>167929325.5793868</v>
      </c>
      <c r="F192" s="227"/>
      <c r="G192" s="355">
        <v>3.9115770790824067E-2</v>
      </c>
      <c r="H192" s="70"/>
    </row>
    <row r="193" spans="1:8" ht="10.5" customHeight="1" x14ac:dyDescent="0.2">
      <c r="A193" s="2"/>
      <c r="B193" s="84"/>
      <c r="C193" s="166"/>
      <c r="D193" s="166"/>
      <c r="E193" s="166"/>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honeticPr fontId="22" type="noConversion"/>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7"/>
  <sheetViews>
    <sheetView showZeros="0" tabSelected="1" view="pageBreakPreview" topLeftCell="A187" zoomScaleNormal="100" workbookViewId="0">
      <selection activeCell="F213" sqref="F213"/>
    </sheetView>
  </sheetViews>
  <sheetFormatPr baseColWidth="10" defaultRowHeight="12.75" x14ac:dyDescent="0.2"/>
  <cols>
    <col min="1" max="1" width="84.42578125" style="744" bestFit="1" customWidth="1"/>
    <col min="2" max="2" width="13.7109375" style="744" customWidth="1"/>
    <col min="3" max="3" width="12.7109375" style="744" customWidth="1"/>
    <col min="4" max="4" width="13.140625" style="743" customWidth="1"/>
    <col min="5" max="16384" width="11.42578125" style="743"/>
  </cols>
  <sheetData>
    <row r="1" spans="1:4" ht="33.75" x14ac:dyDescent="0.2">
      <c r="A1" s="795"/>
      <c r="B1" s="794" t="s">
        <v>661</v>
      </c>
      <c r="C1" s="793" t="s">
        <v>660</v>
      </c>
      <c r="D1" s="793" t="s">
        <v>659</v>
      </c>
    </row>
    <row r="2" spans="1:4" ht="5.25" customHeight="1" x14ac:dyDescent="0.2">
      <c r="A2" s="792"/>
      <c r="B2" s="791"/>
      <c r="C2" s="791"/>
      <c r="D2" s="790"/>
    </row>
    <row r="3" spans="1:4" ht="5.25" customHeight="1" x14ac:dyDescent="0.2">
      <c r="A3" s="789"/>
      <c r="B3" s="788"/>
      <c r="C3" s="788"/>
      <c r="D3" s="787"/>
    </row>
    <row r="4" spans="1:4" ht="5.25" customHeight="1" x14ac:dyDescent="0.2">
      <c r="A4" s="789"/>
      <c r="B4" s="788"/>
      <c r="C4" s="788"/>
      <c r="D4" s="787"/>
    </row>
    <row r="5" spans="1:4" x14ac:dyDescent="0.2">
      <c r="A5" s="780" t="s">
        <v>88</v>
      </c>
      <c r="B5" s="788"/>
      <c r="C5" s="788"/>
      <c r="D5" s="787"/>
    </row>
    <row r="6" spans="1:4" x14ac:dyDescent="0.2">
      <c r="A6" s="781" t="s">
        <v>101</v>
      </c>
      <c r="B6" s="746">
        <v>80.468894430974402</v>
      </c>
      <c r="C6" s="746">
        <v>76.788830284934079</v>
      </c>
      <c r="D6" s="745">
        <v>81.146061786115268</v>
      </c>
    </row>
    <row r="7" spans="1:4" x14ac:dyDescent="0.2">
      <c r="A7" s="775" t="s">
        <v>646</v>
      </c>
      <c r="B7" s="746">
        <v>77.358249709520464</v>
      </c>
      <c r="C7" s="746">
        <v>78.166974866443127</v>
      </c>
      <c r="D7" s="745">
        <v>77.338814608173436</v>
      </c>
    </row>
    <row r="8" spans="1:4" x14ac:dyDescent="0.2">
      <c r="A8" s="775" t="s">
        <v>645</v>
      </c>
      <c r="B8" s="746">
        <v>93.791253796796511</v>
      </c>
      <c r="C8" s="746">
        <v>94.163120023609309</v>
      </c>
      <c r="D8" s="745">
        <v>94.047992092487334</v>
      </c>
    </row>
    <row r="9" spans="1:4" x14ac:dyDescent="0.2">
      <c r="A9" s="775" t="s">
        <v>658</v>
      </c>
      <c r="B9" s="746">
        <v>94.721190562168289</v>
      </c>
      <c r="C9" s="746">
        <v>96.022831187156783</v>
      </c>
      <c r="D9" s="745">
        <v>93.681728304089987</v>
      </c>
    </row>
    <row r="10" spans="1:4" x14ac:dyDescent="0.2">
      <c r="A10" s="786" t="s">
        <v>657</v>
      </c>
      <c r="B10" s="746">
        <v>81.368867917661277</v>
      </c>
      <c r="C10" s="746">
        <v>82.286736818200907</v>
      </c>
      <c r="D10" s="745">
        <v>81.295775562589185</v>
      </c>
    </row>
    <row r="11" spans="1:4" x14ac:dyDescent="0.2">
      <c r="A11" s="775" t="s">
        <v>653</v>
      </c>
      <c r="B11" s="746">
        <v>77.574799905322337</v>
      </c>
      <c r="C11" s="746">
        <v>78.267510188481808</v>
      </c>
      <c r="D11" s="745">
        <v>77.144859045335892</v>
      </c>
    </row>
    <row r="12" spans="1:4" x14ac:dyDescent="0.2">
      <c r="A12" s="775" t="s">
        <v>652</v>
      </c>
      <c r="B12" s="746">
        <v>72.203052545145297</v>
      </c>
      <c r="C12" s="746">
        <v>70</v>
      </c>
      <c r="D12" s="745">
        <v>72.987059527228752</v>
      </c>
    </row>
    <row r="13" spans="1:4" x14ac:dyDescent="0.2">
      <c r="A13" s="775" t="s">
        <v>651</v>
      </c>
      <c r="B13" s="746">
        <v>98.073321183074697</v>
      </c>
      <c r="C13" s="746">
        <v>99.077350148071247</v>
      </c>
      <c r="D13" s="745">
        <v>98.450771152258781</v>
      </c>
    </row>
    <row r="14" spans="1:4" x14ac:dyDescent="0.2">
      <c r="A14" s="775" t="s">
        <v>650</v>
      </c>
      <c r="B14" s="746">
        <v>81.439457688481227</v>
      </c>
      <c r="C14" s="746">
        <v>81.606600022644443</v>
      </c>
      <c r="D14" s="745">
        <v>81.109477571331041</v>
      </c>
    </row>
    <row r="15" spans="1:4" x14ac:dyDescent="0.2">
      <c r="A15" s="786" t="s">
        <v>649</v>
      </c>
      <c r="B15" s="746">
        <v>81.861638539013043</v>
      </c>
      <c r="C15" s="746">
        <v>83.208645118630812</v>
      </c>
      <c r="D15" s="745">
        <v>82.035417933986622</v>
      </c>
    </row>
    <row r="16" spans="1:4" x14ac:dyDescent="0.2">
      <c r="A16" s="775" t="s">
        <v>648</v>
      </c>
      <c r="B16" s="746">
        <v>72.44356395583624</v>
      </c>
      <c r="C16" s="746">
        <v>73.528849340702024</v>
      </c>
      <c r="D16" s="745">
        <v>71.481103256198224</v>
      </c>
    </row>
    <row r="17" spans="1:4" x14ac:dyDescent="0.2">
      <c r="A17" s="775" t="s">
        <v>636</v>
      </c>
      <c r="B17" s="746">
        <v>81.540580587466749</v>
      </c>
      <c r="C17" s="746">
        <v>82.521080608267695</v>
      </c>
      <c r="D17" s="745">
        <v>81.42454961339152</v>
      </c>
    </row>
    <row r="18" spans="1:4" x14ac:dyDescent="0.2">
      <c r="A18" s="775" t="s">
        <v>632</v>
      </c>
      <c r="B18" s="746">
        <v>95.545761316789438</v>
      </c>
      <c r="C18" s="746">
        <v>94.627522938044706</v>
      </c>
      <c r="D18" s="745">
        <v>95.171308570410773</v>
      </c>
    </row>
    <row r="19" spans="1:4" x14ac:dyDescent="0.2">
      <c r="A19" s="775" t="s">
        <v>630</v>
      </c>
      <c r="B19" s="746">
        <v>77.88892151627465</v>
      </c>
      <c r="C19" s="746">
        <v>78.335968135102164</v>
      </c>
      <c r="D19" s="745">
        <v>78.207278835729781</v>
      </c>
    </row>
    <row r="20" spans="1:4" ht="21.75" customHeight="1" x14ac:dyDescent="0.2">
      <c r="A20" s="780" t="s">
        <v>102</v>
      </c>
      <c r="B20" s="746"/>
      <c r="C20" s="746"/>
      <c r="D20" s="745"/>
    </row>
    <row r="21" spans="1:4" x14ac:dyDescent="0.2">
      <c r="A21" s="781" t="s">
        <v>108</v>
      </c>
      <c r="B21" s="746">
        <v>86.505183713706074</v>
      </c>
      <c r="C21" s="746">
        <v>88.562556749126244</v>
      </c>
      <c r="D21" s="745">
        <v>86.598235186326505</v>
      </c>
    </row>
    <row r="22" spans="1:4" x14ac:dyDescent="0.2">
      <c r="A22" s="775" t="s">
        <v>646</v>
      </c>
      <c r="B22" s="746">
        <v>78.757234106666246</v>
      </c>
      <c r="C22" s="746">
        <v>79.821107156657462</v>
      </c>
      <c r="D22" s="745">
        <v>78.736995390476253</v>
      </c>
    </row>
    <row r="23" spans="1:4" x14ac:dyDescent="0.2">
      <c r="A23" s="775" t="s">
        <v>645</v>
      </c>
      <c r="B23" s="746">
        <v>90.851609293367375</v>
      </c>
      <c r="C23" s="746">
        <v>90.551924316144763</v>
      </c>
      <c r="D23" s="745">
        <v>89.713899903526553</v>
      </c>
    </row>
    <row r="24" spans="1:4" x14ac:dyDescent="0.2">
      <c r="A24" s="775" t="s">
        <v>658</v>
      </c>
      <c r="B24" s="746">
        <v>96.155542951067488</v>
      </c>
      <c r="C24" s="746">
        <v>98.090760255065561</v>
      </c>
      <c r="D24" s="745">
        <v>96.233251931699883</v>
      </c>
    </row>
    <row r="25" spans="1:4" x14ac:dyDescent="0.2">
      <c r="A25" s="775" t="s">
        <v>657</v>
      </c>
      <c r="B25" s="746">
        <v>88.430465473568503</v>
      </c>
      <c r="C25" s="746">
        <v>90.988650377690789</v>
      </c>
      <c r="D25" s="745">
        <v>88.082476146609551</v>
      </c>
    </row>
    <row r="26" spans="1:4" x14ac:dyDescent="0.2">
      <c r="A26" s="775" t="s">
        <v>326</v>
      </c>
      <c r="B26" s="746">
        <v>98.34245282032505</v>
      </c>
      <c r="C26" s="746">
        <v>99.040265852710831</v>
      </c>
      <c r="D26" s="745">
        <v>98.213377043298735</v>
      </c>
    </row>
    <row r="27" spans="1:4" x14ac:dyDescent="0.2">
      <c r="A27" s="775" t="s">
        <v>327</v>
      </c>
      <c r="B27" s="746">
        <v>89.763964749121598</v>
      </c>
      <c r="C27" s="746">
        <v>90.380425819934871</v>
      </c>
      <c r="D27" s="745">
        <v>89.770271338605568</v>
      </c>
    </row>
    <row r="28" spans="1:4" x14ac:dyDescent="0.2">
      <c r="A28" s="775" t="s">
        <v>328</v>
      </c>
      <c r="B28" s="746">
        <v>99.860712905252981</v>
      </c>
      <c r="C28" s="746">
        <v>99.889630528078058</v>
      </c>
      <c r="D28" s="745">
        <v>99.86358983301136</v>
      </c>
    </row>
    <row r="29" spans="1:4" x14ac:dyDescent="0.2">
      <c r="A29" s="775" t="s">
        <v>329</v>
      </c>
      <c r="B29" s="746">
        <v>80.509563680881996</v>
      </c>
      <c r="C29" s="746">
        <v>81.326768212141502</v>
      </c>
      <c r="D29" s="745">
        <v>80.57329811679169</v>
      </c>
    </row>
    <row r="30" spans="1:4" x14ac:dyDescent="0.2">
      <c r="A30" s="775" t="s">
        <v>330</v>
      </c>
      <c r="B30" s="746">
        <v>88.183277117397012</v>
      </c>
      <c r="C30" s="746">
        <v>89.97493787332732</v>
      </c>
      <c r="D30" s="745">
        <v>88.076215850134389</v>
      </c>
    </row>
    <row r="31" spans="1:4" x14ac:dyDescent="0.2">
      <c r="A31" s="775" t="s">
        <v>331</v>
      </c>
      <c r="B31" s="746">
        <v>83.460012114749887</v>
      </c>
      <c r="C31" s="746">
        <v>84.264388088075691</v>
      </c>
      <c r="D31" s="745">
        <v>82.827164221338307</v>
      </c>
    </row>
    <row r="32" spans="1:4" x14ac:dyDescent="0.2">
      <c r="A32" s="775" t="s">
        <v>636</v>
      </c>
      <c r="B32" s="746">
        <v>88.466718783491473</v>
      </c>
      <c r="C32" s="746">
        <v>91.034936613684692</v>
      </c>
      <c r="D32" s="745">
        <v>88.11725418897997</v>
      </c>
    </row>
    <row r="33" spans="1:4" x14ac:dyDescent="0.2">
      <c r="A33" s="775" t="s">
        <v>635</v>
      </c>
      <c r="B33" s="746">
        <v>84.25506487757869</v>
      </c>
      <c r="C33" s="746">
        <v>81.904644579141774</v>
      </c>
      <c r="D33" s="745">
        <v>81.338666379577759</v>
      </c>
    </row>
    <row r="34" spans="1:4" x14ac:dyDescent="0.2">
      <c r="A34" s="775" t="s">
        <v>634</v>
      </c>
      <c r="B34" s="746"/>
      <c r="C34" s="746"/>
      <c r="D34" s="745"/>
    </row>
    <row r="35" spans="1:4" x14ac:dyDescent="0.2">
      <c r="A35" s="775" t="s">
        <v>633</v>
      </c>
      <c r="B35" s="746"/>
      <c r="C35" s="746"/>
      <c r="D35" s="745"/>
    </row>
    <row r="36" spans="1:4" x14ac:dyDescent="0.2">
      <c r="A36" s="775" t="s">
        <v>632</v>
      </c>
      <c r="B36" s="746">
        <v>97.871293911507664</v>
      </c>
      <c r="C36" s="746">
        <v>97.780077967074135</v>
      </c>
      <c r="D36" s="745">
        <v>98.035174867023741</v>
      </c>
    </row>
    <row r="37" spans="1:4" x14ac:dyDescent="0.2">
      <c r="A37" s="775" t="s">
        <v>630</v>
      </c>
      <c r="B37" s="746">
        <v>79.845838805729983</v>
      </c>
      <c r="C37" s="746">
        <v>80.738292447746034</v>
      </c>
      <c r="D37" s="745">
        <v>80.556438344619593</v>
      </c>
    </row>
    <row r="38" spans="1:4" x14ac:dyDescent="0.2">
      <c r="A38" s="775" t="s">
        <v>629</v>
      </c>
      <c r="B38" s="746">
        <v>100</v>
      </c>
      <c r="C38" s="746">
        <v>100</v>
      </c>
      <c r="D38" s="745">
        <v>100</v>
      </c>
    </row>
    <row r="39" spans="1:4" x14ac:dyDescent="0.2">
      <c r="A39" s="775" t="s">
        <v>628</v>
      </c>
      <c r="B39" s="746">
        <v>100</v>
      </c>
      <c r="C39" s="746">
        <v>100</v>
      </c>
      <c r="D39" s="745">
        <v>100</v>
      </c>
    </row>
    <row r="40" spans="1:4" x14ac:dyDescent="0.2">
      <c r="A40" s="773"/>
      <c r="B40" s="746"/>
      <c r="C40" s="746"/>
      <c r="D40" s="745"/>
    </row>
    <row r="41" spans="1:4" x14ac:dyDescent="0.2">
      <c r="A41" s="780" t="s">
        <v>122</v>
      </c>
      <c r="B41" s="746"/>
      <c r="C41" s="746"/>
      <c r="D41" s="745"/>
    </row>
    <row r="42" spans="1:4" x14ac:dyDescent="0.2">
      <c r="A42" s="781" t="s">
        <v>120</v>
      </c>
      <c r="B42" s="746">
        <v>73.364674750372785</v>
      </c>
      <c r="C42" s="746">
        <v>74.128351572649208</v>
      </c>
      <c r="D42" s="745">
        <v>73.7704715964732</v>
      </c>
    </row>
    <row r="43" spans="1:4" x14ac:dyDescent="0.2">
      <c r="A43" s="775" t="s">
        <v>646</v>
      </c>
      <c r="B43" s="746">
        <v>73.20701241965692</v>
      </c>
      <c r="C43" s="746">
        <v>73.516743506373871</v>
      </c>
      <c r="D43" s="745">
        <v>73.630318214021145</v>
      </c>
    </row>
    <row r="44" spans="1:4" x14ac:dyDescent="0.2">
      <c r="A44" s="775" t="s">
        <v>645</v>
      </c>
      <c r="B44" s="746">
        <v>77.087729583337023</v>
      </c>
      <c r="C44" s="746">
        <v>77.696010184125825</v>
      </c>
      <c r="D44" s="745">
        <v>77.616927766450161</v>
      </c>
    </row>
    <row r="45" spans="1:4" x14ac:dyDescent="0.2">
      <c r="A45" s="775" t="s">
        <v>631</v>
      </c>
      <c r="B45" s="746">
        <v>71.788841947484087</v>
      </c>
      <c r="C45" s="746">
        <v>71.9545270153654</v>
      </c>
      <c r="D45" s="745">
        <v>71.915623780348909</v>
      </c>
    </row>
    <row r="46" spans="1:4" x14ac:dyDescent="0.2">
      <c r="A46" s="780" t="s">
        <v>121</v>
      </c>
      <c r="B46" s="746"/>
      <c r="C46" s="746"/>
      <c r="D46" s="745"/>
    </row>
    <row r="47" spans="1:4" x14ac:dyDescent="0.2">
      <c r="A47" s="781" t="s">
        <v>119</v>
      </c>
      <c r="B47" s="746">
        <v>73.798803739996671</v>
      </c>
      <c r="C47" s="746">
        <v>67.676751630487757</v>
      </c>
      <c r="D47" s="745">
        <v>67.407916486816404</v>
      </c>
    </row>
    <row r="48" spans="1:4" x14ac:dyDescent="0.2">
      <c r="A48" s="775" t="s">
        <v>646</v>
      </c>
      <c r="B48" s="746">
        <v>70.201647094292696</v>
      </c>
      <c r="C48" s="746">
        <v>62.81744047142034</v>
      </c>
      <c r="D48" s="745">
        <v>62.810522301336555</v>
      </c>
    </row>
    <row r="49" spans="1:4" x14ac:dyDescent="0.2">
      <c r="A49" s="775" t="s">
        <v>645</v>
      </c>
      <c r="B49" s="746">
        <v>82.114283286513469</v>
      </c>
      <c r="C49" s="746">
        <v>76.15522067205417</v>
      </c>
      <c r="D49" s="745">
        <v>76.061876638328627</v>
      </c>
    </row>
    <row r="50" spans="1:4" x14ac:dyDescent="0.2">
      <c r="A50" s="775" t="s">
        <v>656</v>
      </c>
      <c r="B50" s="746">
        <v>69.57912000301873</v>
      </c>
      <c r="C50" s="746">
        <v>62.061810559234523</v>
      </c>
      <c r="D50" s="745">
        <v>62.086777508601266</v>
      </c>
    </row>
    <row r="51" spans="1:4" x14ac:dyDescent="0.2">
      <c r="A51" s="775" t="s">
        <v>627</v>
      </c>
      <c r="B51" s="746">
        <v>99.104690581210818</v>
      </c>
      <c r="C51" s="746">
        <v>98.77913506927905</v>
      </c>
      <c r="D51" s="745">
        <v>98.847839656579623</v>
      </c>
    </row>
    <row r="52" spans="1:4" x14ac:dyDescent="0.2">
      <c r="A52" s="775" t="s">
        <v>626</v>
      </c>
      <c r="B52" s="746">
        <v>78.439649355624439</v>
      </c>
      <c r="C52" s="746">
        <v>75.482811604794719</v>
      </c>
      <c r="D52" s="745">
        <v>73.881388837685009</v>
      </c>
    </row>
    <row r="53" spans="1:4" x14ac:dyDescent="0.2">
      <c r="A53" s="775" t="s">
        <v>625</v>
      </c>
      <c r="B53" s="746">
        <v>69.957779445385768</v>
      </c>
      <c r="C53" s="746">
        <v>62.564497106013086</v>
      </c>
      <c r="D53" s="745">
        <v>62.537295129520842</v>
      </c>
    </row>
    <row r="54" spans="1:4" x14ac:dyDescent="0.2">
      <c r="A54" s="775" t="s">
        <v>624</v>
      </c>
      <c r="B54" s="746">
        <v>70.324979971883494</v>
      </c>
      <c r="C54" s="746">
        <v>63.105330902771485</v>
      </c>
      <c r="D54" s="745">
        <v>63.128359228228405</v>
      </c>
    </row>
    <row r="55" spans="1:4" x14ac:dyDescent="0.2">
      <c r="A55" s="775" t="s">
        <v>623</v>
      </c>
      <c r="B55" s="746">
        <v>97.752136497437803</v>
      </c>
      <c r="C55" s="746">
        <v>97.363098629687315</v>
      </c>
      <c r="D55" s="745">
        <v>97.161021863177353</v>
      </c>
    </row>
    <row r="56" spans="1:4" x14ac:dyDescent="0.2">
      <c r="A56" s="773"/>
      <c r="B56" s="746"/>
      <c r="C56" s="746"/>
      <c r="D56" s="745"/>
    </row>
    <row r="57" spans="1:4" x14ac:dyDescent="0.2">
      <c r="A57" s="780" t="s">
        <v>655</v>
      </c>
      <c r="B57" s="746"/>
      <c r="C57" s="746"/>
      <c r="D57" s="745"/>
    </row>
    <row r="58" spans="1:4" x14ac:dyDescent="0.2">
      <c r="A58" s="781" t="s">
        <v>654</v>
      </c>
      <c r="B58" s="746">
        <v>76.884866373753169</v>
      </c>
      <c r="C58" s="746">
        <v>79.887796287394551</v>
      </c>
      <c r="D58" s="745">
        <v>74.952911557877371</v>
      </c>
    </row>
    <row r="59" spans="1:4" x14ac:dyDescent="0.2">
      <c r="A59" s="775" t="s">
        <v>646</v>
      </c>
      <c r="B59" s="746">
        <v>77.885450913605908</v>
      </c>
      <c r="C59" s="746">
        <v>78.941939491789213</v>
      </c>
      <c r="D59" s="745">
        <v>77.244453641372644</v>
      </c>
    </row>
    <row r="60" spans="1:4" x14ac:dyDescent="0.2">
      <c r="A60" s="775" t="s">
        <v>645</v>
      </c>
      <c r="B60" s="746">
        <v>95.940875347491712</v>
      </c>
      <c r="C60" s="746">
        <v>95.779671490826772</v>
      </c>
      <c r="D60" s="745">
        <v>95.735699393015423</v>
      </c>
    </row>
    <row r="61" spans="1:4" x14ac:dyDescent="0.2">
      <c r="A61" s="775" t="s">
        <v>644</v>
      </c>
      <c r="B61" s="746">
        <v>72.359582932483463</v>
      </c>
      <c r="C61" s="746">
        <v>68.184827088377787</v>
      </c>
      <c r="D61" s="745">
        <v>65.792235798792248</v>
      </c>
    </row>
    <row r="62" spans="1:4" x14ac:dyDescent="0.2">
      <c r="A62" s="775" t="s">
        <v>643</v>
      </c>
      <c r="B62" s="746">
        <v>79.627405838444247</v>
      </c>
      <c r="C62" s="746">
        <v>81.816386492858655</v>
      </c>
      <c r="D62" s="745">
        <v>79.527710968316768</v>
      </c>
    </row>
    <row r="63" spans="1:4" x14ac:dyDescent="0.2">
      <c r="A63" s="775" t="s">
        <v>653</v>
      </c>
      <c r="B63" s="746">
        <v>90.696658869523901</v>
      </c>
      <c r="C63" s="746">
        <v>90.925112853348338</v>
      </c>
      <c r="D63" s="745">
        <v>88.92058388861426</v>
      </c>
    </row>
    <row r="64" spans="1:4" x14ac:dyDescent="0.2">
      <c r="A64" s="775" t="s">
        <v>652</v>
      </c>
      <c r="B64" s="746">
        <v>91.023324977991351</v>
      </c>
      <c r="C64" s="746">
        <v>94.470526355744241</v>
      </c>
      <c r="D64" s="745">
        <v>91.632795603994794</v>
      </c>
    </row>
    <row r="65" spans="1:4" x14ac:dyDescent="0.2">
      <c r="A65" s="775" t="s">
        <v>651</v>
      </c>
      <c r="B65" s="746">
        <v>99.736573982399364</v>
      </c>
      <c r="C65" s="746">
        <v>99.771525342759134</v>
      </c>
      <c r="D65" s="745">
        <v>99.697324159351979</v>
      </c>
    </row>
    <row r="66" spans="1:4" x14ac:dyDescent="0.2">
      <c r="A66" s="775" t="s">
        <v>650</v>
      </c>
      <c r="B66" s="746">
        <v>77.182023978730825</v>
      </c>
      <c r="C66" s="746">
        <v>77.923854790211507</v>
      </c>
      <c r="D66" s="745">
        <v>77.39031895693887</v>
      </c>
    </row>
    <row r="67" spans="1:4" x14ac:dyDescent="0.2">
      <c r="A67" s="775" t="s">
        <v>649</v>
      </c>
      <c r="B67" s="746">
        <v>79.586983158756397</v>
      </c>
      <c r="C67" s="746">
        <v>81.648912677252454</v>
      </c>
      <c r="D67" s="745">
        <v>79.653701062677158</v>
      </c>
    </row>
    <row r="68" spans="1:4" x14ac:dyDescent="0.2">
      <c r="A68" s="775" t="s">
        <v>648</v>
      </c>
      <c r="B68" s="746">
        <v>76.979427415079087</v>
      </c>
      <c r="C68" s="746">
        <v>79.786716914351004</v>
      </c>
      <c r="D68" s="745">
        <v>76.653034317494374</v>
      </c>
    </row>
    <row r="69" spans="1:4" x14ac:dyDescent="0.2">
      <c r="A69" s="775" t="s">
        <v>636</v>
      </c>
      <c r="B69" s="746">
        <v>78.38790389566033</v>
      </c>
      <c r="C69" s="746">
        <v>79.68377626914257</v>
      </c>
      <c r="D69" s="745">
        <v>77.194895036204457</v>
      </c>
    </row>
    <row r="70" spans="1:4" x14ac:dyDescent="0.2">
      <c r="A70" s="775" t="s">
        <v>635</v>
      </c>
      <c r="B70" s="746">
        <v>79.480353204731273</v>
      </c>
      <c r="C70" s="746">
        <v>72.708299261234572</v>
      </c>
      <c r="D70" s="745">
        <v>70.824538860666252</v>
      </c>
    </row>
    <row r="71" spans="1:4" x14ac:dyDescent="0.2">
      <c r="A71" s="775" t="s">
        <v>634</v>
      </c>
      <c r="B71" s="746"/>
      <c r="C71" s="746"/>
      <c r="D71" s="745"/>
    </row>
    <row r="72" spans="1:4" x14ac:dyDescent="0.2">
      <c r="A72" s="775" t="s">
        <v>633</v>
      </c>
      <c r="B72" s="746"/>
      <c r="C72" s="746"/>
      <c r="D72" s="745"/>
    </row>
    <row r="73" spans="1:4" x14ac:dyDescent="0.2">
      <c r="A73" s="775" t="s">
        <v>632</v>
      </c>
      <c r="B73" s="746">
        <v>96.465462760611103</v>
      </c>
      <c r="C73" s="746">
        <v>96.618475035822925</v>
      </c>
      <c r="D73" s="745">
        <v>96.416012027586177</v>
      </c>
    </row>
    <row r="74" spans="1:4" x14ac:dyDescent="0.2">
      <c r="A74" s="775" t="s">
        <v>631</v>
      </c>
      <c r="B74" s="746">
        <v>72.069519650939398</v>
      </c>
      <c r="C74" s="746">
        <v>72.060395856114084</v>
      </c>
      <c r="D74" s="745">
        <v>72.024505507960384</v>
      </c>
    </row>
    <row r="75" spans="1:4" x14ac:dyDescent="0.2">
      <c r="A75" s="775" t="s">
        <v>630</v>
      </c>
      <c r="B75" s="746">
        <v>78.159265605177325</v>
      </c>
      <c r="C75" s="746">
        <v>78.000651996630154</v>
      </c>
      <c r="D75" s="745">
        <v>77.654915580175015</v>
      </c>
    </row>
    <row r="76" spans="1:4" x14ac:dyDescent="0.2">
      <c r="A76" s="775" t="s">
        <v>629</v>
      </c>
      <c r="B76" s="746"/>
      <c r="C76" s="746"/>
      <c r="D76" s="745"/>
    </row>
    <row r="77" spans="1:4" x14ac:dyDescent="0.2">
      <c r="A77" s="775" t="s">
        <v>628</v>
      </c>
      <c r="B77" s="746"/>
      <c r="C77" s="746"/>
      <c r="D77" s="745"/>
    </row>
    <row r="78" spans="1:4" x14ac:dyDescent="0.2">
      <c r="A78" s="775" t="s">
        <v>627</v>
      </c>
      <c r="B78" s="746">
        <v>99.417146534413362</v>
      </c>
      <c r="C78" s="746">
        <v>99.601324860423716</v>
      </c>
      <c r="D78" s="745">
        <v>99.520780632155351</v>
      </c>
    </row>
    <row r="79" spans="1:4" x14ac:dyDescent="0.2">
      <c r="A79" s="775" t="s">
        <v>626</v>
      </c>
      <c r="B79" s="746">
        <v>82.041831668359876</v>
      </c>
      <c r="C79" s="746">
        <v>78.189760550664317</v>
      </c>
      <c r="D79" s="745">
        <v>77.966600750699371</v>
      </c>
    </row>
    <row r="80" spans="1:4" x14ac:dyDescent="0.2">
      <c r="A80" s="775" t="s">
        <v>625</v>
      </c>
      <c r="B80" s="746">
        <v>70.225904260282732</v>
      </c>
      <c r="C80" s="746">
        <v>62.875845305107426</v>
      </c>
      <c r="D80" s="745">
        <v>62.865061888430837</v>
      </c>
    </row>
    <row r="81" spans="1:4" x14ac:dyDescent="0.2">
      <c r="A81" s="775" t="s">
        <v>624</v>
      </c>
      <c r="B81" s="746">
        <v>71.236033063031911</v>
      </c>
      <c r="C81" s="746">
        <v>64.291356637221156</v>
      </c>
      <c r="D81" s="745">
        <v>64.150423134039457</v>
      </c>
    </row>
    <row r="82" spans="1:4" x14ac:dyDescent="0.2">
      <c r="A82" s="775" t="s">
        <v>623</v>
      </c>
      <c r="B82" s="746">
        <v>97.621250241619165</v>
      </c>
      <c r="C82" s="746">
        <v>97.427317371012862</v>
      </c>
      <c r="D82" s="745">
        <v>97.032221641513161</v>
      </c>
    </row>
    <row r="83" spans="1:4" x14ac:dyDescent="0.2">
      <c r="A83" s="773"/>
      <c r="B83" s="746"/>
      <c r="C83" s="746"/>
      <c r="D83" s="745"/>
    </row>
    <row r="84" spans="1:4" s="120" customFormat="1" x14ac:dyDescent="0.2">
      <c r="A84" s="780" t="s">
        <v>6</v>
      </c>
      <c r="B84" s="746"/>
      <c r="C84" s="746"/>
      <c r="D84" s="745"/>
    </row>
    <row r="85" spans="1:4" x14ac:dyDescent="0.2">
      <c r="A85" s="781" t="s">
        <v>647</v>
      </c>
      <c r="B85" s="746">
        <v>82.083921622498551</v>
      </c>
      <c r="C85" s="746">
        <v>82.160835008012583</v>
      </c>
      <c r="D85" s="745">
        <v>81.178186461599594</v>
      </c>
    </row>
    <row r="86" spans="1:4" x14ac:dyDescent="0.2">
      <c r="A86" s="775" t="s">
        <v>646</v>
      </c>
      <c r="B86" s="746">
        <v>77.600527443782113</v>
      </c>
      <c r="C86" s="746">
        <v>78.310515003574594</v>
      </c>
      <c r="D86" s="745">
        <v>77.359503651913812</v>
      </c>
    </row>
    <row r="87" spans="1:4" x14ac:dyDescent="0.2">
      <c r="A87" s="775" t="s">
        <v>645</v>
      </c>
      <c r="B87" s="746">
        <v>93.75988117128847</v>
      </c>
      <c r="C87" s="746">
        <v>94.104073252214192</v>
      </c>
      <c r="D87" s="745">
        <v>93.995142605521593</v>
      </c>
    </row>
    <row r="88" spans="1:4" x14ac:dyDescent="0.2">
      <c r="A88" s="775" t="s">
        <v>644</v>
      </c>
      <c r="B88" s="746">
        <v>72.792101433579916</v>
      </c>
      <c r="C88" s="746">
        <v>69.557586209170708</v>
      </c>
      <c r="D88" s="745">
        <v>66.537024160793862</v>
      </c>
    </row>
    <row r="89" spans="1:4" x14ac:dyDescent="0.2">
      <c r="A89" s="775" t="s">
        <v>643</v>
      </c>
      <c r="B89" s="746">
        <v>87.822338689406251</v>
      </c>
      <c r="C89" s="746">
        <v>90.392667486469875</v>
      </c>
      <c r="D89" s="745">
        <v>87.473020729140956</v>
      </c>
    </row>
    <row r="90" spans="1:4" x14ac:dyDescent="0.2">
      <c r="A90" s="775" t="s">
        <v>642</v>
      </c>
      <c r="B90" s="746">
        <v>97.915448447807435</v>
      </c>
      <c r="C90" s="746">
        <v>98.754373011519817</v>
      </c>
      <c r="D90" s="745">
        <v>97.754611696462533</v>
      </c>
    </row>
    <row r="91" spans="1:4" x14ac:dyDescent="0.2">
      <c r="A91" s="775" t="s">
        <v>641</v>
      </c>
      <c r="B91" s="746">
        <v>89.739330387543788</v>
      </c>
      <c r="C91" s="746">
        <v>90.423662989550522</v>
      </c>
      <c r="D91" s="745">
        <v>89.765319663624282</v>
      </c>
    </row>
    <row r="92" spans="1:4" x14ac:dyDescent="0.2">
      <c r="A92" s="775" t="s">
        <v>640</v>
      </c>
      <c r="B92" s="746">
        <v>99.859236631146359</v>
      </c>
      <c r="C92" s="746">
        <v>99.888915810194206</v>
      </c>
      <c r="D92" s="745">
        <v>99.862366434587102</v>
      </c>
    </row>
    <row r="93" spans="1:4" x14ac:dyDescent="0.2">
      <c r="A93" s="775" t="s">
        <v>639</v>
      </c>
      <c r="B93" s="746">
        <v>80.54051507599803</v>
      </c>
      <c r="C93" s="746">
        <v>81.28045745942525</v>
      </c>
      <c r="D93" s="745">
        <v>80.555456216780968</v>
      </c>
    </row>
    <row r="94" spans="1:4" x14ac:dyDescent="0.2">
      <c r="A94" s="775" t="s">
        <v>638</v>
      </c>
      <c r="B94" s="746">
        <v>87.334602401899701</v>
      </c>
      <c r="C94" s="746">
        <v>89.134915469184335</v>
      </c>
      <c r="D94" s="745">
        <v>87.200816224397713</v>
      </c>
    </row>
    <row r="95" spans="1:4" x14ac:dyDescent="0.2">
      <c r="A95" s="775" t="s">
        <v>637</v>
      </c>
      <c r="B95" s="746">
        <v>83.296615466070989</v>
      </c>
      <c r="C95" s="746">
        <v>84.143734742292793</v>
      </c>
      <c r="D95" s="745">
        <v>82.652565483992618</v>
      </c>
    </row>
    <row r="96" spans="1:4" x14ac:dyDescent="0.2">
      <c r="A96" s="775" t="s">
        <v>636</v>
      </c>
      <c r="B96" s="746">
        <v>87.133266821023568</v>
      </c>
      <c r="C96" s="746">
        <v>89.554936128920332</v>
      </c>
      <c r="D96" s="745">
        <v>86.478142595327796</v>
      </c>
    </row>
    <row r="97" spans="1:4" x14ac:dyDescent="0.2">
      <c r="A97" s="775" t="s">
        <v>635</v>
      </c>
      <c r="B97" s="746">
        <v>83.896534052932012</v>
      </c>
      <c r="C97" s="746">
        <v>81.320269067666615</v>
      </c>
      <c r="D97" s="745">
        <v>80.493519255299475</v>
      </c>
    </row>
    <row r="98" spans="1:4" x14ac:dyDescent="0.2">
      <c r="A98" s="775" t="s">
        <v>634</v>
      </c>
      <c r="B98" s="746"/>
      <c r="C98" s="746"/>
      <c r="D98" s="745"/>
    </row>
    <row r="99" spans="1:4" x14ac:dyDescent="0.2">
      <c r="A99" s="775" t="s">
        <v>633</v>
      </c>
      <c r="B99" s="746"/>
      <c r="C99" s="746"/>
      <c r="D99" s="745"/>
    </row>
    <row r="100" spans="1:4" x14ac:dyDescent="0.2">
      <c r="A100" s="775" t="s">
        <v>632</v>
      </c>
      <c r="B100" s="746">
        <v>97.515955032959752</v>
      </c>
      <c r="C100" s="746">
        <v>97.440673946900901</v>
      </c>
      <c r="D100" s="745">
        <v>97.620927079078939</v>
      </c>
    </row>
    <row r="101" spans="1:4" x14ac:dyDescent="0.2">
      <c r="A101" s="775" t="s">
        <v>631</v>
      </c>
      <c r="B101" s="746">
        <v>71.798939177719959</v>
      </c>
      <c r="C101" s="746">
        <v>71.958128698099273</v>
      </c>
      <c r="D101" s="745">
        <v>71.919755838134577</v>
      </c>
    </row>
    <row r="102" spans="1:4" x14ac:dyDescent="0.2">
      <c r="A102" s="775" t="s">
        <v>630</v>
      </c>
      <c r="B102" s="746">
        <v>78.139477804725558</v>
      </c>
      <c r="C102" s="746">
        <v>78.583115277427055</v>
      </c>
      <c r="D102" s="745">
        <v>78.434874050613004</v>
      </c>
    </row>
    <row r="103" spans="1:4" x14ac:dyDescent="0.2">
      <c r="A103" s="775" t="s">
        <v>629</v>
      </c>
      <c r="B103" s="746">
        <v>100</v>
      </c>
      <c r="C103" s="746">
        <v>100</v>
      </c>
      <c r="D103" s="745">
        <v>100</v>
      </c>
    </row>
    <row r="104" spans="1:4" x14ac:dyDescent="0.2">
      <c r="A104" s="775" t="s">
        <v>628</v>
      </c>
      <c r="B104" s="746">
        <v>100</v>
      </c>
      <c r="C104" s="746">
        <v>100</v>
      </c>
      <c r="D104" s="745">
        <v>100</v>
      </c>
    </row>
    <row r="105" spans="1:4" x14ac:dyDescent="0.2">
      <c r="A105" s="775" t="s">
        <v>627</v>
      </c>
      <c r="B105" s="746">
        <v>99.181292528657096</v>
      </c>
      <c r="C105" s="746">
        <v>98.954822597294068</v>
      </c>
      <c r="D105" s="745">
        <v>99.002764925823016</v>
      </c>
    </row>
    <row r="106" spans="1:4" x14ac:dyDescent="0.2">
      <c r="A106" s="775" t="s">
        <v>626</v>
      </c>
      <c r="B106" s="746">
        <v>79.10688218489706</v>
      </c>
      <c r="C106" s="746">
        <v>75.936332233298302</v>
      </c>
      <c r="D106" s="745">
        <v>74.622704976914406</v>
      </c>
    </row>
    <row r="107" spans="1:4" x14ac:dyDescent="0.2">
      <c r="A107" s="775" t="s">
        <v>625</v>
      </c>
      <c r="B107" s="746">
        <v>70.000690780230315</v>
      </c>
      <c r="C107" s="746">
        <v>62.612938275818117</v>
      </c>
      <c r="D107" s="745">
        <v>62.590412571577623</v>
      </c>
    </row>
    <row r="108" spans="1:4" x14ac:dyDescent="0.2">
      <c r="A108" s="775" t="s">
        <v>624</v>
      </c>
      <c r="B108" s="746">
        <v>70.489335689162019</v>
      </c>
      <c r="C108" s="746">
        <v>63.317595348027922</v>
      </c>
      <c r="D108" s="745">
        <v>63.31263998608776</v>
      </c>
    </row>
    <row r="109" spans="1:4" ht="18.75" customHeight="1" x14ac:dyDescent="0.2">
      <c r="A109" s="785" t="s">
        <v>623</v>
      </c>
      <c r="B109" s="784">
        <v>97.739357623165205</v>
      </c>
      <c r="C109" s="784">
        <v>97.369432439767962</v>
      </c>
      <c r="D109" s="783">
        <v>97.148227344466775</v>
      </c>
    </row>
    <row r="110" spans="1:4" x14ac:dyDescent="0.2">
      <c r="A110" s="782" t="s">
        <v>622</v>
      </c>
      <c r="B110" s="757">
        <v>84.534166575335036</v>
      </c>
      <c r="C110" s="757">
        <v>84.084834746297261</v>
      </c>
      <c r="D110" s="756">
        <v>83.960671554204694</v>
      </c>
    </row>
    <row r="111" spans="1:4" x14ac:dyDescent="0.2">
      <c r="A111" s="780" t="s">
        <v>621</v>
      </c>
      <c r="B111" s="746"/>
      <c r="C111" s="746"/>
      <c r="D111" s="745"/>
    </row>
    <row r="112" spans="1:4" x14ac:dyDescent="0.2">
      <c r="A112" s="781" t="s">
        <v>620</v>
      </c>
      <c r="B112" s="746">
        <v>92.466507247439651</v>
      </c>
      <c r="C112" s="746">
        <v>91.297435202462282</v>
      </c>
      <c r="D112" s="745">
        <v>91.312695666667238</v>
      </c>
    </row>
    <row r="113" spans="1:4" x14ac:dyDescent="0.2">
      <c r="A113" s="775" t="s">
        <v>619</v>
      </c>
      <c r="B113" s="746">
        <v>91.290643661399784</v>
      </c>
      <c r="C113" s="746">
        <v>91.229918356382072</v>
      </c>
      <c r="D113" s="745">
        <v>91.120296179572577</v>
      </c>
    </row>
    <row r="114" spans="1:4" x14ac:dyDescent="0.2">
      <c r="A114" s="775" t="s">
        <v>126</v>
      </c>
      <c r="B114" s="746">
        <v>96.797095671173608</v>
      </c>
      <c r="C114" s="746">
        <v>96.314951985022873</v>
      </c>
      <c r="D114" s="745">
        <v>96.739516075956971</v>
      </c>
    </row>
    <row r="115" spans="1:4" ht="15" customHeight="1" x14ac:dyDescent="0.2">
      <c r="A115" s="781" t="s">
        <v>618</v>
      </c>
      <c r="B115" s="746">
        <v>76.385587870219624</v>
      </c>
      <c r="C115" s="746">
        <v>76.39935403919462</v>
      </c>
      <c r="D115" s="745">
        <v>76.128315511906308</v>
      </c>
    </row>
    <row r="116" spans="1:4" x14ac:dyDescent="0.2">
      <c r="A116" s="775" t="s">
        <v>617</v>
      </c>
      <c r="B116" s="746">
        <v>88.343760258928938</v>
      </c>
      <c r="C116" s="746">
        <v>87.576881347087181</v>
      </c>
      <c r="D116" s="745">
        <v>87.828221106891249</v>
      </c>
    </row>
    <row r="117" spans="1:4" x14ac:dyDescent="0.2">
      <c r="A117" s="775" t="s">
        <v>616</v>
      </c>
      <c r="B117" s="746">
        <v>96.275401226617333</v>
      </c>
      <c r="C117" s="746">
        <v>96.308039464987132</v>
      </c>
      <c r="D117" s="745">
        <v>95.510197300287629</v>
      </c>
    </row>
    <row r="118" spans="1:4" x14ac:dyDescent="0.2">
      <c r="A118" s="775" t="s">
        <v>615</v>
      </c>
      <c r="B118" s="746">
        <v>70.903517777689586</v>
      </c>
      <c r="C118" s="746">
        <v>70.721720057181187</v>
      </c>
      <c r="D118" s="745">
        <v>70.713214557735824</v>
      </c>
    </row>
    <row r="119" spans="1:4" ht="12" customHeight="1" x14ac:dyDescent="0.2">
      <c r="A119" s="781" t="s">
        <v>614</v>
      </c>
      <c r="B119" s="746">
        <v>82.889816271020138</v>
      </c>
      <c r="C119" s="746">
        <v>81.508591366673372</v>
      </c>
      <c r="D119" s="745">
        <v>81.399661971498318</v>
      </c>
    </row>
    <row r="120" spans="1:4" x14ac:dyDescent="0.2">
      <c r="A120" s="775" t="s">
        <v>613</v>
      </c>
      <c r="B120" s="746">
        <v>72.848261200586322</v>
      </c>
      <c r="C120" s="746">
        <v>73.002358854061725</v>
      </c>
      <c r="D120" s="745">
        <v>72.747429201948151</v>
      </c>
    </row>
    <row r="121" spans="1:4" x14ac:dyDescent="0.2">
      <c r="A121" s="775" t="s">
        <v>612</v>
      </c>
      <c r="B121" s="746">
        <v>66.564357861493988</v>
      </c>
      <c r="C121" s="746">
        <v>66.995555467216121</v>
      </c>
      <c r="D121" s="745">
        <v>66.789209411813061</v>
      </c>
    </row>
    <row r="122" spans="1:4" x14ac:dyDescent="0.2">
      <c r="A122" s="775" t="s">
        <v>611</v>
      </c>
      <c r="B122" s="746">
        <v>75.578009189474642</v>
      </c>
      <c r="C122" s="746">
        <v>62.969628706474168</v>
      </c>
      <c r="D122" s="745">
        <v>63.302184620847747</v>
      </c>
    </row>
    <row r="123" spans="1:4" x14ac:dyDescent="0.2">
      <c r="A123" s="775" t="s">
        <v>610</v>
      </c>
      <c r="B123" s="746">
        <v>95.336060854566171</v>
      </c>
      <c r="C123" s="746">
        <v>98.331304158806745</v>
      </c>
      <c r="D123" s="745">
        <v>96.424325699719432</v>
      </c>
    </row>
    <row r="124" spans="1:4" x14ac:dyDescent="0.2">
      <c r="A124" s="781" t="s">
        <v>609</v>
      </c>
      <c r="B124" s="746">
        <v>84.302055179891568</v>
      </c>
      <c r="C124" s="746">
        <v>84.283064855426886</v>
      </c>
      <c r="D124" s="745">
        <v>83.743102543226726</v>
      </c>
    </row>
    <row r="125" spans="1:4" x14ac:dyDescent="0.2">
      <c r="A125" s="775" t="s">
        <v>608</v>
      </c>
      <c r="B125" s="746">
        <v>93.766772965601717</v>
      </c>
      <c r="C125" s="746">
        <v>93.807030839080767</v>
      </c>
      <c r="D125" s="745">
        <v>93.686682617536064</v>
      </c>
    </row>
    <row r="126" spans="1:4" ht="19.5" customHeight="1" x14ac:dyDescent="0.2">
      <c r="A126" s="780" t="s">
        <v>145</v>
      </c>
      <c r="B126" s="746"/>
      <c r="C126" s="746"/>
      <c r="D126" s="745"/>
    </row>
    <row r="127" spans="1:4" x14ac:dyDescent="0.2">
      <c r="A127" s="778" t="s">
        <v>607</v>
      </c>
      <c r="B127" s="746">
        <v>71.334174930649425</v>
      </c>
      <c r="C127" s="746">
        <v>70.010707291434642</v>
      </c>
      <c r="D127" s="745">
        <v>69.667417488439312</v>
      </c>
    </row>
    <row r="128" spans="1:4" x14ac:dyDescent="0.2">
      <c r="A128" s="777" t="s">
        <v>606</v>
      </c>
      <c r="B128" s="746">
        <v>76.89693135474738</v>
      </c>
      <c r="C128" s="746">
        <v>77.536763922304743</v>
      </c>
      <c r="D128" s="745">
        <v>76.27621856515546</v>
      </c>
    </row>
    <row r="129" spans="1:4" x14ac:dyDescent="0.2">
      <c r="A129" s="777" t="s">
        <v>605</v>
      </c>
      <c r="B129" s="746">
        <v>77.782145799062818</v>
      </c>
      <c r="C129" s="746">
        <v>77.327976921037546</v>
      </c>
      <c r="D129" s="745">
        <v>76.152980981972306</v>
      </c>
    </row>
    <row r="130" spans="1:4" x14ac:dyDescent="0.2">
      <c r="A130" s="777" t="s">
        <v>604</v>
      </c>
      <c r="B130" s="746">
        <v>89.302932700720078</v>
      </c>
      <c r="C130" s="746">
        <v>89.760997532784685</v>
      </c>
      <c r="D130" s="745">
        <v>89.615206917460583</v>
      </c>
    </row>
    <row r="131" spans="1:4" ht="27" customHeight="1" x14ac:dyDescent="0.2">
      <c r="A131" s="780" t="s">
        <v>152</v>
      </c>
      <c r="B131" s="746"/>
      <c r="C131" s="746"/>
      <c r="D131" s="745"/>
    </row>
    <row r="132" spans="1:4" x14ac:dyDescent="0.2">
      <c r="A132" s="778" t="s">
        <v>603</v>
      </c>
      <c r="B132" s="746">
        <v>84.793032107923636</v>
      </c>
      <c r="C132" s="746">
        <v>83.878509914498125</v>
      </c>
      <c r="D132" s="745">
        <v>83.879869422174167</v>
      </c>
    </row>
    <row r="133" spans="1:4" x14ac:dyDescent="0.2">
      <c r="A133" s="777" t="s">
        <v>602</v>
      </c>
      <c r="B133" s="746">
        <v>55.91614070627724</v>
      </c>
      <c r="C133" s="746">
        <v>58.462407010500009</v>
      </c>
      <c r="D133" s="745">
        <v>57.843446274864242</v>
      </c>
    </row>
    <row r="134" spans="1:4" x14ac:dyDescent="0.2">
      <c r="A134" s="777" t="s">
        <v>601</v>
      </c>
      <c r="B134" s="746">
        <v>84.523135680798447</v>
      </c>
      <c r="C134" s="746">
        <v>88.188737062472057</v>
      </c>
      <c r="D134" s="745">
        <v>87.083213717956482</v>
      </c>
    </row>
    <row r="135" spans="1:4" x14ac:dyDescent="0.2">
      <c r="A135" s="777" t="s">
        <v>600</v>
      </c>
      <c r="B135" s="746">
        <v>49.674954737897451</v>
      </c>
      <c r="C135" s="746">
        <v>47.683538147559958</v>
      </c>
      <c r="D135" s="745">
        <v>44.706196118670206</v>
      </c>
    </row>
    <row r="136" spans="1:4" x14ac:dyDescent="0.2">
      <c r="A136" s="777" t="s">
        <v>599</v>
      </c>
      <c r="B136" s="746">
        <v>98.235544934692172</v>
      </c>
      <c r="C136" s="746">
        <v>100.0144320345248</v>
      </c>
      <c r="D136" s="745">
        <v>99.28924109135238</v>
      </c>
    </row>
    <row r="137" spans="1:4" ht="7.5" customHeight="1" x14ac:dyDescent="0.2">
      <c r="A137" s="779"/>
      <c r="B137" s="746"/>
      <c r="C137" s="746"/>
      <c r="D137" s="745"/>
    </row>
    <row r="138" spans="1:4" x14ac:dyDescent="0.2">
      <c r="A138" s="778" t="s">
        <v>153</v>
      </c>
      <c r="B138" s="746">
        <v>100</v>
      </c>
      <c r="C138" s="746">
        <v>100</v>
      </c>
      <c r="D138" s="745">
        <v>100</v>
      </c>
    </row>
    <row r="139" spans="1:4" ht="6" customHeight="1" x14ac:dyDescent="0.2">
      <c r="B139" s="746"/>
      <c r="C139" s="746"/>
      <c r="D139" s="745"/>
    </row>
    <row r="140" spans="1:4" x14ac:dyDescent="0.2">
      <c r="A140" s="778" t="s">
        <v>598</v>
      </c>
      <c r="B140" s="746">
        <v>84.01636394431435</v>
      </c>
      <c r="C140" s="746">
        <v>84.145743008963052</v>
      </c>
      <c r="D140" s="745">
        <v>84.109717745811537</v>
      </c>
    </row>
    <row r="141" spans="1:4" x14ac:dyDescent="0.2">
      <c r="A141" s="777" t="s">
        <v>597</v>
      </c>
      <c r="B141" s="746">
        <v>86.721015352889751</v>
      </c>
      <c r="C141" s="746">
        <v>86.808002733116879</v>
      </c>
      <c r="D141" s="745">
        <v>86.830738950393155</v>
      </c>
    </row>
    <row r="142" spans="1:4" x14ac:dyDescent="0.2">
      <c r="A142" s="777" t="s">
        <v>596</v>
      </c>
      <c r="B142" s="746">
        <v>64.428617978509862</v>
      </c>
      <c r="C142" s="746">
        <v>65.973465609276133</v>
      </c>
      <c r="D142" s="745">
        <v>65.936541924545651</v>
      </c>
    </row>
    <row r="143" spans="1:4" x14ac:dyDescent="0.2">
      <c r="A143" s="777" t="s">
        <v>595</v>
      </c>
      <c r="B143" s="746">
        <v>66.826725576755081</v>
      </c>
      <c r="C143" s="746">
        <v>66.858959087765939</v>
      </c>
      <c r="D143" s="745">
        <v>66.699765832609131</v>
      </c>
    </row>
    <row r="144" spans="1:4" x14ac:dyDescent="0.2">
      <c r="A144" s="778" t="s">
        <v>594</v>
      </c>
      <c r="B144" s="746">
        <v>80.184797464879068</v>
      </c>
      <c r="C144" s="746">
        <v>79.990167362904501</v>
      </c>
      <c r="D144" s="745">
        <v>80.271169068379493</v>
      </c>
    </row>
    <row r="145" spans="1:4" x14ac:dyDescent="0.2">
      <c r="A145" s="777" t="s">
        <v>593</v>
      </c>
      <c r="B145" s="746">
        <v>66.152113285788985</v>
      </c>
      <c r="C145" s="746">
        <v>66.107134939520023</v>
      </c>
      <c r="D145" s="745">
        <v>65.95390965981295</v>
      </c>
    </row>
    <row r="146" spans="1:4" x14ac:dyDescent="0.2">
      <c r="A146" s="777" t="s">
        <v>592</v>
      </c>
      <c r="B146" s="746">
        <v>83.924659060445109</v>
      </c>
      <c r="C146" s="746">
        <v>82.31374165056458</v>
      </c>
      <c r="D146" s="745">
        <v>82.95797726902984</v>
      </c>
    </row>
    <row r="147" spans="1:4" x14ac:dyDescent="0.2">
      <c r="A147" s="777" t="s">
        <v>591</v>
      </c>
      <c r="B147" s="746">
        <v>100</v>
      </c>
      <c r="C147" s="746">
        <v>100</v>
      </c>
      <c r="D147" s="745">
        <v>100</v>
      </c>
    </row>
    <row r="148" spans="1:4" x14ac:dyDescent="0.2">
      <c r="A148" s="777" t="s">
        <v>590</v>
      </c>
      <c r="B148" s="746">
        <v>93.430137544628735</v>
      </c>
      <c r="C148" s="746">
        <v>93.697490184981717</v>
      </c>
      <c r="D148" s="745">
        <v>93.53981386906392</v>
      </c>
    </row>
    <row r="149" spans="1:4" x14ac:dyDescent="0.2">
      <c r="A149" s="777" t="s">
        <v>589</v>
      </c>
      <c r="B149" s="746">
        <v>100</v>
      </c>
      <c r="C149" s="746">
        <v>100</v>
      </c>
      <c r="D149" s="745">
        <v>100</v>
      </c>
    </row>
    <row r="150" spans="1:4" x14ac:dyDescent="0.2">
      <c r="A150" s="777" t="s">
        <v>588</v>
      </c>
      <c r="B150" s="746"/>
      <c r="C150" s="746"/>
      <c r="D150" s="745"/>
    </row>
    <row r="151" spans="1:4" x14ac:dyDescent="0.2">
      <c r="A151" s="778" t="s">
        <v>587</v>
      </c>
      <c r="B151" s="746">
        <v>88.42176473391234</v>
      </c>
      <c r="C151" s="746">
        <v>86.336104740899145</v>
      </c>
      <c r="D151" s="745">
        <v>87.301253980961761</v>
      </c>
    </row>
    <row r="152" spans="1:4" x14ac:dyDescent="0.2">
      <c r="A152" s="777" t="s">
        <v>586</v>
      </c>
      <c r="B152" s="746">
        <v>88.42176473391234</v>
      </c>
      <c r="C152" s="746">
        <v>86.336104740899145</v>
      </c>
      <c r="D152" s="745">
        <v>87.301253980961761</v>
      </c>
    </row>
    <row r="153" spans="1:4" x14ac:dyDescent="0.2">
      <c r="A153" s="777" t="s">
        <v>585</v>
      </c>
      <c r="B153" s="746"/>
      <c r="C153" s="746"/>
      <c r="D153" s="745"/>
    </row>
    <row r="154" spans="1:4" x14ac:dyDescent="0.2">
      <c r="A154" s="777" t="s">
        <v>584</v>
      </c>
      <c r="B154" s="746">
        <v>100</v>
      </c>
      <c r="C154" s="746">
        <v>100</v>
      </c>
      <c r="D154" s="745">
        <v>100</v>
      </c>
    </row>
    <row r="155" spans="1:4" x14ac:dyDescent="0.2">
      <c r="A155" s="776" t="s">
        <v>583</v>
      </c>
      <c r="B155" s="746">
        <v>95.242117445125871</v>
      </c>
      <c r="C155" s="746">
        <v>94.646252930971571</v>
      </c>
      <c r="D155" s="746">
        <v>94.128192400881801</v>
      </c>
    </row>
    <row r="156" spans="1:4" x14ac:dyDescent="0.2">
      <c r="A156" s="775" t="s">
        <v>582</v>
      </c>
      <c r="B156" s="746">
        <v>81.757085009824266</v>
      </c>
      <c r="C156" s="746">
        <v>79.568091956768811</v>
      </c>
      <c r="D156" s="745">
        <v>83.880602070761128</v>
      </c>
    </row>
    <row r="157" spans="1:4" x14ac:dyDescent="0.2">
      <c r="A157" s="774" t="s">
        <v>581</v>
      </c>
      <c r="B157" s="746">
        <v>98.794607232035716</v>
      </c>
      <c r="C157" s="746">
        <v>100</v>
      </c>
      <c r="D157" s="745">
        <v>99.233708338577443</v>
      </c>
    </row>
    <row r="158" spans="1:4" x14ac:dyDescent="0.2">
      <c r="A158" s="774" t="s">
        <v>580</v>
      </c>
      <c r="B158" s="746">
        <v>100</v>
      </c>
      <c r="C158" s="746">
        <v>100</v>
      </c>
      <c r="D158" s="745">
        <v>100</v>
      </c>
    </row>
    <row r="159" spans="1:4" x14ac:dyDescent="0.2">
      <c r="A159" s="773" t="s">
        <v>579</v>
      </c>
      <c r="B159" s="746">
        <v>94.608823686932425</v>
      </c>
      <c r="C159" s="746">
        <v>94.097015952365311</v>
      </c>
      <c r="D159" s="745">
        <v>94.400593223103755</v>
      </c>
    </row>
    <row r="160" spans="1:4" x14ac:dyDescent="0.2">
      <c r="A160" s="772" t="s">
        <v>578</v>
      </c>
      <c r="B160" s="752">
        <v>83.773108746600641</v>
      </c>
      <c r="C160" s="752">
        <v>83.462610476598684</v>
      </c>
      <c r="D160" s="751">
        <v>83.073158335775688</v>
      </c>
    </row>
    <row r="161" spans="1:4" hidden="1" x14ac:dyDescent="0.2">
      <c r="A161" s="771" t="s">
        <v>577</v>
      </c>
      <c r="B161" s="757"/>
      <c r="C161" s="757"/>
      <c r="D161" s="756"/>
    </row>
    <row r="162" spans="1:4" hidden="1" x14ac:dyDescent="0.2">
      <c r="A162" s="770" t="s">
        <v>576</v>
      </c>
      <c r="B162" s="746">
        <v>89.084223153400671</v>
      </c>
      <c r="C162" s="746">
        <v>89.017857117231969</v>
      </c>
      <c r="D162" s="745">
        <v>88.828844374973968</v>
      </c>
    </row>
    <row r="163" spans="1:4" hidden="1" x14ac:dyDescent="0.2">
      <c r="A163" s="769" t="s">
        <v>575</v>
      </c>
      <c r="B163" s="746">
        <v>96.264933938570422</v>
      </c>
      <c r="C163" s="746">
        <v>96.359095228922939</v>
      </c>
      <c r="D163" s="745">
        <v>96.561125848220058</v>
      </c>
    </row>
    <row r="164" spans="1:4" hidden="1" x14ac:dyDescent="0.2">
      <c r="A164" s="769" t="s">
        <v>574</v>
      </c>
      <c r="B164" s="746">
        <v>99.928876382021969</v>
      </c>
      <c r="C164" s="746">
        <v>100.02209389988961</v>
      </c>
      <c r="D164" s="745">
        <v>100.00016869768969</v>
      </c>
    </row>
    <row r="165" spans="1:4" hidden="1" x14ac:dyDescent="0.2">
      <c r="A165" s="768" t="s">
        <v>573</v>
      </c>
      <c r="B165" s="746">
        <v>87.901595101484162</v>
      </c>
      <c r="C165" s="746">
        <v>87.882227716147881</v>
      </c>
      <c r="D165" s="745">
        <v>87.59187471581393</v>
      </c>
    </row>
    <row r="166" spans="1:4" x14ac:dyDescent="0.2">
      <c r="A166" s="767" t="s">
        <v>572</v>
      </c>
      <c r="B166" s="757"/>
      <c r="C166" s="757"/>
      <c r="D166" s="756"/>
    </row>
    <row r="167" spans="1:4" x14ac:dyDescent="0.2">
      <c r="A167" s="760" t="s">
        <v>571</v>
      </c>
      <c r="B167" s="746">
        <v>98.601077436875954</v>
      </c>
      <c r="C167" s="746">
        <v>98.656329562427999</v>
      </c>
      <c r="D167" s="745">
        <v>98.735085369652083</v>
      </c>
    </row>
    <row r="168" spans="1:4" ht="25.5" x14ac:dyDescent="0.2">
      <c r="A168" s="760" t="s">
        <v>52</v>
      </c>
      <c r="B168" s="746">
        <v>98.54370749426883</v>
      </c>
      <c r="C168" s="746">
        <v>98.518540921292583</v>
      </c>
      <c r="D168" s="745">
        <v>98.538718738607017</v>
      </c>
    </row>
    <row r="169" spans="1:4" x14ac:dyDescent="0.2">
      <c r="A169" s="760" t="s">
        <v>570</v>
      </c>
      <c r="B169" s="746">
        <v>99.212722265576787</v>
      </c>
      <c r="C169" s="746">
        <v>99.232809378130298</v>
      </c>
      <c r="D169" s="745">
        <v>99.191565217039141</v>
      </c>
    </row>
    <row r="170" spans="1:4" x14ac:dyDescent="0.2">
      <c r="A170" s="766" t="s">
        <v>569</v>
      </c>
      <c r="B170" s="746">
        <v>99.158133943258491</v>
      </c>
      <c r="C170" s="746">
        <v>99.211930952909483</v>
      </c>
      <c r="D170" s="745">
        <v>99.139461908142565</v>
      </c>
    </row>
    <row r="171" spans="1:4" ht="38.25" x14ac:dyDescent="0.2">
      <c r="A171" s="762" t="s">
        <v>568</v>
      </c>
      <c r="B171" s="746">
        <v>99.392119841569098</v>
      </c>
      <c r="C171" s="746">
        <v>99.422447680796921</v>
      </c>
      <c r="D171" s="745">
        <v>99.397448478458628</v>
      </c>
    </row>
    <row r="172" spans="1:4" x14ac:dyDescent="0.2">
      <c r="A172" s="762" t="s">
        <v>567</v>
      </c>
      <c r="B172" s="746">
        <v>99.827616088888021</v>
      </c>
      <c r="C172" s="746">
        <v>99.789411224683732</v>
      </c>
      <c r="D172" s="745">
        <v>99.676380545888122</v>
      </c>
    </row>
    <row r="173" spans="1:4" x14ac:dyDescent="0.2">
      <c r="A173" s="762" t="s">
        <v>566</v>
      </c>
      <c r="B173" s="746">
        <v>89.408957169247486</v>
      </c>
      <c r="C173" s="746">
        <v>89.876097589018798</v>
      </c>
      <c r="D173" s="745">
        <v>89.865126855515555</v>
      </c>
    </row>
    <row r="174" spans="1:4" x14ac:dyDescent="0.2">
      <c r="A174" s="762" t="s">
        <v>565</v>
      </c>
      <c r="B174" s="746">
        <v>91.237840132947539</v>
      </c>
      <c r="C174" s="746">
        <v>95.000863798854468</v>
      </c>
      <c r="D174" s="745">
        <v>94.36150467952082</v>
      </c>
    </row>
    <row r="175" spans="1:4" x14ac:dyDescent="0.2">
      <c r="A175" s="762" t="s">
        <v>564</v>
      </c>
      <c r="B175" s="746">
        <v>99.293615760189198</v>
      </c>
      <c r="C175" s="746">
        <v>99.271584827508022</v>
      </c>
      <c r="D175" s="745">
        <v>99.253952426118374</v>
      </c>
    </row>
    <row r="176" spans="1:4" ht="25.5" x14ac:dyDescent="0.2">
      <c r="A176" s="762" t="s">
        <v>563</v>
      </c>
      <c r="B176" s="746">
        <v>99.929285932224303</v>
      </c>
      <c r="C176" s="746">
        <v>99.949901126180279</v>
      </c>
      <c r="D176" s="745">
        <v>99.936178412000586</v>
      </c>
    </row>
    <row r="177" spans="1:4" x14ac:dyDescent="0.2">
      <c r="A177" s="762" t="s">
        <v>562</v>
      </c>
      <c r="B177" s="746">
        <v>100</v>
      </c>
      <c r="C177" s="746">
        <v>100</v>
      </c>
      <c r="D177" s="745">
        <v>100</v>
      </c>
    </row>
    <row r="178" spans="1:4" ht="25.5" x14ac:dyDescent="0.2">
      <c r="A178" s="762" t="s">
        <v>561</v>
      </c>
      <c r="B178" s="746">
        <v>100</v>
      </c>
      <c r="C178" s="746">
        <v>100</v>
      </c>
      <c r="D178" s="745">
        <v>100</v>
      </c>
    </row>
    <row r="179" spans="1:4" x14ac:dyDescent="0.2">
      <c r="A179" s="762" t="s">
        <v>560</v>
      </c>
      <c r="B179" s="746">
        <v>78.183267017576924</v>
      </c>
      <c r="C179" s="746"/>
      <c r="D179" s="745"/>
    </row>
    <row r="180" spans="1:4" x14ac:dyDescent="0.2">
      <c r="A180" s="762" t="s">
        <v>559</v>
      </c>
      <c r="B180" s="746">
        <v>84.696694058511099</v>
      </c>
      <c r="C180" s="746">
        <v>86.984569507680789</v>
      </c>
      <c r="D180" s="745">
        <v>85.386940935136039</v>
      </c>
    </row>
    <row r="181" spans="1:4" x14ac:dyDescent="0.2">
      <c r="A181" s="761" t="s">
        <v>558</v>
      </c>
      <c r="B181" s="746">
        <v>99.991139996545684</v>
      </c>
      <c r="C181" s="746">
        <v>99.990903206031518</v>
      </c>
      <c r="D181" s="745">
        <v>99.993599929220196</v>
      </c>
    </row>
    <row r="182" spans="1:4" x14ac:dyDescent="0.2">
      <c r="A182" s="759" t="s">
        <v>557</v>
      </c>
      <c r="B182" s="746">
        <v>99.985027105084328</v>
      </c>
      <c r="C182" s="746">
        <v>99.982494298868716</v>
      </c>
      <c r="D182" s="745">
        <v>99.988971373196918</v>
      </c>
    </row>
    <row r="183" spans="1:4" x14ac:dyDescent="0.2">
      <c r="A183" s="765" t="s">
        <v>556</v>
      </c>
      <c r="B183" s="746">
        <v>99.574089398889896</v>
      </c>
      <c r="C183" s="746">
        <v>99.671588800028772</v>
      </c>
      <c r="D183" s="745">
        <v>99.633399403491623</v>
      </c>
    </row>
    <row r="184" spans="1:4" x14ac:dyDescent="0.2">
      <c r="A184" s="764" t="s">
        <v>555</v>
      </c>
      <c r="B184" s="746">
        <v>100</v>
      </c>
      <c r="C184" s="746">
        <v>100</v>
      </c>
      <c r="D184" s="745">
        <v>100</v>
      </c>
    </row>
    <row r="185" spans="1:4" x14ac:dyDescent="0.2">
      <c r="A185" s="761" t="s">
        <v>554</v>
      </c>
      <c r="B185" s="746">
        <v>100</v>
      </c>
      <c r="C185" s="746">
        <v>100</v>
      </c>
      <c r="D185" s="745">
        <v>100</v>
      </c>
    </row>
    <row r="186" spans="1:4" x14ac:dyDescent="0.2">
      <c r="A186" s="765" t="s">
        <v>553</v>
      </c>
      <c r="B186" s="746">
        <v>100</v>
      </c>
      <c r="C186" s="746"/>
      <c r="D186" s="745"/>
    </row>
    <row r="187" spans="1:4" x14ac:dyDescent="0.2">
      <c r="A187" s="764" t="s">
        <v>552</v>
      </c>
      <c r="B187" s="746">
        <v>100</v>
      </c>
      <c r="C187" s="746">
        <v>100</v>
      </c>
      <c r="D187" s="745">
        <v>100</v>
      </c>
    </row>
    <row r="188" spans="1:4" x14ac:dyDescent="0.2">
      <c r="A188" s="761" t="s">
        <v>551</v>
      </c>
      <c r="B188" s="746"/>
      <c r="C188" s="746"/>
      <c r="D188" s="745"/>
    </row>
    <row r="189" spans="1:4" x14ac:dyDescent="0.2">
      <c r="A189" s="761" t="s">
        <v>550</v>
      </c>
      <c r="B189" s="746">
        <v>99.932356698649372</v>
      </c>
      <c r="C189" s="746">
        <v>99.947955214712721</v>
      </c>
      <c r="D189" s="745">
        <v>99.938124453143871</v>
      </c>
    </row>
    <row r="190" spans="1:4" x14ac:dyDescent="0.2">
      <c r="A190" s="759" t="s">
        <v>190</v>
      </c>
      <c r="B190" s="746">
        <v>99.890094126268224</v>
      </c>
      <c r="C190" s="746">
        <v>99.911430609157051</v>
      </c>
      <c r="D190" s="745">
        <v>99.885511674287997</v>
      </c>
    </row>
    <row r="191" spans="1:4" x14ac:dyDescent="0.2">
      <c r="A191" s="763" t="s">
        <v>549</v>
      </c>
      <c r="B191" s="746">
        <v>99.87068664291462</v>
      </c>
      <c r="C191" s="746">
        <v>99.897252734409605</v>
      </c>
      <c r="D191" s="745">
        <v>99.865498270611866</v>
      </c>
    </row>
    <row r="192" spans="1:4" x14ac:dyDescent="0.2">
      <c r="A192" s="762" t="s">
        <v>548</v>
      </c>
      <c r="B192" s="746">
        <v>99.998792969343398</v>
      </c>
      <c r="C192" s="746">
        <v>100</v>
      </c>
      <c r="D192" s="745">
        <v>100</v>
      </c>
    </row>
    <row r="193" spans="1:4" ht="25.5" hidden="1" x14ac:dyDescent="0.2">
      <c r="A193" s="760" t="s">
        <v>60</v>
      </c>
      <c r="B193" s="746">
        <v>100</v>
      </c>
      <c r="C193" s="746">
        <v>100</v>
      </c>
      <c r="D193" s="745">
        <v>100</v>
      </c>
    </row>
    <row r="194" spans="1:4" x14ac:dyDescent="0.2">
      <c r="A194" s="760" t="s">
        <v>547</v>
      </c>
      <c r="B194" s="746">
        <v>98.704184951437654</v>
      </c>
      <c r="C194" s="746">
        <v>99.389876143254867</v>
      </c>
      <c r="D194" s="745">
        <v>99.433016750003617</v>
      </c>
    </row>
    <row r="195" spans="1:4" x14ac:dyDescent="0.2">
      <c r="A195" s="760" t="s">
        <v>546</v>
      </c>
      <c r="B195" s="746">
        <v>99.993195314458163</v>
      </c>
      <c r="C195" s="746">
        <v>99.998962733312837</v>
      </c>
      <c r="D195" s="745">
        <v>99.998737309049872</v>
      </c>
    </row>
    <row r="196" spans="1:4" x14ac:dyDescent="0.2">
      <c r="A196" s="759" t="s">
        <v>62</v>
      </c>
      <c r="B196" s="746">
        <v>98.208408490473659</v>
      </c>
      <c r="C196" s="746">
        <v>99.169432567394438</v>
      </c>
      <c r="D196" s="745">
        <v>99.16634132527588</v>
      </c>
    </row>
    <row r="197" spans="1:4" x14ac:dyDescent="0.2">
      <c r="A197" s="761" t="s">
        <v>545</v>
      </c>
      <c r="B197" s="746">
        <v>100</v>
      </c>
      <c r="C197" s="746"/>
      <c r="D197" s="745"/>
    </row>
    <row r="198" spans="1:4" x14ac:dyDescent="0.2">
      <c r="A198" s="760" t="s">
        <v>544</v>
      </c>
      <c r="B198" s="746">
        <v>98.57802079242721</v>
      </c>
      <c r="C198" s="746">
        <v>98.910029733809495</v>
      </c>
      <c r="D198" s="745">
        <v>98.463470602910903</v>
      </c>
    </row>
    <row r="199" spans="1:4" x14ac:dyDescent="0.2">
      <c r="A199" s="760" t="s">
        <v>543</v>
      </c>
      <c r="B199" s="746">
        <v>98.389766581115325</v>
      </c>
      <c r="C199" s="746">
        <v>98.452667536589416</v>
      </c>
      <c r="D199" s="745">
        <v>98.455595593374937</v>
      </c>
    </row>
    <row r="200" spans="1:4" x14ac:dyDescent="0.2">
      <c r="A200" s="759" t="s">
        <v>64</v>
      </c>
      <c r="B200" s="746">
        <v>98.560116887071047</v>
      </c>
      <c r="C200" s="746">
        <v>99.161320574052311</v>
      </c>
      <c r="D200" s="745">
        <v>98.46679488406717</v>
      </c>
    </row>
    <row r="201" spans="1:4" ht="12.75" customHeight="1" x14ac:dyDescent="0.2">
      <c r="A201" s="759"/>
      <c r="B201" s="746"/>
      <c r="C201" s="746"/>
      <c r="D201" s="745"/>
    </row>
    <row r="202" spans="1:4" x14ac:dyDescent="0.2">
      <c r="A202" s="758" t="s">
        <v>542</v>
      </c>
      <c r="B202" s="757"/>
      <c r="C202" s="757"/>
      <c r="D202" s="756"/>
    </row>
    <row r="203" spans="1:4" x14ac:dyDescent="0.2">
      <c r="A203" s="755" t="s">
        <v>541</v>
      </c>
      <c r="B203" s="746"/>
      <c r="C203" s="746"/>
      <c r="D203" s="745"/>
    </row>
    <row r="204" spans="1:4" x14ac:dyDescent="0.2">
      <c r="A204" s="755" t="s">
        <v>540</v>
      </c>
      <c r="B204" s="746"/>
      <c r="C204" s="746"/>
      <c r="D204" s="745"/>
    </row>
    <row r="205" spans="1:4" x14ac:dyDescent="0.2">
      <c r="A205" s="755" t="s">
        <v>539</v>
      </c>
      <c r="B205" s="746"/>
      <c r="C205" s="746"/>
      <c r="D205" s="745"/>
    </row>
    <row r="206" spans="1:4" ht="21" hidden="1" customHeight="1" x14ac:dyDescent="0.2">
      <c r="A206" s="755" t="s">
        <v>538</v>
      </c>
      <c r="B206" s="746"/>
      <c r="C206" s="746"/>
      <c r="D206" s="745"/>
    </row>
    <row r="207" spans="1:4" ht="18" customHeight="1" x14ac:dyDescent="0.2">
      <c r="A207" s="754" t="s">
        <v>537</v>
      </c>
      <c r="B207" s="752">
        <v>86.639138593696259</v>
      </c>
      <c r="C207" s="752">
        <v>87.297230501849057</v>
      </c>
      <c r="D207" s="751">
        <v>85.978615783476968</v>
      </c>
    </row>
    <row r="208" spans="1:4" ht="36.75" hidden="1" customHeight="1" x14ac:dyDescent="0.2">
      <c r="A208" s="753"/>
      <c r="B208" s="752"/>
      <c r="C208" s="752"/>
      <c r="D208" s="751"/>
    </row>
    <row r="209" spans="1:4" hidden="1" x14ac:dyDescent="0.2">
      <c r="A209" s="750"/>
      <c r="B209" s="749"/>
      <c r="C209" s="749"/>
      <c r="D209" s="749"/>
    </row>
    <row r="210" spans="1:4" x14ac:dyDescent="0.2">
      <c r="A210" s="748" t="s">
        <v>536</v>
      </c>
      <c r="B210" s="747"/>
      <c r="C210" s="747"/>
      <c r="D210" s="747"/>
    </row>
    <row r="211" spans="1:4" x14ac:dyDescent="0.2">
      <c r="B211" s="746"/>
      <c r="C211" s="746"/>
      <c r="D211" s="745"/>
    </row>
    <row r="212" spans="1:4" x14ac:dyDescent="0.2">
      <c r="B212" s="746"/>
      <c r="C212" s="746"/>
      <c r="D212" s="745"/>
    </row>
    <row r="213" spans="1:4" x14ac:dyDescent="0.2">
      <c r="B213" s="746"/>
      <c r="C213" s="746"/>
      <c r="D213" s="745"/>
    </row>
    <row r="214" spans="1:4" x14ac:dyDescent="0.2">
      <c r="B214" s="746"/>
      <c r="C214" s="746"/>
      <c r="D214" s="745"/>
    </row>
    <row r="215" spans="1:4" x14ac:dyDescent="0.2">
      <c r="B215" s="746"/>
      <c r="C215" s="746"/>
      <c r="D215" s="745"/>
    </row>
    <row r="216" spans="1:4" x14ac:dyDescent="0.2">
      <c r="B216" s="746"/>
      <c r="C216" s="746"/>
      <c r="D216" s="745"/>
    </row>
    <row r="217" spans="1:4" x14ac:dyDescent="0.2">
      <c r="B217" s="746"/>
      <c r="C217" s="746"/>
      <c r="D217" s="745"/>
    </row>
    <row r="218" spans="1:4" x14ac:dyDescent="0.2">
      <c r="B218" s="746"/>
      <c r="C218" s="746"/>
      <c r="D218" s="745"/>
    </row>
    <row r="219" spans="1:4" x14ac:dyDescent="0.2">
      <c r="B219" s="746"/>
      <c r="C219" s="746"/>
      <c r="D219" s="745"/>
    </row>
    <row r="220" spans="1:4" x14ac:dyDescent="0.2">
      <c r="B220" s="746"/>
      <c r="C220" s="746"/>
      <c r="D220" s="745"/>
    </row>
    <row r="221" spans="1:4" x14ac:dyDescent="0.2">
      <c r="B221" s="746"/>
      <c r="C221" s="746"/>
      <c r="D221" s="745"/>
    </row>
    <row r="222" spans="1:4" x14ac:dyDescent="0.2">
      <c r="B222" s="746"/>
      <c r="C222" s="746"/>
      <c r="D222" s="745"/>
    </row>
    <row r="223" spans="1:4" x14ac:dyDescent="0.2">
      <c r="B223" s="746"/>
      <c r="C223" s="746"/>
      <c r="D223" s="745"/>
    </row>
    <row r="224" spans="1:4" x14ac:dyDescent="0.2">
      <c r="B224" s="746"/>
      <c r="C224" s="746"/>
      <c r="D224" s="745"/>
    </row>
    <row r="225" spans="2:4" x14ac:dyDescent="0.2">
      <c r="B225" s="746"/>
      <c r="C225" s="746"/>
      <c r="D225" s="745"/>
    </row>
    <row r="226" spans="2:4" x14ac:dyDescent="0.2">
      <c r="B226" s="746"/>
      <c r="C226" s="746"/>
      <c r="D226" s="745"/>
    </row>
    <row r="227" spans="2:4" x14ac:dyDescent="0.2">
      <c r="B227" s="746"/>
      <c r="C227" s="746"/>
      <c r="D227" s="745"/>
    </row>
    <row r="228" spans="2:4" x14ac:dyDescent="0.2">
      <c r="B228" s="746"/>
      <c r="C228" s="746"/>
      <c r="D228" s="745"/>
    </row>
    <row r="229" spans="2:4" x14ac:dyDescent="0.2">
      <c r="B229" s="746"/>
      <c r="C229" s="746"/>
      <c r="D229" s="745"/>
    </row>
    <row r="230" spans="2:4" x14ac:dyDescent="0.2">
      <c r="B230" s="746"/>
      <c r="C230" s="746"/>
      <c r="D230" s="745"/>
    </row>
    <row r="231" spans="2:4" x14ac:dyDescent="0.2">
      <c r="B231" s="746"/>
      <c r="C231" s="746"/>
      <c r="D231" s="745"/>
    </row>
    <row r="232" spans="2:4" x14ac:dyDescent="0.2">
      <c r="B232" s="746"/>
      <c r="C232" s="746"/>
      <c r="D232" s="745"/>
    </row>
    <row r="233" spans="2:4" x14ac:dyDescent="0.2">
      <c r="B233" s="746"/>
      <c r="C233" s="746"/>
      <c r="D233" s="745"/>
    </row>
    <row r="234" spans="2:4" x14ac:dyDescent="0.2">
      <c r="B234" s="746"/>
      <c r="C234" s="746"/>
      <c r="D234" s="745"/>
    </row>
    <row r="235" spans="2:4" x14ac:dyDescent="0.2">
      <c r="B235" s="746"/>
      <c r="C235" s="746"/>
      <c r="D235" s="745"/>
    </row>
    <row r="236" spans="2:4" x14ac:dyDescent="0.2">
      <c r="B236" s="746"/>
      <c r="C236" s="746"/>
      <c r="D236" s="745"/>
    </row>
    <row r="237" spans="2:4" x14ac:dyDescent="0.2">
      <c r="B237" s="746"/>
      <c r="C237" s="746"/>
      <c r="D237" s="745"/>
    </row>
    <row r="238" spans="2:4" x14ac:dyDescent="0.2">
      <c r="B238" s="746"/>
      <c r="C238" s="746"/>
      <c r="D238" s="745"/>
    </row>
    <row r="239" spans="2:4" x14ac:dyDescent="0.2">
      <c r="B239" s="746"/>
      <c r="C239" s="746"/>
      <c r="D239" s="745"/>
    </row>
    <row r="240" spans="2:4" x14ac:dyDescent="0.2">
      <c r="B240" s="746"/>
      <c r="C240" s="746"/>
      <c r="D240" s="745"/>
    </row>
    <row r="241" spans="2:4" x14ac:dyDescent="0.2">
      <c r="B241" s="746"/>
      <c r="C241" s="746"/>
      <c r="D241" s="745"/>
    </row>
    <row r="242" spans="2:4" x14ac:dyDescent="0.2">
      <c r="B242" s="746"/>
      <c r="C242" s="746"/>
      <c r="D242" s="745"/>
    </row>
    <row r="243" spans="2:4" x14ac:dyDescent="0.2">
      <c r="B243" s="746"/>
      <c r="C243" s="746"/>
      <c r="D243" s="745"/>
    </row>
    <row r="244" spans="2:4" x14ac:dyDescent="0.2">
      <c r="B244" s="746"/>
      <c r="C244" s="746"/>
      <c r="D244" s="745"/>
    </row>
    <row r="245" spans="2:4" x14ac:dyDescent="0.2">
      <c r="B245" s="746"/>
      <c r="C245" s="746"/>
      <c r="D245" s="745"/>
    </row>
    <row r="246" spans="2:4" x14ac:dyDescent="0.2">
      <c r="B246" s="746"/>
      <c r="C246" s="746"/>
      <c r="D246" s="745"/>
    </row>
    <row r="247" spans="2:4" x14ac:dyDescent="0.2">
      <c r="B247" s="746"/>
      <c r="C247" s="746"/>
      <c r="D247" s="745"/>
    </row>
    <row r="248" spans="2:4" x14ac:dyDescent="0.2">
      <c r="B248" s="746"/>
      <c r="C248" s="746"/>
      <c r="D248" s="745"/>
    </row>
    <row r="249" spans="2:4" x14ac:dyDescent="0.2">
      <c r="B249" s="746"/>
      <c r="C249" s="746"/>
      <c r="D249" s="745"/>
    </row>
    <row r="250" spans="2:4" x14ac:dyDescent="0.2">
      <c r="B250" s="746"/>
      <c r="C250" s="746"/>
      <c r="D250" s="745"/>
    </row>
    <row r="251" spans="2:4" x14ac:dyDescent="0.2">
      <c r="B251" s="746"/>
      <c r="C251" s="746"/>
      <c r="D251" s="745"/>
    </row>
    <row r="252" spans="2:4" x14ac:dyDescent="0.2">
      <c r="B252" s="746"/>
      <c r="C252" s="746"/>
      <c r="D252" s="745"/>
    </row>
    <row r="253" spans="2:4" x14ac:dyDescent="0.2">
      <c r="B253" s="746"/>
      <c r="C253" s="746"/>
      <c r="D253" s="745"/>
    </row>
    <row r="254" spans="2:4" x14ac:dyDescent="0.2">
      <c r="B254" s="746"/>
      <c r="C254" s="746"/>
      <c r="D254" s="745"/>
    </row>
    <row r="255" spans="2:4" x14ac:dyDescent="0.2">
      <c r="B255" s="746"/>
      <c r="C255" s="746"/>
      <c r="D255" s="745"/>
    </row>
    <row r="256" spans="2:4" x14ac:dyDescent="0.2">
      <c r="B256" s="746"/>
      <c r="C256" s="746"/>
      <c r="D256" s="745"/>
    </row>
    <row r="257" spans="2:4" x14ac:dyDescent="0.2">
      <c r="B257" s="746"/>
      <c r="C257" s="746"/>
      <c r="D257" s="745"/>
    </row>
    <row r="258" spans="2:4" x14ac:dyDescent="0.2">
      <c r="B258" s="746"/>
      <c r="C258" s="746"/>
      <c r="D258" s="745"/>
    </row>
    <row r="259" spans="2:4" x14ac:dyDescent="0.2">
      <c r="B259" s="746"/>
      <c r="C259" s="746"/>
      <c r="D259" s="745"/>
    </row>
    <row r="260" spans="2:4" x14ac:dyDescent="0.2">
      <c r="B260" s="746"/>
      <c r="C260" s="746"/>
      <c r="D260" s="745"/>
    </row>
    <row r="261" spans="2:4" x14ac:dyDescent="0.2">
      <c r="B261" s="746"/>
      <c r="C261" s="746"/>
      <c r="D261" s="745"/>
    </row>
    <row r="262" spans="2:4" x14ac:dyDescent="0.2">
      <c r="B262" s="746"/>
      <c r="C262" s="746"/>
      <c r="D262" s="745"/>
    </row>
    <row r="263" spans="2:4" x14ac:dyDescent="0.2">
      <c r="B263" s="746"/>
      <c r="C263" s="746"/>
      <c r="D263" s="745"/>
    </row>
    <row r="264" spans="2:4" x14ac:dyDescent="0.2">
      <c r="B264" s="746"/>
      <c r="C264" s="746"/>
      <c r="D264" s="745"/>
    </row>
    <row r="265" spans="2:4" x14ac:dyDescent="0.2">
      <c r="B265" s="746"/>
      <c r="C265" s="746"/>
      <c r="D265" s="745"/>
    </row>
    <row r="266" spans="2:4" x14ac:dyDescent="0.2">
      <c r="B266" s="746"/>
      <c r="C266" s="746"/>
      <c r="D266" s="745"/>
    </row>
    <row r="267" spans="2:4" x14ac:dyDescent="0.2">
      <c r="B267" s="746"/>
      <c r="C267" s="746"/>
      <c r="D267" s="745"/>
    </row>
    <row r="268" spans="2:4" x14ac:dyDescent="0.2">
      <c r="B268" s="746"/>
      <c r="C268" s="746"/>
      <c r="D268" s="745"/>
    </row>
    <row r="269" spans="2:4" x14ac:dyDescent="0.2">
      <c r="B269" s="746"/>
      <c r="C269" s="746"/>
      <c r="D269" s="745"/>
    </row>
    <row r="270" spans="2:4" x14ac:dyDescent="0.2">
      <c r="B270" s="746"/>
      <c r="C270" s="746"/>
      <c r="D270" s="745"/>
    </row>
    <row r="271" spans="2:4" x14ac:dyDescent="0.2">
      <c r="B271" s="746"/>
      <c r="C271" s="746"/>
      <c r="D271" s="745"/>
    </row>
    <row r="272" spans="2:4" x14ac:dyDescent="0.2">
      <c r="B272" s="746"/>
      <c r="C272" s="746"/>
      <c r="D272" s="745"/>
    </row>
    <row r="273" spans="2:4" x14ac:dyDescent="0.2">
      <c r="B273" s="746"/>
      <c r="C273" s="746"/>
      <c r="D273" s="745"/>
    </row>
    <row r="274" spans="2:4" x14ac:dyDescent="0.2">
      <c r="B274" s="746"/>
      <c r="C274" s="746"/>
      <c r="D274" s="745"/>
    </row>
    <row r="275" spans="2:4" x14ac:dyDescent="0.2">
      <c r="B275" s="746"/>
      <c r="C275" s="746"/>
      <c r="D275" s="745"/>
    </row>
    <row r="276" spans="2:4" x14ac:dyDescent="0.2">
      <c r="B276" s="746"/>
      <c r="C276" s="746"/>
      <c r="D276" s="745"/>
    </row>
    <row r="277" spans="2:4" x14ac:dyDescent="0.2">
      <c r="B277" s="746"/>
      <c r="C277" s="746"/>
      <c r="D277" s="745"/>
    </row>
    <row r="278" spans="2:4" x14ac:dyDescent="0.2">
      <c r="B278" s="746"/>
      <c r="C278" s="746"/>
      <c r="D278" s="745"/>
    </row>
    <row r="279" spans="2:4" x14ac:dyDescent="0.2">
      <c r="B279" s="746"/>
      <c r="C279" s="746"/>
      <c r="D279" s="745"/>
    </row>
    <row r="280" spans="2:4" x14ac:dyDescent="0.2">
      <c r="B280" s="746"/>
      <c r="C280" s="746"/>
      <c r="D280" s="745"/>
    </row>
    <row r="281" spans="2:4" x14ac:dyDescent="0.2">
      <c r="B281" s="746"/>
      <c r="C281" s="746"/>
      <c r="D281" s="745"/>
    </row>
    <row r="282" spans="2:4" x14ac:dyDescent="0.2">
      <c r="B282" s="746"/>
      <c r="C282" s="746"/>
      <c r="D282" s="745"/>
    </row>
    <row r="283" spans="2:4" x14ac:dyDescent="0.2">
      <c r="B283" s="746"/>
      <c r="C283" s="746"/>
      <c r="D283" s="745"/>
    </row>
    <row r="284" spans="2:4" x14ac:dyDescent="0.2">
      <c r="B284" s="746"/>
      <c r="C284" s="746"/>
      <c r="D284" s="745"/>
    </row>
    <row r="285" spans="2:4" x14ac:dyDescent="0.2">
      <c r="B285" s="746"/>
      <c r="C285" s="746"/>
      <c r="D285" s="745"/>
    </row>
    <row r="286" spans="2:4" x14ac:dyDescent="0.2">
      <c r="B286" s="746"/>
      <c r="C286" s="746"/>
      <c r="D286" s="745"/>
    </row>
    <row r="287" spans="2:4" x14ac:dyDescent="0.2">
      <c r="B287" s="746"/>
      <c r="C287" s="746"/>
      <c r="D287" s="745"/>
    </row>
    <row r="288" spans="2:4" x14ac:dyDescent="0.2">
      <c r="B288" s="746"/>
      <c r="C288" s="746"/>
      <c r="D288" s="745"/>
    </row>
    <row r="289" spans="2:4" x14ac:dyDescent="0.2">
      <c r="B289" s="746"/>
      <c r="C289" s="746"/>
      <c r="D289" s="745"/>
    </row>
    <row r="290" spans="2:4" x14ac:dyDescent="0.2">
      <c r="B290" s="746"/>
      <c r="C290" s="746"/>
      <c r="D290" s="745"/>
    </row>
    <row r="291" spans="2:4" x14ac:dyDescent="0.2">
      <c r="B291" s="746"/>
      <c r="C291" s="746"/>
      <c r="D291" s="745"/>
    </row>
    <row r="292" spans="2:4" x14ac:dyDescent="0.2">
      <c r="B292" s="746"/>
      <c r="C292" s="746"/>
      <c r="D292" s="745"/>
    </row>
    <row r="293" spans="2:4" x14ac:dyDescent="0.2">
      <c r="B293" s="746"/>
      <c r="C293" s="746"/>
      <c r="D293" s="745"/>
    </row>
    <row r="294" spans="2:4" x14ac:dyDescent="0.2">
      <c r="B294" s="746"/>
      <c r="C294" s="746"/>
      <c r="D294" s="745"/>
    </row>
    <row r="295" spans="2:4" x14ac:dyDescent="0.2">
      <c r="B295" s="746"/>
      <c r="C295" s="746"/>
      <c r="D295" s="745"/>
    </row>
    <row r="296" spans="2:4" x14ac:dyDescent="0.2">
      <c r="B296" s="746"/>
      <c r="C296" s="746"/>
      <c r="D296" s="745"/>
    </row>
    <row r="297" spans="2:4" x14ac:dyDescent="0.2">
      <c r="B297" s="746"/>
      <c r="C297" s="746"/>
      <c r="D297" s="745"/>
    </row>
    <row r="298" spans="2:4" x14ac:dyDescent="0.2">
      <c r="B298" s="746"/>
      <c r="C298" s="746"/>
      <c r="D298" s="745"/>
    </row>
    <row r="299" spans="2:4" x14ac:dyDescent="0.2">
      <c r="B299" s="746"/>
      <c r="C299" s="746"/>
      <c r="D299" s="745"/>
    </row>
    <row r="300" spans="2:4" x14ac:dyDescent="0.2">
      <c r="B300" s="746"/>
      <c r="C300" s="746"/>
      <c r="D300" s="745"/>
    </row>
    <row r="301" spans="2:4" x14ac:dyDescent="0.2">
      <c r="B301" s="746"/>
      <c r="C301" s="746"/>
      <c r="D301" s="745"/>
    </row>
    <row r="302" spans="2:4" x14ac:dyDescent="0.2">
      <c r="B302" s="746"/>
      <c r="C302" s="746"/>
      <c r="D302" s="745"/>
    </row>
    <row r="303" spans="2:4" x14ac:dyDescent="0.2">
      <c r="B303" s="746"/>
      <c r="C303" s="746"/>
      <c r="D303" s="745"/>
    </row>
    <row r="304" spans="2:4" x14ac:dyDescent="0.2">
      <c r="B304" s="746"/>
      <c r="C304" s="746"/>
      <c r="D304" s="745"/>
    </row>
    <row r="305" spans="2:4" x14ac:dyDescent="0.2">
      <c r="B305" s="746"/>
      <c r="C305" s="746"/>
      <c r="D305" s="745"/>
    </row>
    <row r="306" spans="2:4" x14ac:dyDescent="0.2">
      <c r="B306" s="746"/>
      <c r="C306" s="746"/>
      <c r="D306" s="745"/>
    </row>
    <row r="307" spans="2:4" x14ac:dyDescent="0.2">
      <c r="B307" s="746"/>
      <c r="C307" s="746"/>
      <c r="D307" s="745"/>
    </row>
    <row r="308" spans="2:4" x14ac:dyDescent="0.2">
      <c r="B308" s="746"/>
      <c r="C308" s="746"/>
      <c r="D308" s="745"/>
    </row>
    <row r="309" spans="2:4" x14ac:dyDescent="0.2">
      <c r="B309" s="746"/>
      <c r="C309" s="746"/>
      <c r="D309" s="745"/>
    </row>
    <row r="310" spans="2:4" x14ac:dyDescent="0.2">
      <c r="B310" s="746"/>
      <c r="C310" s="746"/>
      <c r="D310" s="745"/>
    </row>
    <row r="311" spans="2:4" x14ac:dyDescent="0.2">
      <c r="B311" s="746"/>
      <c r="C311" s="746"/>
      <c r="D311" s="745"/>
    </row>
    <row r="312" spans="2:4" x14ac:dyDescent="0.2">
      <c r="B312" s="746"/>
      <c r="C312" s="746"/>
      <c r="D312" s="745"/>
    </row>
    <row r="313" spans="2:4" x14ac:dyDescent="0.2">
      <c r="B313" s="746"/>
      <c r="C313" s="746"/>
      <c r="D313" s="745"/>
    </row>
    <row r="314" spans="2:4" x14ac:dyDescent="0.2">
      <c r="B314" s="746"/>
      <c r="C314" s="746"/>
      <c r="D314" s="745"/>
    </row>
    <row r="315" spans="2:4" x14ac:dyDescent="0.2">
      <c r="B315" s="746"/>
      <c r="C315" s="746"/>
      <c r="D315" s="745"/>
    </row>
    <row r="316" spans="2:4" x14ac:dyDescent="0.2">
      <c r="B316" s="746"/>
      <c r="C316" s="746"/>
      <c r="D316" s="745"/>
    </row>
    <row r="317" spans="2:4" x14ac:dyDescent="0.2">
      <c r="B317" s="746"/>
      <c r="C317" s="746"/>
      <c r="D317" s="745"/>
    </row>
    <row r="318" spans="2:4" x14ac:dyDescent="0.2">
      <c r="B318" s="746"/>
      <c r="C318" s="746"/>
      <c r="D318" s="745"/>
    </row>
    <row r="319" spans="2:4" x14ac:dyDescent="0.2">
      <c r="B319" s="746"/>
      <c r="C319" s="746"/>
      <c r="D319" s="745"/>
    </row>
    <row r="320" spans="2:4" x14ac:dyDescent="0.2">
      <c r="B320" s="746"/>
      <c r="C320" s="746"/>
      <c r="D320" s="745"/>
    </row>
    <row r="321" spans="2:4" x14ac:dyDescent="0.2">
      <c r="B321" s="746"/>
      <c r="C321" s="746"/>
      <c r="D321" s="745"/>
    </row>
    <row r="322" spans="2:4" x14ac:dyDescent="0.2">
      <c r="B322" s="746"/>
      <c r="C322" s="746"/>
      <c r="D322" s="745"/>
    </row>
    <row r="323" spans="2:4" x14ac:dyDescent="0.2">
      <c r="B323" s="746"/>
      <c r="C323" s="746"/>
      <c r="D323" s="745"/>
    </row>
    <row r="324" spans="2:4" x14ac:dyDescent="0.2">
      <c r="B324" s="746"/>
      <c r="C324" s="746"/>
      <c r="D324" s="745"/>
    </row>
    <row r="325" spans="2:4" x14ac:dyDescent="0.2">
      <c r="B325" s="746"/>
      <c r="C325" s="746"/>
      <c r="D325" s="745"/>
    </row>
    <row r="326" spans="2:4" x14ac:dyDescent="0.2">
      <c r="B326" s="746"/>
      <c r="C326" s="746"/>
      <c r="D326" s="745"/>
    </row>
    <row r="327" spans="2:4" x14ac:dyDescent="0.2">
      <c r="B327" s="746"/>
      <c r="C327" s="746"/>
      <c r="D327" s="745"/>
    </row>
    <row r="328" spans="2:4" x14ac:dyDescent="0.2">
      <c r="B328" s="746"/>
      <c r="C328" s="746"/>
      <c r="D328" s="745"/>
    </row>
    <row r="329" spans="2:4" x14ac:dyDescent="0.2">
      <c r="B329" s="746"/>
      <c r="C329" s="746"/>
      <c r="D329" s="745"/>
    </row>
    <row r="330" spans="2:4" x14ac:dyDescent="0.2">
      <c r="B330" s="746"/>
      <c r="C330" s="746"/>
      <c r="D330" s="745"/>
    </row>
    <row r="331" spans="2:4" x14ac:dyDescent="0.2">
      <c r="B331" s="746"/>
      <c r="C331" s="746"/>
      <c r="D331" s="745"/>
    </row>
    <row r="332" spans="2:4" x14ac:dyDescent="0.2">
      <c r="B332" s="746"/>
      <c r="C332" s="746"/>
      <c r="D332" s="745"/>
    </row>
    <row r="333" spans="2:4" x14ac:dyDescent="0.2">
      <c r="B333" s="746"/>
      <c r="C333" s="746"/>
      <c r="D333" s="745"/>
    </row>
    <row r="334" spans="2:4" x14ac:dyDescent="0.2">
      <c r="B334" s="746"/>
      <c r="C334" s="746"/>
      <c r="D334" s="745"/>
    </row>
    <row r="335" spans="2:4" x14ac:dyDescent="0.2">
      <c r="B335" s="746"/>
      <c r="C335" s="746"/>
      <c r="D335" s="745"/>
    </row>
    <row r="336" spans="2:4" x14ac:dyDescent="0.2">
      <c r="B336" s="746"/>
      <c r="C336" s="746"/>
      <c r="D336" s="745"/>
    </row>
    <row r="337" spans="2:4" x14ac:dyDescent="0.2">
      <c r="B337" s="746"/>
      <c r="C337" s="746"/>
      <c r="D337" s="745"/>
    </row>
    <row r="338" spans="2:4" x14ac:dyDescent="0.2">
      <c r="B338" s="746"/>
      <c r="C338" s="746"/>
      <c r="D338" s="745"/>
    </row>
    <row r="339" spans="2:4" x14ac:dyDescent="0.2">
      <c r="B339" s="746"/>
      <c r="C339" s="746"/>
      <c r="D339" s="745"/>
    </row>
    <row r="340" spans="2:4" x14ac:dyDescent="0.2">
      <c r="B340" s="746"/>
      <c r="C340" s="746"/>
      <c r="D340" s="745"/>
    </row>
    <row r="341" spans="2:4" x14ac:dyDescent="0.2">
      <c r="B341" s="746"/>
      <c r="C341" s="746"/>
      <c r="D341" s="745"/>
    </row>
    <row r="342" spans="2:4" x14ac:dyDescent="0.2">
      <c r="B342" s="746"/>
      <c r="C342" s="746"/>
      <c r="D342" s="745"/>
    </row>
    <row r="343" spans="2:4" x14ac:dyDescent="0.2">
      <c r="B343" s="746"/>
      <c r="C343" s="746"/>
      <c r="D343" s="745"/>
    </row>
    <row r="344" spans="2:4" x14ac:dyDescent="0.2">
      <c r="B344" s="746"/>
      <c r="C344" s="746"/>
      <c r="D344" s="745"/>
    </row>
    <row r="345" spans="2:4" x14ac:dyDescent="0.2">
      <c r="B345" s="746"/>
      <c r="C345" s="746"/>
      <c r="D345" s="745"/>
    </row>
    <row r="346" spans="2:4" x14ac:dyDescent="0.2">
      <c r="B346" s="746"/>
      <c r="C346" s="746"/>
      <c r="D346" s="745"/>
    </row>
    <row r="347" spans="2:4" x14ac:dyDescent="0.2">
      <c r="B347" s="746"/>
      <c r="C347" s="746"/>
      <c r="D347" s="745"/>
    </row>
    <row r="348" spans="2:4" x14ac:dyDescent="0.2">
      <c r="B348" s="746"/>
      <c r="C348" s="746"/>
      <c r="D348" s="745"/>
    </row>
    <row r="349" spans="2:4" x14ac:dyDescent="0.2">
      <c r="B349" s="746"/>
      <c r="C349" s="746"/>
      <c r="D349" s="745"/>
    </row>
    <row r="350" spans="2:4" x14ac:dyDescent="0.2">
      <c r="B350" s="746"/>
      <c r="C350" s="746"/>
      <c r="D350" s="745"/>
    </row>
    <row r="351" spans="2:4" x14ac:dyDescent="0.2">
      <c r="B351" s="746"/>
      <c r="C351" s="746"/>
      <c r="D351" s="745"/>
    </row>
    <row r="352" spans="2:4" x14ac:dyDescent="0.2">
      <c r="B352" s="746"/>
      <c r="C352" s="746"/>
      <c r="D352" s="745"/>
    </row>
    <row r="353" spans="2:4" x14ac:dyDescent="0.2">
      <c r="B353" s="746"/>
      <c r="C353" s="746"/>
      <c r="D353" s="745"/>
    </row>
    <row r="354" spans="2:4" x14ac:dyDescent="0.2">
      <c r="B354" s="746"/>
      <c r="C354" s="746"/>
      <c r="D354" s="745"/>
    </row>
    <row r="355" spans="2:4" x14ac:dyDescent="0.2">
      <c r="B355" s="746"/>
      <c r="C355" s="746"/>
      <c r="D355" s="745"/>
    </row>
    <row r="356" spans="2:4" x14ac:dyDescent="0.2">
      <c r="B356" s="746"/>
      <c r="C356" s="746"/>
      <c r="D356" s="745"/>
    </row>
    <row r="357" spans="2:4" x14ac:dyDescent="0.2">
      <c r="B357" s="746"/>
      <c r="C357" s="746"/>
      <c r="D357" s="745"/>
    </row>
    <row r="358" spans="2:4" x14ac:dyDescent="0.2">
      <c r="B358" s="746"/>
      <c r="C358" s="746"/>
      <c r="D358" s="745"/>
    </row>
    <row r="359" spans="2:4" x14ac:dyDescent="0.2">
      <c r="B359" s="746"/>
      <c r="C359" s="746"/>
      <c r="D359" s="745"/>
    </row>
    <row r="360" spans="2:4" x14ac:dyDescent="0.2">
      <c r="B360" s="746"/>
      <c r="C360" s="746"/>
      <c r="D360" s="745"/>
    </row>
    <row r="361" spans="2:4" x14ac:dyDescent="0.2">
      <c r="B361" s="746"/>
      <c r="C361" s="746"/>
      <c r="D361" s="745"/>
    </row>
    <row r="362" spans="2:4" x14ac:dyDescent="0.2">
      <c r="B362" s="746"/>
      <c r="C362" s="746"/>
      <c r="D362" s="745"/>
    </row>
    <row r="363" spans="2:4" x14ac:dyDescent="0.2">
      <c r="B363" s="746"/>
      <c r="C363" s="746"/>
      <c r="D363" s="745"/>
    </row>
    <row r="364" spans="2:4" x14ac:dyDescent="0.2">
      <c r="B364" s="746"/>
      <c r="C364" s="746"/>
      <c r="D364" s="745"/>
    </row>
    <row r="365" spans="2:4" x14ac:dyDescent="0.2">
      <c r="B365" s="746"/>
      <c r="C365" s="746"/>
      <c r="D365" s="745"/>
    </row>
    <row r="366" spans="2:4" x14ac:dyDescent="0.2">
      <c r="B366" s="746"/>
      <c r="C366" s="746"/>
      <c r="D366" s="745"/>
    </row>
    <row r="367" spans="2:4" x14ac:dyDescent="0.2">
      <c r="B367" s="746"/>
      <c r="C367" s="746"/>
      <c r="D367" s="745"/>
    </row>
    <row r="368" spans="2:4" x14ac:dyDescent="0.2">
      <c r="B368" s="746"/>
      <c r="C368" s="746"/>
      <c r="D368" s="745"/>
    </row>
    <row r="369" spans="2:4" x14ac:dyDescent="0.2">
      <c r="B369" s="746"/>
      <c r="C369" s="746"/>
      <c r="D369" s="745"/>
    </row>
    <row r="370" spans="2:4" x14ac:dyDescent="0.2">
      <c r="B370" s="746"/>
      <c r="C370" s="746"/>
      <c r="D370" s="745"/>
    </row>
    <row r="371" spans="2:4" x14ac:dyDescent="0.2">
      <c r="B371" s="746"/>
      <c r="C371" s="746"/>
      <c r="D371" s="745"/>
    </row>
    <row r="372" spans="2:4" x14ac:dyDescent="0.2">
      <c r="B372" s="746"/>
      <c r="C372" s="746"/>
      <c r="D372" s="745"/>
    </row>
    <row r="373" spans="2:4" x14ac:dyDescent="0.2">
      <c r="B373" s="746"/>
      <c r="C373" s="746"/>
      <c r="D373" s="745"/>
    </row>
    <row r="374" spans="2:4" x14ac:dyDescent="0.2">
      <c r="B374" s="746"/>
      <c r="C374" s="746"/>
      <c r="D374" s="745"/>
    </row>
    <row r="375" spans="2:4" x14ac:dyDescent="0.2">
      <c r="B375" s="746"/>
      <c r="C375" s="746"/>
      <c r="D375" s="745"/>
    </row>
    <row r="376" spans="2:4" x14ac:dyDescent="0.2">
      <c r="B376" s="746"/>
      <c r="C376" s="746"/>
      <c r="D376" s="745"/>
    </row>
    <row r="377" spans="2:4" x14ac:dyDescent="0.2">
      <c r="B377" s="746"/>
      <c r="C377" s="746"/>
      <c r="D377" s="745"/>
    </row>
    <row r="378" spans="2:4" x14ac:dyDescent="0.2">
      <c r="B378" s="746"/>
      <c r="C378" s="746"/>
      <c r="D378" s="745"/>
    </row>
    <row r="379" spans="2:4" x14ac:dyDescent="0.2">
      <c r="B379" s="746"/>
      <c r="C379" s="746"/>
      <c r="D379" s="745"/>
    </row>
    <row r="380" spans="2:4" x14ac:dyDescent="0.2">
      <c r="B380" s="746"/>
      <c r="C380" s="746"/>
      <c r="D380" s="745"/>
    </row>
    <row r="381" spans="2:4" x14ac:dyDescent="0.2">
      <c r="B381" s="746"/>
      <c r="C381" s="746"/>
      <c r="D381" s="745"/>
    </row>
    <row r="382" spans="2:4" x14ac:dyDescent="0.2">
      <c r="B382" s="746"/>
      <c r="C382" s="746"/>
      <c r="D382" s="745"/>
    </row>
    <row r="383" spans="2:4" x14ac:dyDescent="0.2">
      <c r="B383" s="746"/>
      <c r="C383" s="746"/>
      <c r="D383" s="745"/>
    </row>
    <row r="384" spans="2:4" x14ac:dyDescent="0.2">
      <c r="B384" s="746"/>
      <c r="C384" s="746"/>
      <c r="D384" s="745"/>
    </row>
    <row r="385" spans="2:4" x14ac:dyDescent="0.2">
      <c r="B385" s="746"/>
      <c r="C385" s="746"/>
      <c r="D385" s="745"/>
    </row>
    <row r="386" spans="2:4" x14ac:dyDescent="0.2">
      <c r="B386" s="746"/>
      <c r="C386" s="746"/>
      <c r="D386" s="745"/>
    </row>
    <row r="387" spans="2:4" x14ac:dyDescent="0.2">
      <c r="B387" s="746"/>
      <c r="C387" s="746"/>
      <c r="D387" s="745"/>
    </row>
    <row r="388" spans="2:4" x14ac:dyDescent="0.2">
      <c r="B388" s="746"/>
      <c r="C388" s="746"/>
      <c r="D388" s="745"/>
    </row>
    <row r="389" spans="2:4" x14ac:dyDescent="0.2">
      <c r="B389" s="746"/>
      <c r="C389" s="746"/>
      <c r="D389" s="745"/>
    </row>
    <row r="390" spans="2:4" x14ac:dyDescent="0.2">
      <c r="B390" s="746"/>
      <c r="C390" s="746"/>
      <c r="D390" s="745"/>
    </row>
    <row r="391" spans="2:4" x14ac:dyDescent="0.2">
      <c r="B391" s="746"/>
      <c r="C391" s="746"/>
      <c r="D391" s="745"/>
    </row>
    <row r="392" spans="2:4" x14ac:dyDescent="0.2">
      <c r="B392" s="746"/>
      <c r="C392" s="746"/>
      <c r="D392" s="745"/>
    </row>
    <row r="393" spans="2:4" x14ac:dyDescent="0.2">
      <c r="B393" s="746"/>
      <c r="C393" s="746"/>
      <c r="D393" s="745"/>
    </row>
    <row r="394" spans="2:4" x14ac:dyDescent="0.2">
      <c r="B394" s="746"/>
      <c r="C394" s="746"/>
      <c r="D394" s="745"/>
    </row>
    <row r="395" spans="2:4" x14ac:dyDescent="0.2">
      <c r="B395" s="746"/>
      <c r="C395" s="746"/>
      <c r="D395" s="745"/>
    </row>
    <row r="396" spans="2:4" x14ac:dyDescent="0.2">
      <c r="B396" s="746"/>
      <c r="C396" s="746"/>
      <c r="D396" s="745"/>
    </row>
    <row r="397" spans="2:4" x14ac:dyDescent="0.2">
      <c r="B397" s="746"/>
      <c r="C397" s="746"/>
      <c r="D397" s="745"/>
    </row>
    <row r="398" spans="2:4" x14ac:dyDescent="0.2">
      <c r="B398" s="746"/>
      <c r="C398" s="746"/>
      <c r="D398" s="745"/>
    </row>
    <row r="399" spans="2:4" x14ac:dyDescent="0.2">
      <c r="B399" s="746"/>
      <c r="C399" s="746"/>
      <c r="D399" s="745"/>
    </row>
    <row r="400" spans="2:4" x14ac:dyDescent="0.2">
      <c r="B400" s="746"/>
      <c r="C400" s="746"/>
      <c r="D400" s="745"/>
    </row>
    <row r="401" spans="2:4" x14ac:dyDescent="0.2">
      <c r="B401" s="746"/>
      <c r="C401" s="746"/>
      <c r="D401" s="745"/>
    </row>
    <row r="402" spans="2:4" x14ac:dyDescent="0.2">
      <c r="B402" s="746"/>
      <c r="C402" s="746"/>
      <c r="D402" s="745"/>
    </row>
    <row r="403" spans="2:4" x14ac:dyDescent="0.2">
      <c r="B403" s="746"/>
      <c r="C403" s="746"/>
      <c r="D403" s="745"/>
    </row>
    <row r="404" spans="2:4" x14ac:dyDescent="0.2">
      <c r="B404" s="746"/>
      <c r="C404" s="746"/>
      <c r="D404" s="745"/>
    </row>
    <row r="405" spans="2:4" x14ac:dyDescent="0.2">
      <c r="B405" s="746"/>
      <c r="C405" s="746"/>
      <c r="D405" s="745"/>
    </row>
    <row r="406" spans="2:4" x14ac:dyDescent="0.2">
      <c r="B406" s="746"/>
      <c r="C406" s="746"/>
      <c r="D406" s="745"/>
    </row>
    <row r="407" spans="2:4" x14ac:dyDescent="0.2">
      <c r="B407" s="746"/>
      <c r="C407" s="746"/>
      <c r="D407" s="745"/>
    </row>
    <row r="408" spans="2:4" x14ac:dyDescent="0.2">
      <c r="B408" s="746"/>
      <c r="C408" s="746"/>
      <c r="D408" s="745"/>
    </row>
    <row r="409" spans="2:4" x14ac:dyDescent="0.2">
      <c r="B409" s="746"/>
      <c r="C409" s="746"/>
      <c r="D409" s="745"/>
    </row>
    <row r="410" spans="2:4" x14ac:dyDescent="0.2">
      <c r="B410" s="746"/>
      <c r="C410" s="746"/>
      <c r="D410" s="745"/>
    </row>
    <row r="411" spans="2:4" x14ac:dyDescent="0.2">
      <c r="B411" s="746"/>
      <c r="C411" s="746"/>
      <c r="D411" s="745"/>
    </row>
    <row r="412" spans="2:4" x14ac:dyDescent="0.2">
      <c r="B412" s="746"/>
      <c r="C412" s="746"/>
      <c r="D412" s="745"/>
    </row>
    <row r="413" spans="2:4" x14ac:dyDescent="0.2">
      <c r="B413" s="746"/>
      <c r="C413" s="746"/>
      <c r="D413" s="745"/>
    </row>
    <row r="414" spans="2:4" x14ac:dyDescent="0.2">
      <c r="B414" s="746"/>
      <c r="C414" s="746"/>
      <c r="D414" s="745"/>
    </row>
    <row r="415" spans="2:4" x14ac:dyDescent="0.2">
      <c r="B415" s="746"/>
      <c r="C415" s="746"/>
      <c r="D415" s="745"/>
    </row>
    <row r="416" spans="2:4" x14ac:dyDescent="0.2">
      <c r="B416" s="746"/>
      <c r="C416" s="746"/>
      <c r="D416" s="745"/>
    </row>
    <row r="417" spans="2:4" x14ac:dyDescent="0.2">
      <c r="B417" s="746"/>
      <c r="C417" s="746"/>
      <c r="D417" s="745"/>
    </row>
    <row r="418" spans="2:4" x14ac:dyDescent="0.2">
      <c r="B418" s="746"/>
      <c r="C418" s="746"/>
      <c r="D418" s="745"/>
    </row>
    <row r="419" spans="2:4" x14ac:dyDescent="0.2">
      <c r="B419" s="746"/>
      <c r="C419" s="746"/>
      <c r="D419" s="745"/>
    </row>
    <row r="420" spans="2:4" x14ac:dyDescent="0.2">
      <c r="B420" s="746"/>
      <c r="C420" s="746"/>
      <c r="D420" s="745"/>
    </row>
    <row r="421" spans="2:4" x14ac:dyDescent="0.2">
      <c r="B421" s="746"/>
      <c r="C421" s="746"/>
      <c r="D421" s="745"/>
    </row>
    <row r="422" spans="2:4" x14ac:dyDescent="0.2">
      <c r="B422" s="746"/>
      <c r="C422" s="746"/>
      <c r="D422" s="745"/>
    </row>
    <row r="423" spans="2:4" x14ac:dyDescent="0.2">
      <c r="B423" s="746"/>
      <c r="C423" s="746"/>
      <c r="D423" s="745"/>
    </row>
    <row r="424" spans="2:4" x14ac:dyDescent="0.2">
      <c r="B424" s="746"/>
      <c r="C424" s="746"/>
      <c r="D424" s="745"/>
    </row>
    <row r="425" spans="2:4" x14ac:dyDescent="0.2">
      <c r="B425" s="746"/>
      <c r="C425" s="746"/>
      <c r="D425" s="745"/>
    </row>
    <row r="426" spans="2:4" x14ac:dyDescent="0.2">
      <c r="B426" s="746"/>
      <c r="C426" s="746"/>
      <c r="D426" s="745"/>
    </row>
    <row r="427" spans="2:4" x14ac:dyDescent="0.2">
      <c r="B427" s="746"/>
      <c r="C427" s="746"/>
      <c r="D427" s="745"/>
    </row>
    <row r="428" spans="2:4" x14ac:dyDescent="0.2">
      <c r="B428" s="746"/>
      <c r="C428" s="746"/>
      <c r="D428" s="745"/>
    </row>
    <row r="429" spans="2:4" x14ac:dyDescent="0.2">
      <c r="B429" s="746"/>
      <c r="C429" s="746"/>
      <c r="D429" s="745"/>
    </row>
    <row r="430" spans="2:4" x14ac:dyDescent="0.2">
      <c r="B430" s="746"/>
      <c r="C430" s="746"/>
      <c r="D430" s="745"/>
    </row>
    <row r="431" spans="2:4" x14ac:dyDescent="0.2">
      <c r="B431" s="746"/>
      <c r="C431" s="746"/>
      <c r="D431" s="745"/>
    </row>
    <row r="432" spans="2:4" x14ac:dyDescent="0.2">
      <c r="B432" s="746"/>
      <c r="C432" s="746"/>
      <c r="D432" s="745"/>
    </row>
    <row r="433" spans="2:4" x14ac:dyDescent="0.2">
      <c r="B433" s="746"/>
      <c r="C433" s="746"/>
      <c r="D433" s="745"/>
    </row>
    <row r="434" spans="2:4" x14ac:dyDescent="0.2">
      <c r="B434" s="746"/>
      <c r="C434" s="746"/>
      <c r="D434" s="745"/>
    </row>
    <row r="435" spans="2:4" x14ac:dyDescent="0.2">
      <c r="B435" s="746"/>
      <c r="C435" s="746"/>
      <c r="D435" s="745"/>
    </row>
    <row r="436" spans="2:4" x14ac:dyDescent="0.2">
      <c r="B436" s="746"/>
      <c r="C436" s="746"/>
      <c r="D436" s="745"/>
    </row>
    <row r="437" spans="2:4" x14ac:dyDescent="0.2">
      <c r="B437" s="746"/>
      <c r="C437" s="746"/>
      <c r="D437" s="745"/>
    </row>
    <row r="438" spans="2:4" x14ac:dyDescent="0.2">
      <c r="B438" s="746"/>
      <c r="C438" s="746"/>
      <c r="D438" s="745"/>
    </row>
    <row r="439" spans="2:4" x14ac:dyDescent="0.2">
      <c r="B439" s="746"/>
      <c r="C439" s="746"/>
      <c r="D439" s="745"/>
    </row>
    <row r="440" spans="2:4" x14ac:dyDescent="0.2">
      <c r="B440" s="746"/>
      <c r="C440" s="746"/>
      <c r="D440" s="745"/>
    </row>
    <row r="441" spans="2:4" x14ac:dyDescent="0.2">
      <c r="B441" s="746"/>
      <c r="C441" s="746"/>
      <c r="D441" s="745"/>
    </row>
    <row r="442" spans="2:4" x14ac:dyDescent="0.2">
      <c r="B442" s="746"/>
      <c r="C442" s="746"/>
      <c r="D442" s="745"/>
    </row>
    <row r="443" spans="2:4" x14ac:dyDescent="0.2">
      <c r="B443" s="746"/>
      <c r="C443" s="746"/>
      <c r="D443" s="745"/>
    </row>
    <row r="444" spans="2:4" x14ac:dyDescent="0.2">
      <c r="B444" s="746"/>
      <c r="C444" s="746"/>
      <c r="D444" s="745"/>
    </row>
    <row r="445" spans="2:4" x14ac:dyDescent="0.2">
      <c r="B445" s="746"/>
      <c r="C445" s="746"/>
      <c r="D445" s="745"/>
    </row>
    <row r="446" spans="2:4" x14ac:dyDescent="0.2">
      <c r="B446" s="746"/>
      <c r="C446" s="746"/>
      <c r="D446" s="745"/>
    </row>
    <row r="447" spans="2:4" x14ac:dyDescent="0.2">
      <c r="B447" s="746"/>
      <c r="C447" s="746"/>
      <c r="D447" s="745"/>
    </row>
    <row r="448" spans="2:4" x14ac:dyDescent="0.2">
      <c r="B448" s="746"/>
      <c r="C448" s="746"/>
      <c r="D448" s="745"/>
    </row>
    <row r="449" spans="2:4" x14ac:dyDescent="0.2">
      <c r="B449" s="746"/>
      <c r="C449" s="746"/>
      <c r="D449" s="745"/>
    </row>
    <row r="450" spans="2:4" x14ac:dyDescent="0.2">
      <c r="B450" s="746"/>
      <c r="C450" s="746"/>
      <c r="D450" s="745"/>
    </row>
    <row r="451" spans="2:4" x14ac:dyDescent="0.2">
      <c r="B451" s="746"/>
      <c r="C451" s="746"/>
      <c r="D451" s="745"/>
    </row>
    <row r="452" spans="2:4" x14ac:dyDescent="0.2">
      <c r="B452" s="746"/>
      <c r="C452" s="746"/>
      <c r="D452" s="745"/>
    </row>
    <row r="453" spans="2:4" x14ac:dyDescent="0.2">
      <c r="B453" s="746"/>
      <c r="C453" s="746"/>
      <c r="D453" s="745"/>
    </row>
    <row r="454" spans="2:4" x14ac:dyDescent="0.2">
      <c r="B454" s="746"/>
      <c r="C454" s="746"/>
      <c r="D454" s="745"/>
    </row>
    <row r="455" spans="2:4" x14ac:dyDescent="0.2">
      <c r="B455" s="746"/>
      <c r="C455" s="746"/>
      <c r="D455" s="745"/>
    </row>
    <row r="456" spans="2:4" x14ac:dyDescent="0.2">
      <c r="B456" s="746"/>
      <c r="C456" s="746"/>
      <c r="D456" s="745"/>
    </row>
    <row r="457" spans="2:4" x14ac:dyDescent="0.2">
      <c r="B457" s="746"/>
      <c r="C457" s="746"/>
      <c r="D457" s="745"/>
    </row>
    <row r="458" spans="2:4" x14ac:dyDescent="0.2">
      <c r="B458" s="746"/>
      <c r="C458" s="746"/>
      <c r="D458" s="745"/>
    </row>
    <row r="459" spans="2:4" x14ac:dyDescent="0.2">
      <c r="B459" s="746"/>
      <c r="C459" s="746"/>
      <c r="D459" s="745"/>
    </row>
    <row r="460" spans="2:4" x14ac:dyDescent="0.2">
      <c r="B460" s="746"/>
      <c r="C460" s="746"/>
      <c r="D460" s="745"/>
    </row>
    <row r="461" spans="2:4" x14ac:dyDescent="0.2">
      <c r="B461" s="746"/>
      <c r="C461" s="746"/>
      <c r="D461" s="745"/>
    </row>
    <row r="462" spans="2:4" x14ac:dyDescent="0.2">
      <c r="B462" s="746"/>
      <c r="C462" s="746"/>
      <c r="D462" s="745"/>
    </row>
    <row r="463" spans="2:4" x14ac:dyDescent="0.2">
      <c r="B463" s="746"/>
      <c r="C463" s="746"/>
      <c r="D463" s="745"/>
    </row>
    <row r="464" spans="2:4" x14ac:dyDescent="0.2">
      <c r="B464" s="746"/>
      <c r="C464" s="746"/>
      <c r="D464" s="745"/>
    </row>
    <row r="465" spans="2:4" x14ac:dyDescent="0.2">
      <c r="B465" s="746"/>
      <c r="C465" s="746"/>
      <c r="D465" s="745"/>
    </row>
    <row r="466" spans="2:4" x14ac:dyDescent="0.2">
      <c r="B466" s="746"/>
      <c r="C466" s="746"/>
      <c r="D466" s="745"/>
    </row>
    <row r="467" spans="2:4" x14ac:dyDescent="0.2">
      <c r="B467" s="746"/>
      <c r="C467" s="746"/>
      <c r="D467" s="745"/>
    </row>
    <row r="468" spans="2:4" x14ac:dyDescent="0.2">
      <c r="B468" s="746"/>
      <c r="C468" s="746"/>
      <c r="D468" s="745"/>
    </row>
    <row r="469" spans="2:4" x14ac:dyDescent="0.2">
      <c r="B469" s="746"/>
      <c r="C469" s="746"/>
      <c r="D469" s="745"/>
    </row>
    <row r="470" spans="2:4" x14ac:dyDescent="0.2">
      <c r="B470" s="746"/>
      <c r="C470" s="746"/>
      <c r="D470" s="745"/>
    </row>
    <row r="471" spans="2:4" x14ac:dyDescent="0.2">
      <c r="B471" s="746"/>
      <c r="C471" s="746"/>
      <c r="D471" s="745"/>
    </row>
    <row r="472" spans="2:4" x14ac:dyDescent="0.2">
      <c r="B472" s="746"/>
      <c r="C472" s="746"/>
      <c r="D472" s="745"/>
    </row>
    <row r="473" spans="2:4" x14ac:dyDescent="0.2">
      <c r="B473" s="746"/>
      <c r="C473" s="746"/>
      <c r="D473" s="745"/>
    </row>
    <row r="474" spans="2:4" x14ac:dyDescent="0.2">
      <c r="B474" s="746"/>
      <c r="C474" s="746"/>
      <c r="D474" s="745"/>
    </row>
    <row r="475" spans="2:4" x14ac:dyDescent="0.2">
      <c r="B475" s="746"/>
      <c r="C475" s="746"/>
      <c r="D475" s="745"/>
    </row>
    <row r="476" spans="2:4" x14ac:dyDescent="0.2">
      <c r="B476" s="746"/>
      <c r="C476" s="746"/>
      <c r="D476" s="745"/>
    </row>
    <row r="477" spans="2:4" x14ac:dyDescent="0.2">
      <c r="B477" s="746"/>
      <c r="C477" s="746"/>
      <c r="D477" s="745"/>
    </row>
    <row r="478" spans="2:4" x14ac:dyDescent="0.2">
      <c r="B478" s="746"/>
      <c r="C478" s="746"/>
      <c r="D478" s="745"/>
    </row>
    <row r="479" spans="2:4" x14ac:dyDescent="0.2">
      <c r="B479" s="746"/>
      <c r="C479" s="746"/>
      <c r="D479" s="745"/>
    </row>
    <row r="480" spans="2:4" x14ac:dyDescent="0.2">
      <c r="B480" s="746"/>
      <c r="C480" s="746"/>
      <c r="D480" s="745"/>
    </row>
    <row r="481" spans="2:4" x14ac:dyDescent="0.2">
      <c r="B481" s="746"/>
      <c r="C481" s="746"/>
      <c r="D481" s="745"/>
    </row>
    <row r="482" spans="2:4" x14ac:dyDescent="0.2">
      <c r="B482" s="746"/>
      <c r="C482" s="746"/>
      <c r="D482" s="745"/>
    </row>
    <row r="483" spans="2:4" x14ac:dyDescent="0.2">
      <c r="B483" s="746"/>
      <c r="C483" s="746"/>
      <c r="D483" s="745"/>
    </row>
    <row r="484" spans="2:4" x14ac:dyDescent="0.2">
      <c r="B484" s="746"/>
      <c r="C484" s="746"/>
      <c r="D484" s="745"/>
    </row>
    <row r="485" spans="2:4" x14ac:dyDescent="0.2">
      <c r="B485" s="746"/>
      <c r="C485" s="746"/>
      <c r="D485" s="745"/>
    </row>
    <row r="486" spans="2:4" x14ac:dyDescent="0.2">
      <c r="B486" s="746"/>
      <c r="C486" s="746"/>
      <c r="D486" s="745"/>
    </row>
    <row r="487" spans="2:4" x14ac:dyDescent="0.2">
      <c r="B487" s="746"/>
      <c r="C487" s="746"/>
      <c r="D487" s="745"/>
    </row>
    <row r="488" spans="2:4" x14ac:dyDescent="0.2">
      <c r="B488" s="746"/>
      <c r="C488" s="746"/>
      <c r="D488" s="745"/>
    </row>
    <row r="489" spans="2:4" x14ac:dyDescent="0.2">
      <c r="B489" s="746"/>
      <c r="C489" s="746"/>
      <c r="D489" s="745"/>
    </row>
    <row r="490" spans="2:4" x14ac:dyDescent="0.2">
      <c r="B490" s="746"/>
      <c r="C490" s="746"/>
      <c r="D490" s="745"/>
    </row>
    <row r="491" spans="2:4" x14ac:dyDescent="0.2">
      <c r="B491" s="746"/>
      <c r="C491" s="746"/>
      <c r="D491" s="745"/>
    </row>
    <row r="492" spans="2:4" x14ac:dyDescent="0.2">
      <c r="B492" s="746"/>
      <c r="C492" s="746"/>
      <c r="D492" s="745"/>
    </row>
    <row r="493" spans="2:4" x14ac:dyDescent="0.2">
      <c r="B493" s="746"/>
      <c r="C493" s="746"/>
      <c r="D493" s="745"/>
    </row>
    <row r="494" spans="2:4" x14ac:dyDescent="0.2">
      <c r="B494" s="746"/>
      <c r="C494" s="746"/>
      <c r="D494" s="745"/>
    </row>
    <row r="495" spans="2:4" x14ac:dyDescent="0.2">
      <c r="B495" s="746"/>
      <c r="C495" s="746"/>
      <c r="D495" s="745"/>
    </row>
    <row r="496" spans="2:4" x14ac:dyDescent="0.2">
      <c r="B496" s="746"/>
      <c r="C496" s="746"/>
      <c r="D496" s="745"/>
    </row>
    <row r="497" spans="2:4" x14ac:dyDescent="0.2">
      <c r="B497" s="746"/>
      <c r="C497" s="746"/>
      <c r="D497" s="745"/>
    </row>
    <row r="498" spans="2:4" x14ac:dyDescent="0.2">
      <c r="B498" s="746"/>
      <c r="C498" s="746"/>
      <c r="D498" s="745"/>
    </row>
    <row r="499" spans="2:4" x14ac:dyDescent="0.2">
      <c r="B499" s="746"/>
      <c r="C499" s="746"/>
      <c r="D499" s="745"/>
    </row>
    <row r="500" spans="2:4" x14ac:dyDescent="0.2">
      <c r="B500" s="746"/>
      <c r="C500" s="746"/>
      <c r="D500" s="745"/>
    </row>
    <row r="501" spans="2:4" x14ac:dyDescent="0.2">
      <c r="B501" s="746"/>
      <c r="C501" s="746"/>
      <c r="D501" s="745"/>
    </row>
    <row r="502" spans="2:4" x14ac:dyDescent="0.2">
      <c r="B502" s="746"/>
      <c r="C502" s="746"/>
      <c r="D502" s="745"/>
    </row>
    <row r="503" spans="2:4" x14ac:dyDescent="0.2">
      <c r="B503" s="746"/>
      <c r="C503" s="746"/>
      <c r="D503" s="745"/>
    </row>
    <row r="504" spans="2:4" x14ac:dyDescent="0.2">
      <c r="B504" s="746"/>
      <c r="C504" s="746"/>
      <c r="D504" s="745"/>
    </row>
    <row r="505" spans="2:4" x14ac:dyDescent="0.2">
      <c r="B505" s="746"/>
      <c r="C505" s="746"/>
      <c r="D505" s="745"/>
    </row>
    <row r="506" spans="2:4" x14ac:dyDescent="0.2">
      <c r="B506" s="746"/>
      <c r="C506" s="746"/>
      <c r="D506" s="745"/>
    </row>
    <row r="507" spans="2:4" x14ac:dyDescent="0.2">
      <c r="B507" s="746"/>
      <c r="C507" s="746"/>
      <c r="D507" s="745"/>
    </row>
    <row r="508" spans="2:4" x14ac:dyDescent="0.2">
      <c r="B508" s="746"/>
      <c r="C508" s="746"/>
      <c r="D508" s="745"/>
    </row>
    <row r="509" spans="2:4" x14ac:dyDescent="0.2">
      <c r="B509" s="746"/>
      <c r="C509" s="746"/>
      <c r="D509" s="745"/>
    </row>
    <row r="510" spans="2:4" x14ac:dyDescent="0.2">
      <c r="B510" s="746"/>
      <c r="C510" s="746"/>
      <c r="D510" s="745"/>
    </row>
    <row r="511" spans="2:4" x14ac:dyDescent="0.2">
      <c r="B511" s="746"/>
      <c r="C511" s="746"/>
      <c r="D511" s="745"/>
    </row>
    <row r="512" spans="2:4" x14ac:dyDescent="0.2">
      <c r="B512" s="746"/>
      <c r="C512" s="746"/>
      <c r="D512" s="745"/>
    </row>
    <row r="513" spans="2:4" x14ac:dyDescent="0.2">
      <c r="B513" s="746"/>
      <c r="C513" s="746"/>
      <c r="D513" s="745"/>
    </row>
    <row r="514" spans="2:4" x14ac:dyDescent="0.2">
      <c r="B514" s="746"/>
      <c r="C514" s="746"/>
      <c r="D514" s="745"/>
    </row>
    <row r="515" spans="2:4" x14ac:dyDescent="0.2">
      <c r="B515" s="746"/>
      <c r="C515" s="746"/>
      <c r="D515" s="745"/>
    </row>
    <row r="516" spans="2:4" x14ac:dyDescent="0.2">
      <c r="B516" s="746"/>
      <c r="C516" s="746"/>
      <c r="D516" s="745"/>
    </row>
    <row r="517" spans="2:4" x14ac:dyDescent="0.2">
      <c r="B517" s="746"/>
      <c r="C517" s="746"/>
      <c r="D517" s="745"/>
    </row>
    <row r="518" spans="2:4" x14ac:dyDescent="0.2">
      <c r="B518" s="746"/>
      <c r="C518" s="746"/>
      <c r="D518" s="745"/>
    </row>
    <row r="519" spans="2:4" x14ac:dyDescent="0.2">
      <c r="B519" s="746"/>
      <c r="C519" s="746"/>
      <c r="D519" s="745"/>
    </row>
    <row r="520" spans="2:4" x14ac:dyDescent="0.2">
      <c r="B520" s="746"/>
      <c r="C520" s="746"/>
      <c r="D520" s="745"/>
    </row>
    <row r="521" spans="2:4" x14ac:dyDescent="0.2">
      <c r="B521" s="746"/>
      <c r="C521" s="746"/>
      <c r="D521" s="745"/>
    </row>
    <row r="522" spans="2:4" x14ac:dyDescent="0.2">
      <c r="B522" s="746"/>
      <c r="C522" s="746"/>
      <c r="D522" s="745"/>
    </row>
    <row r="523" spans="2:4" x14ac:dyDescent="0.2">
      <c r="B523" s="746"/>
      <c r="C523" s="746"/>
      <c r="D523" s="745"/>
    </row>
    <row r="524" spans="2:4" x14ac:dyDescent="0.2">
      <c r="B524" s="746"/>
      <c r="C524" s="746"/>
      <c r="D524" s="745"/>
    </row>
    <row r="525" spans="2:4" x14ac:dyDescent="0.2">
      <c r="B525" s="746"/>
      <c r="C525" s="746"/>
      <c r="D525" s="745"/>
    </row>
    <row r="526" spans="2:4" x14ac:dyDescent="0.2">
      <c r="B526" s="746"/>
      <c r="C526" s="746"/>
      <c r="D526" s="745"/>
    </row>
    <row r="527" spans="2:4" x14ac:dyDescent="0.2">
      <c r="B527" s="746"/>
      <c r="C527" s="746"/>
      <c r="D527" s="745"/>
    </row>
    <row r="528" spans="2:4" x14ac:dyDescent="0.2">
      <c r="B528" s="746"/>
      <c r="C528" s="746"/>
      <c r="D528" s="745"/>
    </row>
    <row r="529" spans="2:4" x14ac:dyDescent="0.2">
      <c r="B529" s="746"/>
      <c r="C529" s="746"/>
      <c r="D529" s="745"/>
    </row>
    <row r="530" spans="2:4" x14ac:dyDescent="0.2">
      <c r="B530" s="746"/>
      <c r="C530" s="746"/>
      <c r="D530" s="745"/>
    </row>
    <row r="531" spans="2:4" x14ac:dyDescent="0.2">
      <c r="B531" s="746"/>
      <c r="C531" s="746"/>
      <c r="D531" s="745"/>
    </row>
    <row r="532" spans="2:4" x14ac:dyDescent="0.2">
      <c r="B532" s="746"/>
      <c r="C532" s="746"/>
      <c r="D532" s="745"/>
    </row>
    <row r="533" spans="2:4" x14ac:dyDescent="0.2">
      <c r="B533" s="746"/>
      <c r="C533" s="746"/>
      <c r="D533" s="745"/>
    </row>
    <row r="534" spans="2:4" x14ac:dyDescent="0.2">
      <c r="B534" s="746"/>
      <c r="C534" s="746"/>
      <c r="D534" s="745"/>
    </row>
    <row r="535" spans="2:4" x14ac:dyDescent="0.2">
      <c r="B535" s="746"/>
      <c r="C535" s="746"/>
      <c r="D535" s="745"/>
    </row>
    <row r="536" spans="2:4" x14ac:dyDescent="0.2">
      <c r="B536" s="746"/>
      <c r="C536" s="746"/>
      <c r="D536" s="745"/>
    </row>
    <row r="537" spans="2:4" x14ac:dyDescent="0.2">
      <c r="B537" s="746"/>
      <c r="C537" s="746"/>
      <c r="D537" s="745"/>
    </row>
    <row r="538" spans="2:4" x14ac:dyDescent="0.2">
      <c r="B538" s="746"/>
      <c r="C538" s="746"/>
      <c r="D538" s="745"/>
    </row>
    <row r="539" spans="2:4" x14ac:dyDescent="0.2">
      <c r="B539" s="746"/>
      <c r="C539" s="746"/>
      <c r="D539" s="745"/>
    </row>
    <row r="540" spans="2:4" x14ac:dyDescent="0.2">
      <c r="B540" s="746"/>
      <c r="C540" s="746"/>
      <c r="D540" s="745"/>
    </row>
    <row r="541" spans="2:4" x14ac:dyDescent="0.2">
      <c r="B541" s="746"/>
      <c r="C541" s="746"/>
      <c r="D541" s="745"/>
    </row>
    <row r="542" spans="2:4" x14ac:dyDescent="0.2">
      <c r="B542" s="746"/>
      <c r="C542" s="746"/>
      <c r="D542" s="745"/>
    </row>
    <row r="543" spans="2:4" x14ac:dyDescent="0.2">
      <c r="B543" s="746"/>
      <c r="C543" s="746"/>
      <c r="D543" s="745"/>
    </row>
    <row r="544" spans="2:4" x14ac:dyDescent="0.2">
      <c r="B544" s="746"/>
      <c r="C544" s="746"/>
      <c r="D544" s="745"/>
    </row>
    <row r="545" spans="2:4" x14ac:dyDescent="0.2">
      <c r="B545" s="746"/>
      <c r="C545" s="746"/>
      <c r="D545" s="745"/>
    </row>
    <row r="546" spans="2:4" x14ac:dyDescent="0.2">
      <c r="B546" s="746"/>
      <c r="C546" s="746"/>
      <c r="D546" s="745"/>
    </row>
    <row r="547" spans="2:4" x14ac:dyDescent="0.2">
      <c r="B547" s="746"/>
      <c r="C547" s="746"/>
      <c r="D547" s="745"/>
    </row>
    <row r="548" spans="2:4" x14ac:dyDescent="0.2">
      <c r="B548" s="746"/>
      <c r="C548" s="746"/>
      <c r="D548" s="745"/>
    </row>
    <row r="549" spans="2:4" x14ac:dyDescent="0.2">
      <c r="B549" s="746"/>
      <c r="C549" s="746"/>
      <c r="D549" s="745"/>
    </row>
    <row r="550" spans="2:4" x14ac:dyDescent="0.2">
      <c r="B550" s="746"/>
      <c r="C550" s="746"/>
      <c r="D550" s="745"/>
    </row>
    <row r="551" spans="2:4" x14ac:dyDescent="0.2">
      <c r="B551" s="746"/>
      <c r="C551" s="746"/>
      <c r="D551" s="745"/>
    </row>
    <row r="552" spans="2:4" x14ac:dyDescent="0.2">
      <c r="B552" s="746"/>
      <c r="C552" s="746"/>
      <c r="D552" s="745"/>
    </row>
    <row r="553" spans="2:4" x14ac:dyDescent="0.2">
      <c r="B553" s="746"/>
      <c r="C553" s="746"/>
      <c r="D553" s="745"/>
    </row>
    <row r="554" spans="2:4" x14ac:dyDescent="0.2">
      <c r="B554" s="746"/>
      <c r="C554" s="746"/>
      <c r="D554" s="745"/>
    </row>
    <row r="555" spans="2:4" x14ac:dyDescent="0.2">
      <c r="B555" s="746"/>
      <c r="C555" s="746"/>
      <c r="D555" s="745"/>
    </row>
    <row r="556" spans="2:4" x14ac:dyDescent="0.2">
      <c r="B556" s="746"/>
      <c r="C556" s="746"/>
      <c r="D556" s="745"/>
    </row>
    <row r="557" spans="2:4" x14ac:dyDescent="0.2">
      <c r="B557" s="746"/>
      <c r="C557" s="746"/>
      <c r="D557" s="745"/>
    </row>
    <row r="558" spans="2:4" x14ac:dyDescent="0.2">
      <c r="B558" s="746"/>
      <c r="C558" s="746"/>
      <c r="D558" s="745"/>
    </row>
    <row r="559" spans="2:4" x14ac:dyDescent="0.2">
      <c r="B559" s="746"/>
      <c r="C559" s="746"/>
      <c r="D559" s="745"/>
    </row>
    <row r="560" spans="2:4" x14ac:dyDescent="0.2">
      <c r="B560" s="746"/>
      <c r="C560" s="746"/>
      <c r="D560" s="745"/>
    </row>
    <row r="561" spans="2:4" x14ac:dyDescent="0.2">
      <c r="B561" s="746"/>
      <c r="C561" s="746"/>
      <c r="D561" s="745"/>
    </row>
    <row r="562" spans="2:4" x14ac:dyDescent="0.2">
      <c r="B562" s="746"/>
      <c r="C562" s="746"/>
      <c r="D562" s="745"/>
    </row>
    <row r="563" spans="2:4" x14ac:dyDescent="0.2">
      <c r="B563" s="746"/>
      <c r="C563" s="746"/>
      <c r="D563" s="745"/>
    </row>
    <row r="564" spans="2:4" x14ac:dyDescent="0.2">
      <c r="B564" s="746"/>
      <c r="C564" s="746"/>
      <c r="D564" s="745"/>
    </row>
    <row r="565" spans="2:4" x14ac:dyDescent="0.2">
      <c r="B565" s="746"/>
      <c r="C565" s="746"/>
      <c r="D565" s="745"/>
    </row>
    <row r="566" spans="2:4" x14ac:dyDescent="0.2">
      <c r="B566" s="746"/>
      <c r="C566" s="746"/>
      <c r="D566" s="745"/>
    </row>
    <row r="567" spans="2:4" x14ac:dyDescent="0.2">
      <c r="B567" s="746"/>
      <c r="C567" s="746"/>
      <c r="D567" s="745"/>
    </row>
    <row r="568" spans="2:4" x14ac:dyDescent="0.2">
      <c r="B568" s="746"/>
      <c r="C568" s="746"/>
      <c r="D568" s="745"/>
    </row>
    <row r="569" spans="2:4" x14ac:dyDescent="0.2">
      <c r="B569" s="746"/>
      <c r="C569" s="746"/>
      <c r="D569" s="745"/>
    </row>
    <row r="570" spans="2:4" x14ac:dyDescent="0.2">
      <c r="B570" s="746"/>
      <c r="C570" s="746"/>
      <c r="D570" s="745"/>
    </row>
    <row r="571" spans="2:4" x14ac:dyDescent="0.2">
      <c r="B571" s="746"/>
      <c r="C571" s="746"/>
      <c r="D571" s="745"/>
    </row>
    <row r="572" spans="2:4" x14ac:dyDescent="0.2">
      <c r="B572" s="746"/>
      <c r="C572" s="746"/>
      <c r="D572" s="745"/>
    </row>
    <row r="573" spans="2:4" x14ac:dyDescent="0.2">
      <c r="B573" s="746"/>
      <c r="C573" s="746"/>
      <c r="D573" s="745"/>
    </row>
    <row r="574" spans="2:4" x14ac:dyDescent="0.2">
      <c r="B574" s="746"/>
      <c r="C574" s="746"/>
      <c r="D574" s="745"/>
    </row>
    <row r="575" spans="2:4" x14ac:dyDescent="0.2">
      <c r="B575" s="746"/>
      <c r="C575" s="746"/>
      <c r="D575" s="745"/>
    </row>
    <row r="576" spans="2:4" x14ac:dyDescent="0.2">
      <c r="B576" s="746"/>
      <c r="C576" s="746"/>
      <c r="D576" s="745"/>
    </row>
    <row r="577" spans="2:4" x14ac:dyDescent="0.2">
      <c r="B577" s="746"/>
      <c r="C577" s="746"/>
      <c r="D577" s="745"/>
    </row>
    <row r="578" spans="2:4" x14ac:dyDescent="0.2">
      <c r="B578" s="746"/>
      <c r="C578" s="746"/>
      <c r="D578" s="745"/>
    </row>
    <row r="579" spans="2:4" x14ac:dyDescent="0.2">
      <c r="B579" s="746"/>
      <c r="C579" s="746"/>
      <c r="D579" s="745"/>
    </row>
    <row r="580" spans="2:4" x14ac:dyDescent="0.2">
      <c r="B580" s="746"/>
      <c r="C580" s="746"/>
      <c r="D580" s="745"/>
    </row>
    <row r="581" spans="2:4" x14ac:dyDescent="0.2">
      <c r="B581" s="746"/>
      <c r="C581" s="746"/>
      <c r="D581" s="745"/>
    </row>
    <row r="582" spans="2:4" x14ac:dyDescent="0.2">
      <c r="B582" s="746"/>
      <c r="C582" s="746"/>
      <c r="D582" s="745"/>
    </row>
    <row r="583" spans="2:4" x14ac:dyDescent="0.2">
      <c r="B583" s="746"/>
      <c r="C583" s="746"/>
      <c r="D583" s="745"/>
    </row>
    <row r="584" spans="2:4" x14ac:dyDescent="0.2">
      <c r="B584" s="746"/>
      <c r="C584" s="746"/>
      <c r="D584" s="745"/>
    </row>
    <row r="585" spans="2:4" x14ac:dyDescent="0.2">
      <c r="B585" s="746"/>
      <c r="C585" s="746"/>
      <c r="D585" s="745"/>
    </row>
    <row r="586" spans="2:4" x14ac:dyDescent="0.2">
      <c r="B586" s="746"/>
      <c r="C586" s="746"/>
      <c r="D586" s="745"/>
    </row>
    <row r="587" spans="2:4" x14ac:dyDescent="0.2">
      <c r="B587" s="746"/>
      <c r="C587" s="746"/>
      <c r="D587" s="745"/>
    </row>
    <row r="588" spans="2:4" x14ac:dyDescent="0.2">
      <c r="B588" s="746"/>
      <c r="C588" s="746"/>
      <c r="D588" s="745"/>
    </row>
    <row r="589" spans="2:4" x14ac:dyDescent="0.2">
      <c r="B589" s="746"/>
      <c r="C589" s="746"/>
      <c r="D589" s="745"/>
    </row>
    <row r="590" spans="2:4" x14ac:dyDescent="0.2">
      <c r="B590" s="746"/>
      <c r="C590" s="746"/>
      <c r="D590" s="745"/>
    </row>
    <row r="591" spans="2:4" x14ac:dyDescent="0.2">
      <c r="B591" s="746"/>
      <c r="C591" s="746"/>
      <c r="D591" s="745"/>
    </row>
    <row r="592" spans="2:4" x14ac:dyDescent="0.2">
      <c r="B592" s="746"/>
      <c r="C592" s="746"/>
      <c r="D592" s="745"/>
    </row>
    <row r="593" spans="2:4" x14ac:dyDescent="0.2">
      <c r="B593" s="746"/>
      <c r="C593" s="746"/>
      <c r="D593" s="745"/>
    </row>
    <row r="594" spans="2:4" x14ac:dyDescent="0.2">
      <c r="B594" s="746"/>
      <c r="C594" s="746"/>
      <c r="D594" s="745"/>
    </row>
    <row r="595" spans="2:4" x14ac:dyDescent="0.2">
      <c r="B595" s="746"/>
      <c r="C595" s="746"/>
      <c r="D595" s="745"/>
    </row>
    <row r="596" spans="2:4" x14ac:dyDescent="0.2">
      <c r="B596" s="746"/>
      <c r="C596" s="746"/>
      <c r="D596" s="745"/>
    </row>
    <row r="597" spans="2:4" x14ac:dyDescent="0.2">
      <c r="B597" s="746"/>
      <c r="C597" s="746"/>
      <c r="D597" s="745"/>
    </row>
    <row r="598" spans="2:4" x14ac:dyDescent="0.2">
      <c r="B598" s="746"/>
      <c r="C598" s="746"/>
      <c r="D598" s="745"/>
    </row>
    <row r="599" spans="2:4" x14ac:dyDescent="0.2">
      <c r="B599" s="746"/>
      <c r="C599" s="746"/>
      <c r="D599" s="745"/>
    </row>
    <row r="600" spans="2:4" x14ac:dyDescent="0.2">
      <c r="B600" s="746"/>
      <c r="C600" s="746"/>
      <c r="D600" s="745"/>
    </row>
    <row r="601" spans="2:4" x14ac:dyDescent="0.2">
      <c r="B601" s="746"/>
      <c r="C601" s="746"/>
      <c r="D601" s="745"/>
    </row>
    <row r="602" spans="2:4" x14ac:dyDescent="0.2">
      <c r="B602" s="746"/>
      <c r="C602" s="746"/>
      <c r="D602" s="745"/>
    </row>
    <row r="603" spans="2:4" x14ac:dyDescent="0.2">
      <c r="B603" s="746"/>
      <c r="C603" s="746"/>
      <c r="D603" s="745"/>
    </row>
    <row r="604" spans="2:4" x14ac:dyDescent="0.2">
      <c r="B604" s="746"/>
      <c r="C604" s="746"/>
      <c r="D604" s="745"/>
    </row>
    <row r="605" spans="2:4" x14ac:dyDescent="0.2">
      <c r="B605" s="746"/>
      <c r="C605" s="746"/>
      <c r="D605" s="745"/>
    </row>
    <row r="606" spans="2:4" x14ac:dyDescent="0.2">
      <c r="B606" s="746"/>
      <c r="C606" s="746"/>
      <c r="D606" s="745"/>
    </row>
    <row r="607" spans="2:4" x14ac:dyDescent="0.2">
      <c r="B607" s="746"/>
      <c r="C607" s="746"/>
      <c r="D607" s="745"/>
    </row>
    <row r="608" spans="2:4" x14ac:dyDescent="0.2">
      <c r="B608" s="746"/>
      <c r="C608" s="746"/>
      <c r="D608" s="745"/>
    </row>
    <row r="609" spans="2:4" x14ac:dyDescent="0.2">
      <c r="B609" s="746"/>
      <c r="C609" s="746"/>
      <c r="D609" s="745"/>
    </row>
    <row r="610" spans="2:4" x14ac:dyDescent="0.2">
      <c r="B610" s="746"/>
      <c r="C610" s="746"/>
      <c r="D610" s="745"/>
    </row>
    <row r="611" spans="2:4" x14ac:dyDescent="0.2">
      <c r="B611" s="746"/>
      <c r="C611" s="746"/>
      <c r="D611" s="745"/>
    </row>
    <row r="612" spans="2:4" x14ac:dyDescent="0.2">
      <c r="B612" s="746"/>
      <c r="C612" s="746"/>
      <c r="D612" s="745"/>
    </row>
    <row r="613" spans="2:4" x14ac:dyDescent="0.2">
      <c r="B613" s="746"/>
      <c r="C613" s="746"/>
      <c r="D613" s="745"/>
    </row>
    <row r="614" spans="2:4" x14ac:dyDescent="0.2">
      <c r="B614" s="746"/>
      <c r="C614" s="746"/>
      <c r="D614" s="745"/>
    </row>
    <row r="615" spans="2:4" x14ac:dyDescent="0.2">
      <c r="B615" s="746"/>
      <c r="C615" s="746"/>
      <c r="D615" s="745"/>
    </row>
    <row r="616" spans="2:4" x14ac:dyDescent="0.2">
      <c r="B616" s="746"/>
      <c r="C616" s="746"/>
      <c r="D616" s="745"/>
    </row>
    <row r="617" spans="2:4" x14ac:dyDescent="0.2">
      <c r="B617" s="746"/>
      <c r="C617" s="746"/>
      <c r="D617" s="745"/>
    </row>
    <row r="618" spans="2:4" x14ac:dyDescent="0.2">
      <c r="B618" s="746"/>
      <c r="C618" s="746"/>
      <c r="D618" s="745"/>
    </row>
    <row r="619" spans="2:4" x14ac:dyDescent="0.2">
      <c r="B619" s="746"/>
      <c r="C619" s="746"/>
      <c r="D619" s="745"/>
    </row>
    <row r="620" spans="2:4" x14ac:dyDescent="0.2">
      <c r="B620" s="746"/>
      <c r="C620" s="746"/>
      <c r="D620" s="745"/>
    </row>
    <row r="621" spans="2:4" x14ac:dyDescent="0.2">
      <c r="B621" s="746"/>
      <c r="C621" s="746"/>
      <c r="D621" s="745"/>
    </row>
    <row r="622" spans="2:4" x14ac:dyDescent="0.2">
      <c r="B622" s="746"/>
      <c r="C622" s="746"/>
      <c r="D622" s="745"/>
    </row>
    <row r="623" spans="2:4" x14ac:dyDescent="0.2">
      <c r="B623" s="746"/>
      <c r="C623" s="746"/>
      <c r="D623" s="745"/>
    </row>
    <row r="624" spans="2:4" x14ac:dyDescent="0.2">
      <c r="B624" s="746"/>
      <c r="C624" s="746"/>
      <c r="D624" s="745"/>
    </row>
    <row r="625" spans="2:4" x14ac:dyDescent="0.2">
      <c r="B625" s="746"/>
      <c r="C625" s="746"/>
      <c r="D625" s="745"/>
    </row>
    <row r="626" spans="2:4" x14ac:dyDescent="0.2">
      <c r="B626" s="746"/>
      <c r="C626" s="746"/>
      <c r="D626" s="745"/>
    </row>
    <row r="627" spans="2:4" x14ac:dyDescent="0.2">
      <c r="B627" s="746"/>
      <c r="C627" s="746"/>
      <c r="D627" s="745"/>
    </row>
    <row r="628" spans="2:4" x14ac:dyDescent="0.2">
      <c r="B628" s="746"/>
      <c r="C628" s="746"/>
      <c r="D628" s="745"/>
    </row>
    <row r="629" spans="2:4" x14ac:dyDescent="0.2">
      <c r="B629" s="746"/>
      <c r="C629" s="746"/>
      <c r="D629" s="745"/>
    </row>
    <row r="630" spans="2:4" x14ac:dyDescent="0.2">
      <c r="B630" s="746"/>
      <c r="C630" s="746"/>
      <c r="D630" s="745"/>
    </row>
    <row r="631" spans="2:4" x14ac:dyDescent="0.2">
      <c r="B631" s="746"/>
      <c r="C631" s="746"/>
      <c r="D631" s="745"/>
    </row>
    <row r="632" spans="2:4" x14ac:dyDescent="0.2">
      <c r="B632" s="746"/>
      <c r="C632" s="746"/>
      <c r="D632" s="745"/>
    </row>
    <row r="633" spans="2:4" x14ac:dyDescent="0.2">
      <c r="B633" s="746"/>
      <c r="C633" s="746"/>
      <c r="D633" s="745"/>
    </row>
    <row r="634" spans="2:4" x14ac:dyDescent="0.2">
      <c r="B634" s="746"/>
      <c r="C634" s="746"/>
      <c r="D634" s="745"/>
    </row>
    <row r="635" spans="2:4" x14ac:dyDescent="0.2">
      <c r="B635" s="746"/>
      <c r="C635" s="746"/>
      <c r="D635" s="745"/>
    </row>
    <row r="636" spans="2:4" x14ac:dyDescent="0.2">
      <c r="B636" s="746"/>
      <c r="C636" s="746"/>
      <c r="D636" s="745"/>
    </row>
    <row r="637" spans="2:4" x14ac:dyDescent="0.2">
      <c r="B637" s="746"/>
      <c r="C637" s="746"/>
      <c r="D637" s="745"/>
    </row>
    <row r="638" spans="2:4" x14ac:dyDescent="0.2">
      <c r="B638" s="746"/>
      <c r="C638" s="746"/>
      <c r="D638" s="745"/>
    </row>
    <row r="639" spans="2:4" x14ac:dyDescent="0.2">
      <c r="B639" s="746"/>
      <c r="C639" s="746"/>
      <c r="D639" s="745"/>
    </row>
    <row r="640" spans="2:4" x14ac:dyDescent="0.2">
      <c r="B640" s="746"/>
      <c r="C640" s="746"/>
      <c r="D640" s="745"/>
    </row>
    <row r="641" spans="2:4" x14ac:dyDescent="0.2">
      <c r="B641" s="746"/>
      <c r="C641" s="746"/>
      <c r="D641" s="745"/>
    </row>
    <row r="642" spans="2:4" x14ac:dyDescent="0.2">
      <c r="B642" s="746"/>
      <c r="C642" s="746"/>
      <c r="D642" s="745"/>
    </row>
    <row r="643" spans="2:4" x14ac:dyDescent="0.2">
      <c r="B643" s="746"/>
      <c r="C643" s="746"/>
      <c r="D643" s="745"/>
    </row>
    <row r="644" spans="2:4" x14ac:dyDescent="0.2">
      <c r="B644" s="746"/>
      <c r="C644" s="746"/>
      <c r="D644" s="745"/>
    </row>
    <row r="645" spans="2:4" x14ac:dyDescent="0.2">
      <c r="B645" s="746"/>
      <c r="C645" s="746"/>
      <c r="D645" s="745"/>
    </row>
    <row r="646" spans="2:4" x14ac:dyDescent="0.2">
      <c r="B646" s="746"/>
      <c r="C646" s="746"/>
      <c r="D646" s="745"/>
    </row>
    <row r="647" spans="2:4" x14ac:dyDescent="0.2">
      <c r="B647" s="746"/>
      <c r="C647" s="746"/>
      <c r="D647" s="745"/>
    </row>
    <row r="648" spans="2:4" x14ac:dyDescent="0.2">
      <c r="B648" s="746"/>
      <c r="C648" s="746"/>
      <c r="D648" s="745"/>
    </row>
    <row r="649" spans="2:4" x14ac:dyDescent="0.2">
      <c r="B649" s="746"/>
      <c r="C649" s="746"/>
      <c r="D649" s="745"/>
    </row>
    <row r="650" spans="2:4" x14ac:dyDescent="0.2">
      <c r="B650" s="746"/>
      <c r="C650" s="746"/>
      <c r="D650" s="745"/>
    </row>
    <row r="651" spans="2:4" x14ac:dyDescent="0.2">
      <c r="B651" s="746"/>
      <c r="C651" s="746"/>
      <c r="D651" s="745"/>
    </row>
    <row r="652" spans="2:4" x14ac:dyDescent="0.2">
      <c r="B652" s="746"/>
      <c r="C652" s="746"/>
      <c r="D652" s="745"/>
    </row>
    <row r="653" spans="2:4" x14ac:dyDescent="0.2">
      <c r="B653" s="746"/>
      <c r="C653" s="746"/>
      <c r="D653" s="745"/>
    </row>
    <row r="654" spans="2:4" x14ac:dyDescent="0.2">
      <c r="B654" s="746"/>
      <c r="C654" s="746"/>
      <c r="D654" s="745"/>
    </row>
    <row r="655" spans="2:4" x14ac:dyDescent="0.2">
      <c r="B655" s="746"/>
      <c r="C655" s="746"/>
      <c r="D655" s="745"/>
    </row>
    <row r="656" spans="2:4" x14ac:dyDescent="0.2">
      <c r="B656" s="746"/>
      <c r="C656" s="746"/>
      <c r="D656" s="745"/>
    </row>
    <row r="657" spans="2:4" x14ac:dyDescent="0.2">
      <c r="B657" s="746"/>
      <c r="C657" s="746"/>
      <c r="D657" s="745"/>
    </row>
    <row r="658" spans="2:4" x14ac:dyDescent="0.2">
      <c r="B658" s="746"/>
      <c r="C658" s="746"/>
      <c r="D658" s="745"/>
    </row>
    <row r="659" spans="2:4" x14ac:dyDescent="0.2">
      <c r="B659" s="746"/>
      <c r="C659" s="746"/>
      <c r="D659" s="745"/>
    </row>
    <row r="660" spans="2:4" x14ac:dyDescent="0.2">
      <c r="B660" s="746"/>
      <c r="C660" s="746"/>
      <c r="D660" s="745"/>
    </row>
    <row r="661" spans="2:4" x14ac:dyDescent="0.2">
      <c r="B661" s="746"/>
      <c r="C661" s="746"/>
      <c r="D661" s="745"/>
    </row>
    <row r="662" spans="2:4" x14ac:dyDescent="0.2">
      <c r="B662" s="746"/>
      <c r="C662" s="746"/>
      <c r="D662" s="745"/>
    </row>
    <row r="663" spans="2:4" x14ac:dyDescent="0.2">
      <c r="B663" s="746"/>
      <c r="C663" s="746"/>
      <c r="D663" s="745"/>
    </row>
    <row r="664" spans="2:4" x14ac:dyDescent="0.2">
      <c r="B664" s="746"/>
      <c r="C664" s="746"/>
      <c r="D664" s="745"/>
    </row>
    <row r="665" spans="2:4" x14ac:dyDescent="0.2">
      <c r="B665" s="746"/>
      <c r="C665" s="746"/>
      <c r="D665" s="745"/>
    </row>
    <row r="666" spans="2:4" x14ac:dyDescent="0.2">
      <c r="B666" s="746"/>
      <c r="C666" s="746"/>
      <c r="D666" s="745"/>
    </row>
    <row r="667" spans="2:4" x14ac:dyDescent="0.2">
      <c r="B667" s="746"/>
      <c r="C667" s="746"/>
      <c r="D667" s="745"/>
    </row>
  </sheetData>
  <pageMargins left="0.59055118110236227" right="0.19685039370078741" top="0.98425196850393704" bottom="1.1811023622047245" header="0.31496062992125984" footer="0.51181102362204722"/>
  <pageSetup paperSize="9" scale="47" fitToHeight="3" orientation="portrait" r:id="rId1"/>
  <headerFooter alignWithMargins="0">
    <oddHeader>&amp;L
N.B : Les sous-totaux contiennent les participations forfaitaires ou franchises.  Les postes détaillés sont  hors participations forfaitaires et franchises.&amp;CTAUX MOYEN DE REMBOURSEMENT
 DU REGIME GENERAL - ASSURANCE MALADIE
&amp;RA - &amp;P</oddHeader>
  </headerFooter>
  <rowBreaks count="2" manualBreakCount="2">
    <brk id="109" max="3" man="1"/>
    <brk id="160" max="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tabColor indexed="45"/>
  </sheetPr>
  <dimension ref="A1:L661"/>
  <sheetViews>
    <sheetView showZeros="0" view="pageBreakPreview" topLeftCell="B356" zoomScale="114" zoomScaleNormal="100" zoomScaleSheetLayoutView="114" workbookViewId="0">
      <selection activeCell="E659" sqref="E659:F659"/>
    </sheetView>
  </sheetViews>
  <sheetFormatPr baseColWidth="10" defaultRowHeight="11.25" x14ac:dyDescent="0.2"/>
  <cols>
    <col min="1" max="1" width="4" style="6" customWidth="1"/>
    <col min="2" max="2" width="68.140625" style="5" customWidth="1"/>
    <col min="3" max="3" width="15" style="3" bestFit="1" customWidth="1"/>
    <col min="4" max="4" width="12.140625" style="3" customWidth="1"/>
    <col min="5" max="5" width="15" style="3" customWidth="1"/>
    <col min="6" max="6" width="14.85546875" style="3" bestFit="1" customWidth="1"/>
    <col min="7" max="7" width="13.140625" style="3" bestFit="1"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
        <v>502</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501</v>
      </c>
      <c r="I5" s="20"/>
    </row>
    <row r="6" spans="1:9" ht="9" customHeight="1" x14ac:dyDescent="0.2">
      <c r="B6" s="21"/>
      <c r="C6" s="45" t="s">
        <v>5</v>
      </c>
      <c r="D6" s="44" t="s">
        <v>5</v>
      </c>
      <c r="E6" s="45"/>
      <c r="F6" s="220" t="s">
        <v>241</v>
      </c>
      <c r="G6" s="220" t="s">
        <v>239</v>
      </c>
      <c r="H6" s="22" t="s">
        <v>301</v>
      </c>
      <c r="I6" s="23"/>
    </row>
    <row r="7" spans="1:9" s="28" customFormat="1" ht="14.25" customHeight="1" x14ac:dyDescent="0.2">
      <c r="A7" s="24"/>
      <c r="B7" s="25" t="s">
        <v>285</v>
      </c>
      <c r="C7" s="287"/>
      <c r="D7" s="287"/>
      <c r="E7" s="287"/>
      <c r="F7" s="288"/>
      <c r="G7" s="288"/>
      <c r="H7" s="181"/>
      <c r="I7" s="27"/>
    </row>
    <row r="8" spans="1:9" s="28" customFormat="1" ht="11.25" customHeight="1" x14ac:dyDescent="0.2">
      <c r="A8" s="24"/>
      <c r="B8" s="31" t="s">
        <v>88</v>
      </c>
      <c r="C8" s="291"/>
      <c r="D8" s="291"/>
      <c r="E8" s="291"/>
      <c r="F8" s="292"/>
      <c r="G8" s="292"/>
      <c r="H8" s="178"/>
      <c r="I8" s="27"/>
    </row>
    <row r="9" spans="1:9" ht="10.5" customHeight="1" x14ac:dyDescent="0.2">
      <c r="B9" s="16" t="s">
        <v>22</v>
      </c>
      <c r="C9" s="289">
        <v>225089474.31999975</v>
      </c>
      <c r="D9" s="289">
        <v>138888778.14226493</v>
      </c>
      <c r="E9" s="289">
        <v>363978252.46226466</v>
      </c>
      <c r="F9" s="290">
        <v>16256793.51999999</v>
      </c>
      <c r="G9" s="290">
        <v>2342353.860249999</v>
      </c>
      <c r="H9" s="179">
        <v>9.1231617951634592E-2</v>
      </c>
      <c r="I9" s="20"/>
    </row>
    <row r="10" spans="1:9" ht="10.5" customHeight="1" x14ac:dyDescent="0.2">
      <c r="B10" s="16" t="s">
        <v>387</v>
      </c>
      <c r="C10" s="289">
        <v>12925.122079999992</v>
      </c>
      <c r="D10" s="289">
        <v>48891.450400000002</v>
      </c>
      <c r="E10" s="289">
        <v>61816.572479999995</v>
      </c>
      <c r="F10" s="290">
        <v>9299.5707999999959</v>
      </c>
      <c r="G10" s="290">
        <v>167.57520000000008</v>
      </c>
      <c r="H10" s="179"/>
      <c r="I10" s="20"/>
    </row>
    <row r="11" spans="1:9" ht="10.5" customHeight="1" x14ac:dyDescent="0.2">
      <c r="B11" s="16" t="s">
        <v>100</v>
      </c>
      <c r="C11" s="289">
        <v>7094540.8499999987</v>
      </c>
      <c r="D11" s="289">
        <v>34176694.580000006</v>
      </c>
      <c r="E11" s="289">
        <v>41271235.430000015</v>
      </c>
      <c r="F11" s="290">
        <v>30889.399999999998</v>
      </c>
      <c r="G11" s="290">
        <v>135644.86000000004</v>
      </c>
      <c r="H11" s="179">
        <v>-4.9889861185346662E-2</v>
      </c>
      <c r="I11" s="20"/>
    </row>
    <row r="12" spans="1:9" ht="10.5" customHeight="1" x14ac:dyDescent="0.2">
      <c r="B12" s="16" t="s">
        <v>388</v>
      </c>
      <c r="C12" s="289">
        <v>17387.077920000029</v>
      </c>
      <c r="D12" s="289">
        <v>65769.549600000013</v>
      </c>
      <c r="E12" s="289">
        <v>83156.627520000038</v>
      </c>
      <c r="F12" s="290">
        <v>12509.929200000013</v>
      </c>
      <c r="G12" s="290">
        <v>225.42479999999992</v>
      </c>
      <c r="H12" s="179"/>
      <c r="I12" s="20"/>
    </row>
    <row r="13" spans="1:9" ht="10.5" customHeight="1" x14ac:dyDescent="0.2">
      <c r="B13" s="16" t="s">
        <v>340</v>
      </c>
      <c r="C13" s="289">
        <v>18618899.659999978</v>
      </c>
      <c r="D13" s="289">
        <v>18458156.39999998</v>
      </c>
      <c r="E13" s="289">
        <v>37077056.059999958</v>
      </c>
      <c r="F13" s="290">
        <v>4933756.2299999949</v>
      </c>
      <c r="G13" s="290">
        <v>205249.79000000004</v>
      </c>
      <c r="H13" s="179">
        <v>6.5364543810670694E-2</v>
      </c>
      <c r="I13" s="20"/>
    </row>
    <row r="14" spans="1:9" ht="10.5" customHeight="1" x14ac:dyDescent="0.2">
      <c r="B14" s="340" t="s">
        <v>90</v>
      </c>
      <c r="C14" s="289">
        <v>18544215.949999977</v>
      </c>
      <c r="D14" s="289">
        <v>17796793.98999998</v>
      </c>
      <c r="E14" s="289">
        <v>36341009.939999953</v>
      </c>
      <c r="F14" s="290">
        <v>4278600.2599999951</v>
      </c>
      <c r="G14" s="290">
        <v>203678.19000000003</v>
      </c>
      <c r="H14" s="179">
        <v>6.2133916959446811E-2</v>
      </c>
      <c r="I14" s="20"/>
    </row>
    <row r="15" spans="1:9" ht="10.5" customHeight="1" x14ac:dyDescent="0.2">
      <c r="B15" s="33" t="s">
        <v>304</v>
      </c>
      <c r="C15" s="289">
        <v>1395234.2400000026</v>
      </c>
      <c r="D15" s="289">
        <v>734279.09000000032</v>
      </c>
      <c r="E15" s="289">
        <v>2129513.3300000033</v>
      </c>
      <c r="F15" s="290">
        <v>357732.9200000001</v>
      </c>
      <c r="G15" s="290">
        <v>15624.699999999997</v>
      </c>
      <c r="H15" s="179">
        <v>0.11208771884125235</v>
      </c>
      <c r="I15" s="20"/>
    </row>
    <row r="16" spans="1:9" ht="10.5" customHeight="1" x14ac:dyDescent="0.2">
      <c r="B16" s="33" t="s">
        <v>305</v>
      </c>
      <c r="C16" s="289">
        <v>161.28</v>
      </c>
      <c r="D16" s="289"/>
      <c r="E16" s="289">
        <v>161.28</v>
      </c>
      <c r="F16" s="290"/>
      <c r="G16" s="290"/>
      <c r="H16" s="179">
        <v>1</v>
      </c>
      <c r="I16" s="20"/>
    </row>
    <row r="17" spans="2:9" ht="10.5" customHeight="1" x14ac:dyDescent="0.2">
      <c r="B17" s="33" t="s">
        <v>306</v>
      </c>
      <c r="C17" s="289">
        <v>633.29999999999995</v>
      </c>
      <c r="D17" s="289">
        <v>28512.110000000004</v>
      </c>
      <c r="E17" s="289">
        <v>29145.410000000007</v>
      </c>
      <c r="F17" s="290">
        <v>27282.080000000005</v>
      </c>
      <c r="G17" s="290">
        <v>167.20000000000002</v>
      </c>
      <c r="H17" s="179">
        <v>0.5312932139629698</v>
      </c>
      <c r="I17" s="20"/>
    </row>
    <row r="18" spans="2:9" ht="10.5" customHeight="1" x14ac:dyDescent="0.2">
      <c r="B18" s="33" t="s">
        <v>307</v>
      </c>
      <c r="C18" s="289">
        <v>6615951.5099999774</v>
      </c>
      <c r="D18" s="289">
        <v>5945859.070000004</v>
      </c>
      <c r="E18" s="289">
        <v>12561810.579999981</v>
      </c>
      <c r="F18" s="290">
        <v>676906.6100000001</v>
      </c>
      <c r="G18" s="290">
        <v>65400.45</v>
      </c>
      <c r="H18" s="179">
        <v>-9.1123055457504876E-2</v>
      </c>
      <c r="I18" s="20"/>
    </row>
    <row r="19" spans="2:9" ht="10.5" customHeight="1" x14ac:dyDescent="0.2">
      <c r="B19" s="33" t="s">
        <v>308</v>
      </c>
      <c r="C19" s="289">
        <v>193830.31000000023</v>
      </c>
      <c r="D19" s="289">
        <v>39705.160000000011</v>
      </c>
      <c r="E19" s="289">
        <v>233535.47000000023</v>
      </c>
      <c r="F19" s="290">
        <v>13443.15</v>
      </c>
      <c r="G19" s="290">
        <v>1100.74</v>
      </c>
      <c r="H19" s="179">
        <v>0.43882163188358736</v>
      </c>
      <c r="I19" s="20"/>
    </row>
    <row r="20" spans="2:9" ht="10.5" customHeight="1" x14ac:dyDescent="0.2">
      <c r="B20" s="33" t="s">
        <v>309</v>
      </c>
      <c r="C20" s="289">
        <v>10338405.309999995</v>
      </c>
      <c r="D20" s="289">
        <v>11048438.559999974</v>
      </c>
      <c r="E20" s="289">
        <v>21386843.869999971</v>
      </c>
      <c r="F20" s="290">
        <v>3203235.4999999944</v>
      </c>
      <c r="G20" s="290">
        <v>121385.10000000002</v>
      </c>
      <c r="H20" s="179">
        <v>0.1688368195006269</v>
      </c>
      <c r="I20" s="20"/>
    </row>
    <row r="21" spans="2:9" ht="10.5" customHeight="1" x14ac:dyDescent="0.2">
      <c r="B21" s="33" t="s">
        <v>89</v>
      </c>
      <c r="C21" s="289">
        <v>74683.709999999963</v>
      </c>
      <c r="D21" s="289">
        <v>661362.40999999968</v>
      </c>
      <c r="E21" s="289">
        <v>736046.11999999965</v>
      </c>
      <c r="F21" s="290">
        <v>655155.96999999974</v>
      </c>
      <c r="G21" s="290">
        <v>1571.6</v>
      </c>
      <c r="H21" s="179">
        <v>0.25362909268710121</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391126.25617799989</v>
      </c>
      <c r="E24" s="289">
        <v>391126.25617799989</v>
      </c>
      <c r="F24" s="290"/>
      <c r="G24" s="290"/>
      <c r="H24" s="179">
        <v>0.72994374886053204</v>
      </c>
      <c r="I24" s="20"/>
    </row>
    <row r="25" spans="2:9" ht="10.5" customHeight="1" x14ac:dyDescent="0.2">
      <c r="B25" s="16" t="s">
        <v>96</v>
      </c>
      <c r="C25" s="289"/>
      <c r="D25" s="289"/>
      <c r="E25" s="289"/>
      <c r="F25" s="290"/>
      <c r="G25" s="290"/>
      <c r="H25" s="179"/>
      <c r="I25" s="20"/>
    </row>
    <row r="26" spans="2:9" ht="10.5" customHeight="1" x14ac:dyDescent="0.2">
      <c r="B26" s="16" t="s">
        <v>91</v>
      </c>
      <c r="C26" s="289">
        <v>1782159.92</v>
      </c>
      <c r="D26" s="289">
        <v>962683.61</v>
      </c>
      <c r="E26" s="289">
        <v>2744843.53</v>
      </c>
      <c r="F26" s="290">
        <v>66760.31</v>
      </c>
      <c r="G26" s="290">
        <v>18066.11</v>
      </c>
      <c r="H26" s="179">
        <v>-3.2939299223431751E-2</v>
      </c>
      <c r="I26" s="34"/>
    </row>
    <row r="27" spans="2:9" ht="10.5" customHeight="1" x14ac:dyDescent="0.2">
      <c r="B27" s="16" t="s">
        <v>252</v>
      </c>
      <c r="C27" s="289"/>
      <c r="D27" s="289"/>
      <c r="E27" s="289"/>
      <c r="F27" s="290"/>
      <c r="G27" s="290"/>
      <c r="H27" s="179"/>
      <c r="I27" s="34"/>
    </row>
    <row r="28" spans="2:9" ht="10.5" customHeight="1" x14ac:dyDescent="0.2">
      <c r="B28" s="16" t="s">
        <v>95</v>
      </c>
      <c r="C28" s="289">
        <v>43605.200000000033</v>
      </c>
      <c r="D28" s="289">
        <v>144706.07999999987</v>
      </c>
      <c r="E28" s="289">
        <v>188311.27999999991</v>
      </c>
      <c r="F28" s="290">
        <v>188311.27999999991</v>
      </c>
      <c r="G28" s="290">
        <v>755.3599999999999</v>
      </c>
      <c r="H28" s="179">
        <v>-6.270361208308306E-2</v>
      </c>
      <c r="I28" s="34"/>
    </row>
    <row r="29" spans="2:9" ht="10.5" customHeight="1" x14ac:dyDescent="0.2">
      <c r="B29" s="16" t="s">
        <v>381</v>
      </c>
      <c r="C29" s="289">
        <v>5701400.6699999971</v>
      </c>
      <c r="D29" s="289">
        <v>3310996.0500000003</v>
      </c>
      <c r="E29" s="289">
        <v>9012396.7199999969</v>
      </c>
      <c r="F29" s="290">
        <v>860</v>
      </c>
      <c r="G29" s="290">
        <v>66010.13</v>
      </c>
      <c r="H29" s="179">
        <v>6.800439852540574E-2</v>
      </c>
      <c r="I29" s="34"/>
    </row>
    <row r="30" spans="2:9" ht="10.5" customHeight="1" x14ac:dyDescent="0.2">
      <c r="B30" s="16" t="s">
        <v>441</v>
      </c>
      <c r="C30" s="289"/>
      <c r="D30" s="289">
        <v>6223162.5140940025</v>
      </c>
      <c r="E30" s="289">
        <v>6223162.5140940025</v>
      </c>
      <c r="F30" s="290"/>
      <c r="G30" s="290"/>
      <c r="H30" s="179">
        <v>0.56775000746733784</v>
      </c>
      <c r="I30" s="34"/>
    </row>
    <row r="31" spans="2:9" ht="10.5" customHeight="1" x14ac:dyDescent="0.2">
      <c r="B31" s="16" t="s">
        <v>346</v>
      </c>
      <c r="C31" s="289"/>
      <c r="D31" s="289"/>
      <c r="E31" s="289"/>
      <c r="F31" s="290"/>
      <c r="G31" s="290"/>
      <c r="H31" s="179"/>
      <c r="I31" s="34"/>
    </row>
    <row r="32" spans="2:9" ht="10.5" customHeight="1" x14ac:dyDescent="0.2">
      <c r="B32" s="16" t="s">
        <v>312</v>
      </c>
      <c r="C32" s="289"/>
      <c r="D32" s="289"/>
      <c r="E32" s="289"/>
      <c r="F32" s="290"/>
      <c r="G32" s="290"/>
      <c r="H32" s="179"/>
      <c r="I32" s="34"/>
    </row>
    <row r="33" spans="1:11" ht="10.5" customHeight="1" x14ac:dyDescent="0.2">
      <c r="B33" s="16" t="s">
        <v>313</v>
      </c>
      <c r="C33" s="289"/>
      <c r="D33" s="289"/>
      <c r="E33" s="289"/>
      <c r="F33" s="290"/>
      <c r="G33" s="290"/>
      <c r="H33" s="179"/>
      <c r="I33" s="34"/>
    </row>
    <row r="34" spans="1:11" ht="10.5" customHeight="1" x14ac:dyDescent="0.2">
      <c r="B34" s="16" t="s">
        <v>489</v>
      </c>
      <c r="C34" s="289"/>
      <c r="D34" s="289"/>
      <c r="E34" s="289"/>
      <c r="F34" s="290"/>
      <c r="G34" s="290"/>
      <c r="H34" s="179"/>
      <c r="I34" s="34"/>
    </row>
    <row r="35" spans="1:11" ht="10.5" customHeight="1" x14ac:dyDescent="0.2">
      <c r="B35" s="16" t="s">
        <v>487</v>
      </c>
      <c r="C35" s="289"/>
      <c r="D35" s="289">
        <v>2641832.5515999999</v>
      </c>
      <c r="E35" s="289">
        <v>2641832.5515999999</v>
      </c>
      <c r="F35" s="290"/>
      <c r="G35" s="290"/>
      <c r="H35" s="179">
        <v>0.42099588829729151</v>
      </c>
      <c r="I35" s="34"/>
    </row>
    <row r="36" spans="1:11" ht="10.5" customHeight="1" x14ac:dyDescent="0.2">
      <c r="B36" s="16" t="s">
        <v>420</v>
      </c>
      <c r="C36" s="289"/>
      <c r="D36" s="289">
        <v>2951465.6254690001</v>
      </c>
      <c r="E36" s="289">
        <v>2951465.6254690001</v>
      </c>
      <c r="F36" s="290"/>
      <c r="G36" s="290"/>
      <c r="H36" s="179">
        <v>0.55905310912214357</v>
      </c>
      <c r="I36" s="34"/>
    </row>
    <row r="37" spans="1:11" ht="10.5" customHeight="1" x14ac:dyDescent="0.2">
      <c r="B37" s="574" t="s">
        <v>448</v>
      </c>
      <c r="C37" s="289"/>
      <c r="D37" s="289">
        <v>13822.800000000001</v>
      </c>
      <c r="E37" s="289">
        <v>13822.800000000001</v>
      </c>
      <c r="F37" s="290"/>
      <c r="G37" s="290"/>
      <c r="H37" s="179"/>
      <c r="I37" s="34"/>
    </row>
    <row r="38" spans="1:11" ht="10.5" hidden="1" customHeight="1" x14ac:dyDescent="0.2">
      <c r="B38" s="574"/>
      <c r="C38" s="289"/>
      <c r="D38" s="289"/>
      <c r="E38" s="289"/>
      <c r="F38" s="290"/>
      <c r="G38" s="290"/>
      <c r="H38" s="179"/>
      <c r="I38" s="34"/>
    </row>
    <row r="39" spans="1:11" ht="10.5" customHeight="1" x14ac:dyDescent="0.2">
      <c r="B39" s="16" t="s">
        <v>99</v>
      </c>
      <c r="C39" s="289">
        <v>197027.48</v>
      </c>
      <c r="D39" s="289">
        <v>302316.41891900008</v>
      </c>
      <c r="E39" s="289">
        <v>499343.89891900006</v>
      </c>
      <c r="F39" s="290">
        <v>201468.84918200001</v>
      </c>
      <c r="G39" s="290">
        <v>2009.0956329999999</v>
      </c>
      <c r="H39" s="179">
        <v>0.13163163712567516</v>
      </c>
      <c r="I39" s="34"/>
    </row>
    <row r="40" spans="1:11" ht="10.5" customHeight="1" x14ac:dyDescent="0.2">
      <c r="B40" s="16" t="s">
        <v>283</v>
      </c>
      <c r="C40" s="289"/>
      <c r="D40" s="289">
        <v>-380160</v>
      </c>
      <c r="E40" s="289">
        <v>-380160</v>
      </c>
      <c r="F40" s="290">
        <v>-24</v>
      </c>
      <c r="G40" s="290">
        <v>-3192</v>
      </c>
      <c r="H40" s="179">
        <v>0.30209617755856977</v>
      </c>
      <c r="I40" s="34"/>
    </row>
    <row r="41" spans="1:11" s="28" customFormat="1" ht="10.5" customHeight="1" x14ac:dyDescent="0.2">
      <c r="A41" s="24"/>
      <c r="B41" s="16" t="s">
        <v>279</v>
      </c>
      <c r="C41" s="289">
        <v>5</v>
      </c>
      <c r="D41" s="289">
        <v>-19351320</v>
      </c>
      <c r="E41" s="289">
        <v>-19351315</v>
      </c>
      <c r="F41" s="290">
        <v>-6724</v>
      </c>
      <c r="G41" s="290">
        <v>-140388</v>
      </c>
      <c r="H41" s="179">
        <v>0.45572216026524681</v>
      </c>
      <c r="I41" s="36"/>
      <c r="J41" s="5"/>
    </row>
    <row r="42" spans="1:11" s="28" customFormat="1" ht="10.5" customHeight="1" x14ac:dyDescent="0.2">
      <c r="A42" s="24"/>
      <c r="B42" s="35" t="s">
        <v>101</v>
      </c>
      <c r="C42" s="291">
        <v>258557425.29999971</v>
      </c>
      <c r="D42" s="291">
        <v>188848922.02852494</v>
      </c>
      <c r="E42" s="291">
        <v>447406347.32852465</v>
      </c>
      <c r="F42" s="292">
        <v>21693901.089181986</v>
      </c>
      <c r="G42" s="292">
        <v>2626902.205883</v>
      </c>
      <c r="H42" s="178">
        <v>6.186654992954943E-2</v>
      </c>
      <c r="I42" s="36"/>
      <c r="K42" s="209" t="b">
        <f>IF(ABS(E42-SUM(E9:E13,E22:E41))&lt;0.001,TRUE,FALSE)</f>
        <v>1</v>
      </c>
    </row>
    <row r="43" spans="1:11" s="28" customFormat="1" ht="10.5" customHeight="1" x14ac:dyDescent="0.2">
      <c r="A43" s="24"/>
      <c r="B43" s="35"/>
      <c r="C43" s="291"/>
      <c r="D43" s="291"/>
      <c r="E43" s="291"/>
      <c r="F43" s="292"/>
      <c r="G43" s="292"/>
      <c r="H43" s="291"/>
      <c r="I43" s="36"/>
      <c r="K43" s="209"/>
    </row>
    <row r="44" spans="1:11" s="28" customFormat="1" ht="13.5" customHeight="1" x14ac:dyDescent="0.2">
      <c r="A44" s="24"/>
      <c r="B44" s="31" t="s">
        <v>102</v>
      </c>
      <c r="C44" s="291"/>
      <c r="D44" s="291"/>
      <c r="E44" s="291"/>
      <c r="F44" s="292"/>
      <c r="G44" s="292"/>
      <c r="H44" s="178"/>
      <c r="I44" s="36"/>
    </row>
    <row r="45" spans="1:11" ht="10.5" customHeight="1" x14ac:dyDescent="0.2">
      <c r="B45" s="16" t="s">
        <v>104</v>
      </c>
      <c r="C45" s="289">
        <v>237807481.72000021</v>
      </c>
      <c r="D45" s="289">
        <v>749914321.35999954</v>
      </c>
      <c r="E45" s="289">
        <v>987721803.07999969</v>
      </c>
      <c r="F45" s="290">
        <v>509861256.98999971</v>
      </c>
      <c r="G45" s="290">
        <v>5777310.9699999997</v>
      </c>
      <c r="H45" s="179">
        <v>0.31194239956891479</v>
      </c>
      <c r="I45" s="20"/>
    </row>
    <row r="46" spans="1:11" ht="10.5" customHeight="1" x14ac:dyDescent="0.2">
      <c r="B46" s="33" t="s">
        <v>106</v>
      </c>
      <c r="C46" s="289">
        <v>237479372.68000016</v>
      </c>
      <c r="D46" s="289">
        <v>743306270.03999937</v>
      </c>
      <c r="E46" s="289">
        <v>980785642.71999955</v>
      </c>
      <c r="F46" s="290">
        <v>503350739.37999964</v>
      </c>
      <c r="G46" s="290">
        <v>5741168.6199999992</v>
      </c>
      <c r="H46" s="179">
        <v>0.31009807967759473</v>
      </c>
      <c r="I46" s="34"/>
    </row>
    <row r="47" spans="1:11" ht="10.5" customHeight="1" x14ac:dyDescent="0.2">
      <c r="B47" s="33" t="s">
        <v>304</v>
      </c>
      <c r="C47" s="289">
        <v>6246220.040000001</v>
      </c>
      <c r="D47" s="289">
        <v>239020532.53999987</v>
      </c>
      <c r="E47" s="289">
        <v>245266752.57999989</v>
      </c>
      <c r="F47" s="290">
        <v>220296867.1099999</v>
      </c>
      <c r="G47" s="290">
        <v>1480189.7100000004</v>
      </c>
      <c r="H47" s="179">
        <v>0.6556917347714204</v>
      </c>
      <c r="I47" s="34"/>
    </row>
    <row r="48" spans="1:11" ht="10.5" customHeight="1" x14ac:dyDescent="0.2">
      <c r="B48" s="33" t="s">
        <v>305</v>
      </c>
      <c r="C48" s="289">
        <v>38229.810000000063</v>
      </c>
      <c r="D48" s="289">
        <v>58414.369999999988</v>
      </c>
      <c r="E48" s="289">
        <v>96644.180000000051</v>
      </c>
      <c r="F48" s="290">
        <v>90628.570000000051</v>
      </c>
      <c r="G48" s="290">
        <v>92.16</v>
      </c>
      <c r="H48" s="179">
        <v>0.18648404638382376</v>
      </c>
      <c r="I48" s="34"/>
    </row>
    <row r="49" spans="2:9" ht="10.5" customHeight="1" x14ac:dyDescent="0.2">
      <c r="B49" s="33" t="s">
        <v>306</v>
      </c>
      <c r="C49" s="289">
        <v>607635.74000000104</v>
      </c>
      <c r="D49" s="289">
        <v>113699063.30999991</v>
      </c>
      <c r="E49" s="289">
        <v>114306699.04999992</v>
      </c>
      <c r="F49" s="290">
        <v>113053900.66999993</v>
      </c>
      <c r="G49" s="290">
        <v>668475.65999999957</v>
      </c>
      <c r="H49" s="179">
        <v>0.74710544661570011</v>
      </c>
      <c r="I49" s="34"/>
    </row>
    <row r="50" spans="2:9" ht="10.5" customHeight="1" x14ac:dyDescent="0.2">
      <c r="B50" s="33" t="s">
        <v>307</v>
      </c>
      <c r="C50" s="289">
        <v>57545152.9500001</v>
      </c>
      <c r="D50" s="289">
        <v>49792533.949999861</v>
      </c>
      <c r="E50" s="289">
        <v>107337686.89999998</v>
      </c>
      <c r="F50" s="290">
        <v>9020379.4799999949</v>
      </c>
      <c r="G50" s="290">
        <v>677302.68000000028</v>
      </c>
      <c r="H50" s="179">
        <v>7.3863755390326746E-2</v>
      </c>
      <c r="I50" s="34"/>
    </row>
    <row r="51" spans="2:9" ht="10.5" customHeight="1" x14ac:dyDescent="0.2">
      <c r="B51" s="33" t="s">
        <v>308</v>
      </c>
      <c r="C51" s="289">
        <v>80882909.190000087</v>
      </c>
      <c r="D51" s="289">
        <v>88141012.259999946</v>
      </c>
      <c r="E51" s="289">
        <v>169023921.45000002</v>
      </c>
      <c r="F51" s="290">
        <v>38317026.55999998</v>
      </c>
      <c r="G51" s="290">
        <v>959320.23999999953</v>
      </c>
      <c r="H51" s="179">
        <v>0.10278681738710338</v>
      </c>
      <c r="I51" s="34"/>
    </row>
    <row r="52" spans="2:9" ht="10.5" customHeight="1" x14ac:dyDescent="0.2">
      <c r="B52" s="33" t="s">
        <v>309</v>
      </c>
      <c r="C52" s="289">
        <v>92159224.949999988</v>
      </c>
      <c r="D52" s="289">
        <v>252594713.6099999</v>
      </c>
      <c r="E52" s="289">
        <v>344753938.55999988</v>
      </c>
      <c r="F52" s="290">
        <v>122571936.98999995</v>
      </c>
      <c r="G52" s="290">
        <v>1955788.1700000002</v>
      </c>
      <c r="H52" s="179">
        <v>0.22354042036326072</v>
      </c>
      <c r="I52" s="34"/>
    </row>
    <row r="53" spans="2:9" ht="10.5" customHeight="1" x14ac:dyDescent="0.2">
      <c r="B53" s="33" t="s">
        <v>105</v>
      </c>
      <c r="C53" s="289">
        <v>328109.04000000021</v>
      </c>
      <c r="D53" s="289">
        <v>6608051.3199999984</v>
      </c>
      <c r="E53" s="289">
        <v>6936160.3599999985</v>
      </c>
      <c r="F53" s="290">
        <v>6510517.6099999985</v>
      </c>
      <c r="G53" s="290">
        <v>36142.350000000006</v>
      </c>
      <c r="H53" s="179">
        <v>0.63800654668402701</v>
      </c>
      <c r="I53" s="34"/>
    </row>
    <row r="54" spans="2:9" ht="10.5" customHeight="1" x14ac:dyDescent="0.2">
      <c r="B54" s="16" t="s">
        <v>22</v>
      </c>
      <c r="C54" s="289">
        <v>124091097.01999919</v>
      </c>
      <c r="D54" s="289">
        <v>88283240.414309993</v>
      </c>
      <c r="E54" s="289">
        <v>212374337.43430918</v>
      </c>
      <c r="F54" s="290">
        <v>28284206.150000002</v>
      </c>
      <c r="G54" s="290">
        <v>941399.53749999963</v>
      </c>
      <c r="H54" s="179">
        <v>0.10115719462073236</v>
      </c>
      <c r="I54" s="34"/>
    </row>
    <row r="55" spans="2:9" ht="10.5" customHeight="1" x14ac:dyDescent="0.2">
      <c r="B55" s="16" t="s">
        <v>387</v>
      </c>
      <c r="C55" s="289">
        <v>111621.74087699995</v>
      </c>
      <c r="D55" s="289">
        <v>323074.94632499997</v>
      </c>
      <c r="E55" s="289">
        <v>434696.687202</v>
      </c>
      <c r="F55" s="290">
        <v>133180.46505000003</v>
      </c>
      <c r="G55" s="290">
        <v>1728.7089899999996</v>
      </c>
      <c r="H55" s="179"/>
      <c r="I55" s="34"/>
    </row>
    <row r="56" spans="2:9" ht="10.5" customHeight="1" x14ac:dyDescent="0.2">
      <c r="B56" s="16" t="s">
        <v>107</v>
      </c>
      <c r="C56" s="289"/>
      <c r="D56" s="289">
        <v>149922463.79999995</v>
      </c>
      <c r="E56" s="289">
        <v>149922463.79999995</v>
      </c>
      <c r="F56" s="290">
        <v>149044363.79999995</v>
      </c>
      <c r="G56" s="290">
        <v>755862.76</v>
      </c>
      <c r="H56" s="179">
        <v>0.1488092543131978</v>
      </c>
      <c r="I56" s="34"/>
    </row>
    <row r="57" spans="2:9" ht="10.5" customHeight="1" x14ac:dyDescent="0.2">
      <c r="B57" s="33" t="s">
        <v>110</v>
      </c>
      <c r="C57" s="289"/>
      <c r="D57" s="289">
        <v>47021216.819999978</v>
      </c>
      <c r="E57" s="289">
        <v>47021216.819999978</v>
      </c>
      <c r="F57" s="290">
        <v>47021216.819999978</v>
      </c>
      <c r="G57" s="290">
        <v>239354.41000000003</v>
      </c>
      <c r="H57" s="179">
        <v>0.16777871299370872</v>
      </c>
      <c r="I57" s="34"/>
    </row>
    <row r="58" spans="2:9" ht="10.5" customHeight="1" x14ac:dyDescent="0.2">
      <c r="B58" s="33" t="s">
        <v>109</v>
      </c>
      <c r="C58" s="289"/>
      <c r="D58" s="289">
        <v>82928737.289999977</v>
      </c>
      <c r="E58" s="289">
        <v>82928737.289999977</v>
      </c>
      <c r="F58" s="290">
        <v>82928737.289999977</v>
      </c>
      <c r="G58" s="290">
        <v>413858.35000000003</v>
      </c>
      <c r="H58" s="179">
        <v>0.13682658335376674</v>
      </c>
      <c r="I58" s="34"/>
    </row>
    <row r="59" spans="2:9" ht="10.5" customHeight="1" x14ac:dyDescent="0.2">
      <c r="B59" s="33" t="s">
        <v>112</v>
      </c>
      <c r="C59" s="289"/>
      <c r="D59" s="289">
        <v>19645509.690000001</v>
      </c>
      <c r="E59" s="289">
        <v>19645509.690000001</v>
      </c>
      <c r="F59" s="290">
        <v>19094409.690000001</v>
      </c>
      <c r="G59" s="290">
        <v>100650</v>
      </c>
      <c r="H59" s="179">
        <v>0.15665349337575774</v>
      </c>
      <c r="I59" s="34"/>
    </row>
    <row r="60" spans="2:9" ht="10.5" customHeight="1" x14ac:dyDescent="0.2">
      <c r="B60" s="33" t="s">
        <v>111</v>
      </c>
      <c r="C60" s="289"/>
      <c r="D60" s="289">
        <v>327000</v>
      </c>
      <c r="E60" s="289">
        <v>327000</v>
      </c>
      <c r="F60" s="290"/>
      <c r="G60" s="290">
        <v>2000</v>
      </c>
      <c r="H60" s="179">
        <v>7.3496776226806615E-2</v>
      </c>
      <c r="I60" s="20"/>
    </row>
    <row r="61" spans="2:9" ht="10.5" customHeight="1" x14ac:dyDescent="0.2">
      <c r="B61" s="16" t="s">
        <v>103</v>
      </c>
      <c r="C61" s="289"/>
      <c r="D61" s="289"/>
      <c r="E61" s="289"/>
      <c r="F61" s="290"/>
      <c r="G61" s="290"/>
      <c r="H61" s="179"/>
      <c r="I61" s="20"/>
    </row>
    <row r="62" spans="2:9" ht="10.5" customHeight="1" x14ac:dyDescent="0.2">
      <c r="B62" s="16" t="s">
        <v>96</v>
      </c>
      <c r="C62" s="289"/>
      <c r="D62" s="289"/>
      <c r="E62" s="289"/>
      <c r="F62" s="290"/>
      <c r="G62" s="290"/>
      <c r="H62" s="179"/>
      <c r="I62" s="34"/>
    </row>
    <row r="63" spans="2:9" ht="10.5" customHeight="1" x14ac:dyDescent="0.2">
      <c r="B63" s="16" t="s">
        <v>95</v>
      </c>
      <c r="C63" s="289">
        <v>530435.02999999956</v>
      </c>
      <c r="D63" s="289">
        <v>4262877.4300000006</v>
      </c>
      <c r="E63" s="289">
        <v>4793312.4600000009</v>
      </c>
      <c r="F63" s="290">
        <v>4639902.4600000009</v>
      </c>
      <c r="G63" s="290">
        <v>15866.319999999998</v>
      </c>
      <c r="H63" s="179">
        <v>9.2438417012554952E-2</v>
      </c>
      <c r="I63" s="34"/>
    </row>
    <row r="64" spans="2:9" ht="10.5" customHeight="1" x14ac:dyDescent="0.2">
      <c r="B64" s="16" t="s">
        <v>381</v>
      </c>
      <c r="C64" s="289">
        <v>2551513.0400000019</v>
      </c>
      <c r="D64" s="289">
        <v>2907556.2449999973</v>
      </c>
      <c r="E64" s="289">
        <v>5459069.2849999992</v>
      </c>
      <c r="F64" s="290">
        <v>43834.8</v>
      </c>
      <c r="G64" s="290">
        <v>18065.679999999997</v>
      </c>
      <c r="H64" s="179">
        <v>0.33621038410763449</v>
      </c>
      <c r="I64" s="34"/>
    </row>
    <row r="65" spans="1:10" ht="10.5" customHeight="1" x14ac:dyDescent="0.2">
      <c r="B65" s="16" t="s">
        <v>418</v>
      </c>
      <c r="C65" s="289"/>
      <c r="D65" s="289">
        <v>76831.555500000002</v>
      </c>
      <c r="E65" s="289">
        <v>76831.555500000002</v>
      </c>
      <c r="F65" s="290"/>
      <c r="G65" s="290">
        <v>2576</v>
      </c>
      <c r="H65" s="179">
        <v>-5.6808485237227813E-2</v>
      </c>
      <c r="I65" s="34"/>
    </row>
    <row r="66" spans="1:10" ht="10.5" customHeight="1" x14ac:dyDescent="0.2">
      <c r="B66" s="16" t="s">
        <v>441</v>
      </c>
      <c r="C66" s="289"/>
      <c r="D66" s="289">
        <v>2663111.4737679991</v>
      </c>
      <c r="E66" s="289">
        <v>2663111.4737679991</v>
      </c>
      <c r="F66" s="290"/>
      <c r="G66" s="290"/>
      <c r="H66" s="179">
        <v>0.93658321564988678</v>
      </c>
      <c r="I66" s="34"/>
    </row>
    <row r="67" spans="1:10" ht="10.5" customHeight="1" x14ac:dyDescent="0.2">
      <c r="B67" s="16" t="s">
        <v>346</v>
      </c>
      <c r="C67" s="289"/>
      <c r="D67" s="289"/>
      <c r="E67" s="289"/>
      <c r="F67" s="290"/>
      <c r="G67" s="290"/>
      <c r="H67" s="179"/>
      <c r="I67" s="34"/>
    </row>
    <row r="68" spans="1:10" ht="10.5" customHeight="1" x14ac:dyDescent="0.2">
      <c r="B68" s="16" t="s">
        <v>312</v>
      </c>
      <c r="C68" s="289"/>
      <c r="D68" s="289"/>
      <c r="E68" s="289"/>
      <c r="F68" s="290"/>
      <c r="G68" s="290"/>
      <c r="H68" s="179"/>
      <c r="I68" s="34"/>
    </row>
    <row r="69" spans="1:10" ht="10.5" customHeight="1" x14ac:dyDescent="0.2">
      <c r="B69" s="16" t="s">
        <v>313</v>
      </c>
      <c r="C69" s="289"/>
      <c r="D69" s="289"/>
      <c r="E69" s="289"/>
      <c r="F69" s="290"/>
      <c r="G69" s="290"/>
      <c r="H69" s="179"/>
      <c r="I69" s="34"/>
    </row>
    <row r="70" spans="1:10" ht="10.5" customHeight="1" x14ac:dyDescent="0.2">
      <c r="B70" s="16" t="s">
        <v>94</v>
      </c>
      <c r="C70" s="289">
        <v>27827.19</v>
      </c>
      <c r="D70" s="289">
        <v>642109.13</v>
      </c>
      <c r="E70" s="289">
        <v>669936.32000000007</v>
      </c>
      <c r="F70" s="290"/>
      <c r="G70" s="290">
        <v>2216.65</v>
      </c>
      <c r="H70" s="179">
        <v>-2.9381670973096186E-2</v>
      </c>
      <c r="I70" s="34"/>
    </row>
    <row r="71" spans="1:10" ht="10.5" customHeight="1" x14ac:dyDescent="0.2">
      <c r="B71" s="16" t="s">
        <v>92</v>
      </c>
      <c r="C71" s="289">
        <v>115563.18999999999</v>
      </c>
      <c r="D71" s="289">
        <v>21073.86</v>
      </c>
      <c r="E71" s="289">
        <v>136637.04999999996</v>
      </c>
      <c r="F71" s="290">
        <v>1918.8600000000001</v>
      </c>
      <c r="G71" s="290">
        <v>582.35000000000014</v>
      </c>
      <c r="H71" s="179">
        <v>-0.28584969257528003</v>
      </c>
      <c r="I71" s="34"/>
    </row>
    <row r="72" spans="1:10" ht="10.5" customHeight="1" x14ac:dyDescent="0.2">
      <c r="B72" s="16" t="s">
        <v>93</v>
      </c>
      <c r="C72" s="289">
        <v>210969.57999999996</v>
      </c>
      <c r="D72" s="289">
        <v>43545.25</v>
      </c>
      <c r="E72" s="289">
        <v>254514.82999999996</v>
      </c>
      <c r="F72" s="290">
        <v>6897</v>
      </c>
      <c r="G72" s="290">
        <v>1324.5</v>
      </c>
      <c r="H72" s="179">
        <v>-0.22247602547527157</v>
      </c>
      <c r="I72" s="34"/>
    </row>
    <row r="73" spans="1:10" ht="10.5" customHeight="1" x14ac:dyDescent="0.2">
      <c r="B73" s="16" t="s">
        <v>91</v>
      </c>
      <c r="C73" s="289">
        <v>224917.74000000002</v>
      </c>
      <c r="D73" s="289">
        <v>177215.78</v>
      </c>
      <c r="E73" s="289">
        <v>402133.52</v>
      </c>
      <c r="F73" s="290">
        <v>14669.51</v>
      </c>
      <c r="G73" s="290">
        <v>2563.02</v>
      </c>
      <c r="H73" s="179">
        <v>-3.2139717626893716E-2</v>
      </c>
      <c r="I73" s="34"/>
    </row>
    <row r="74" spans="1:10" s="28" customFormat="1" ht="10.5" customHeight="1" x14ac:dyDescent="0.2">
      <c r="A74" s="24"/>
      <c r="B74" s="16" t="s">
        <v>100</v>
      </c>
      <c r="C74" s="289">
        <v>66275.400000000009</v>
      </c>
      <c r="D74" s="289">
        <v>187018.94003999999</v>
      </c>
      <c r="E74" s="289">
        <v>253294.34004000001</v>
      </c>
      <c r="F74" s="290">
        <v>5727.7699999999932</v>
      </c>
      <c r="G74" s="290">
        <v>1003.32</v>
      </c>
      <c r="H74" s="179">
        <v>-0.19061738088476721</v>
      </c>
      <c r="I74" s="27"/>
      <c r="J74" s="5"/>
    </row>
    <row r="75" spans="1:10" s="28" customFormat="1" ht="10.5" customHeight="1" x14ac:dyDescent="0.2">
      <c r="A75" s="24"/>
      <c r="B75" s="16" t="s">
        <v>388</v>
      </c>
      <c r="C75" s="289">
        <v>1161.669122999999</v>
      </c>
      <c r="D75" s="289">
        <v>3362.3036749999997</v>
      </c>
      <c r="E75" s="289">
        <v>4523.9727979999989</v>
      </c>
      <c r="F75" s="290">
        <v>1386.0349500000004</v>
      </c>
      <c r="G75" s="290">
        <v>17.991009999999999</v>
      </c>
      <c r="H75" s="179"/>
      <c r="I75" s="27"/>
      <c r="J75" s="5"/>
    </row>
    <row r="76" spans="1:10" ht="10.5" customHeight="1" x14ac:dyDescent="0.2">
      <c r="B76" s="16" t="s">
        <v>97</v>
      </c>
      <c r="C76" s="289"/>
      <c r="D76" s="289"/>
      <c r="E76" s="289"/>
      <c r="F76" s="290"/>
      <c r="G76" s="290"/>
      <c r="H76" s="179"/>
      <c r="I76" s="20"/>
    </row>
    <row r="77" spans="1:10" ht="10.5" customHeight="1" x14ac:dyDescent="0.2">
      <c r="B77" s="16" t="s">
        <v>380</v>
      </c>
      <c r="C77" s="289"/>
      <c r="D77" s="289"/>
      <c r="E77" s="289"/>
      <c r="F77" s="290"/>
      <c r="G77" s="290"/>
      <c r="H77" s="179"/>
      <c r="I77" s="20"/>
    </row>
    <row r="78" spans="1:10" ht="10.5" customHeight="1" x14ac:dyDescent="0.2">
      <c r="B78" s="16" t="s">
        <v>419</v>
      </c>
      <c r="C78" s="289"/>
      <c r="D78" s="289">
        <v>1.8428</v>
      </c>
      <c r="E78" s="289">
        <v>1.8428</v>
      </c>
      <c r="F78" s="290"/>
      <c r="G78" s="290"/>
      <c r="H78" s="179"/>
      <c r="I78" s="20"/>
    </row>
    <row r="79" spans="1:10" ht="10.5" customHeight="1" x14ac:dyDescent="0.2">
      <c r="B79" s="16" t="s">
        <v>303</v>
      </c>
      <c r="C79" s="289"/>
      <c r="D79" s="289"/>
      <c r="E79" s="289"/>
      <c r="F79" s="290"/>
      <c r="G79" s="290"/>
      <c r="H79" s="179"/>
      <c r="I79" s="34"/>
    </row>
    <row r="80" spans="1:10" ht="10.5" customHeight="1" x14ac:dyDescent="0.2">
      <c r="B80" s="268" t="s">
        <v>255</v>
      </c>
      <c r="C80" s="289"/>
      <c r="D80" s="289">
        <v>10500</v>
      </c>
      <c r="E80" s="289">
        <v>10500</v>
      </c>
      <c r="F80" s="290">
        <v>10500</v>
      </c>
      <c r="G80" s="290"/>
      <c r="H80" s="179"/>
      <c r="I80" s="34"/>
    </row>
    <row r="81" spans="1:11" ht="10.5" customHeight="1" x14ac:dyDescent="0.2">
      <c r="B81" s="16" t="s">
        <v>489</v>
      </c>
      <c r="C81" s="289"/>
      <c r="D81" s="289"/>
      <c r="E81" s="289"/>
      <c r="F81" s="290"/>
      <c r="G81" s="290"/>
      <c r="H81" s="179"/>
      <c r="I81" s="34"/>
    </row>
    <row r="82" spans="1:11" ht="10.5" customHeight="1" x14ac:dyDescent="0.2">
      <c r="B82" s="268" t="s">
        <v>487</v>
      </c>
      <c r="C82" s="289"/>
      <c r="D82" s="289">
        <v>13996.065999999999</v>
      </c>
      <c r="E82" s="289">
        <v>13996.065999999999</v>
      </c>
      <c r="F82" s="290"/>
      <c r="G82" s="290"/>
      <c r="H82" s="179">
        <v>0.53375628688076904</v>
      </c>
      <c r="I82" s="34"/>
    </row>
    <row r="83" spans="1:11" ht="10.5" customHeight="1" x14ac:dyDescent="0.2">
      <c r="B83" s="16" t="s">
        <v>420</v>
      </c>
      <c r="C83" s="289"/>
      <c r="D83" s="289">
        <v>861382.84802999988</v>
      </c>
      <c r="E83" s="289">
        <v>861382.84802999988</v>
      </c>
      <c r="F83" s="290"/>
      <c r="G83" s="290"/>
      <c r="H83" s="179"/>
      <c r="I83" s="34"/>
    </row>
    <row r="84" spans="1:11" ht="10.5" customHeight="1" x14ac:dyDescent="0.2">
      <c r="B84" s="574" t="s">
        <v>447</v>
      </c>
      <c r="C84" s="289"/>
      <c r="D84" s="289"/>
      <c r="E84" s="289"/>
      <c r="F84" s="290"/>
      <c r="G84" s="290"/>
      <c r="H84" s="179"/>
      <c r="I84" s="34"/>
    </row>
    <row r="85" spans="1:11" ht="10.5" hidden="1" customHeight="1" x14ac:dyDescent="0.2">
      <c r="B85" s="574"/>
      <c r="C85" s="289"/>
      <c r="D85" s="289"/>
      <c r="E85" s="289"/>
      <c r="F85" s="290"/>
      <c r="G85" s="290"/>
      <c r="H85" s="179"/>
      <c r="I85" s="34"/>
    </row>
    <row r="86" spans="1:11" ht="10.5" customHeight="1" x14ac:dyDescent="0.2">
      <c r="B86" s="16" t="s">
        <v>99</v>
      </c>
      <c r="C86" s="289">
        <v>289570.40000000072</v>
      </c>
      <c r="D86" s="289">
        <v>335776.52449100005</v>
      </c>
      <c r="E86" s="289">
        <v>625346.92449100083</v>
      </c>
      <c r="F86" s="290">
        <v>61852.750520000009</v>
      </c>
      <c r="G86" s="290">
        <v>2168.8359530000002</v>
      </c>
      <c r="H86" s="179">
        <v>0.17043568779763829</v>
      </c>
      <c r="I86" s="34"/>
    </row>
    <row r="87" spans="1:11" ht="10.5" customHeight="1" x14ac:dyDescent="0.2">
      <c r="B87" s="16" t="s">
        <v>283</v>
      </c>
      <c r="C87" s="289"/>
      <c r="D87" s="289">
        <v>-2237784</v>
      </c>
      <c r="E87" s="289">
        <v>-2237784</v>
      </c>
      <c r="F87" s="290">
        <v>-30864</v>
      </c>
      <c r="G87" s="290">
        <v>-15024</v>
      </c>
      <c r="H87" s="179">
        <v>9.7986340084785573E-2</v>
      </c>
      <c r="I87" s="34"/>
    </row>
    <row r="88" spans="1:11" ht="10.5" customHeight="1" x14ac:dyDescent="0.2">
      <c r="B88" s="16" t="s">
        <v>279</v>
      </c>
      <c r="C88" s="289">
        <v>-2</v>
      </c>
      <c r="D88" s="289">
        <v>-18798884</v>
      </c>
      <c r="E88" s="289">
        <v>-18798886</v>
      </c>
      <c r="F88" s="290">
        <v>-70296</v>
      </c>
      <c r="G88" s="290">
        <v>-106709</v>
      </c>
      <c r="H88" s="179">
        <v>0.48132996011361517</v>
      </c>
      <c r="I88" s="20"/>
    </row>
    <row r="89" spans="1:11" s="28" customFormat="1" ht="15.75" customHeight="1" x14ac:dyDescent="0.2">
      <c r="A89" s="24"/>
      <c r="B89" s="35" t="s">
        <v>108</v>
      </c>
      <c r="C89" s="291">
        <v>366028431.71999943</v>
      </c>
      <c r="D89" s="291">
        <v>979612791.76993847</v>
      </c>
      <c r="E89" s="291">
        <v>1345641223.4899378</v>
      </c>
      <c r="F89" s="292">
        <v>692008536.59051979</v>
      </c>
      <c r="G89" s="292">
        <v>7400953.6434529992</v>
      </c>
      <c r="H89" s="178">
        <v>0.24635495523940465</v>
      </c>
      <c r="I89" s="36"/>
      <c r="J89" s="5"/>
      <c r="K89" s="209" t="b">
        <f>IF(ABS(E89-SUM(E45,E54:E56,E61:E88))&lt;0.001,TRUE,FALSE)</f>
        <v>1</v>
      </c>
    </row>
    <row r="90" spans="1:11" s="28" customFormat="1" ht="15.75" customHeight="1" x14ac:dyDescent="0.2">
      <c r="A90" s="24"/>
      <c r="B90" s="35"/>
      <c r="C90" s="291"/>
      <c r="D90" s="291"/>
      <c r="E90" s="291"/>
      <c r="F90" s="292"/>
      <c r="G90" s="292"/>
      <c r="H90" s="178"/>
      <c r="I90" s="36"/>
      <c r="J90" s="5"/>
      <c r="K90" s="209"/>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349180571.33999896</v>
      </c>
      <c r="D92" s="289">
        <v>227172018.55657491</v>
      </c>
      <c r="E92" s="289">
        <v>576352589.8965739</v>
      </c>
      <c r="F92" s="290">
        <v>44540999.669999987</v>
      </c>
      <c r="G92" s="290">
        <v>3283753.3977499991</v>
      </c>
      <c r="H92" s="179">
        <v>9.4868104788636609E-2</v>
      </c>
      <c r="I92" s="36"/>
    </row>
    <row r="93" spans="1:11" ht="10.5" customHeight="1" x14ac:dyDescent="0.2">
      <c r="B93" s="16" t="s">
        <v>387</v>
      </c>
      <c r="C93" s="289">
        <v>124546.86295699993</v>
      </c>
      <c r="D93" s="289">
        <v>371966.39672500006</v>
      </c>
      <c r="E93" s="289">
        <v>496513.25968199997</v>
      </c>
      <c r="F93" s="290">
        <v>142480.03585000001</v>
      </c>
      <c r="G93" s="290">
        <v>1896.2841900000001</v>
      </c>
      <c r="H93" s="179"/>
      <c r="I93" s="34"/>
    </row>
    <row r="94" spans="1:11" ht="10.5" customHeight="1" x14ac:dyDescent="0.2">
      <c r="B94" s="16" t="s">
        <v>104</v>
      </c>
      <c r="C94" s="289">
        <v>256426381.38000017</v>
      </c>
      <c r="D94" s="289">
        <v>768372477.75999951</v>
      </c>
      <c r="E94" s="289">
        <v>1024798859.1399996</v>
      </c>
      <c r="F94" s="290">
        <v>514795013.21999973</v>
      </c>
      <c r="G94" s="290">
        <v>5982560.7599999998</v>
      </c>
      <c r="H94" s="179">
        <v>0.30104768996029185</v>
      </c>
      <c r="I94" s="34"/>
    </row>
    <row r="95" spans="1:11" ht="10.5" customHeight="1" x14ac:dyDescent="0.2">
      <c r="B95" s="33" t="s">
        <v>106</v>
      </c>
      <c r="C95" s="289">
        <v>256023588.63000014</v>
      </c>
      <c r="D95" s="289">
        <v>761103064.02999938</v>
      </c>
      <c r="E95" s="289">
        <v>1017126652.6599995</v>
      </c>
      <c r="F95" s="290">
        <v>507629339.63999969</v>
      </c>
      <c r="G95" s="290">
        <v>5944846.8099999987</v>
      </c>
      <c r="H95" s="179">
        <v>0.29926061060258924</v>
      </c>
      <c r="I95" s="34"/>
    </row>
    <row r="96" spans="1:11" s="28" customFormat="1" ht="10.5" customHeight="1" x14ac:dyDescent="0.2">
      <c r="A96" s="24"/>
      <c r="B96" s="33" t="s">
        <v>304</v>
      </c>
      <c r="C96" s="289">
        <v>7641454.280000004</v>
      </c>
      <c r="D96" s="289">
        <v>239754811.62999988</v>
      </c>
      <c r="E96" s="289">
        <v>247396265.90999988</v>
      </c>
      <c r="F96" s="290">
        <v>220654600.02999988</v>
      </c>
      <c r="G96" s="290">
        <v>1495814.4100000004</v>
      </c>
      <c r="H96" s="179">
        <v>0.64875449306375921</v>
      </c>
      <c r="I96" s="27"/>
      <c r="J96" s="5"/>
    </row>
    <row r="97" spans="1:10" s="28" customFormat="1" ht="10.5" customHeight="1" x14ac:dyDescent="0.2">
      <c r="A97" s="24"/>
      <c r="B97" s="33" t="s">
        <v>305</v>
      </c>
      <c r="C97" s="289">
        <v>38391.090000000062</v>
      </c>
      <c r="D97" s="289">
        <v>58414.369999999988</v>
      </c>
      <c r="E97" s="289">
        <v>96805.46000000005</v>
      </c>
      <c r="F97" s="290">
        <v>90628.570000000051</v>
      </c>
      <c r="G97" s="290">
        <v>92.16</v>
      </c>
      <c r="H97" s="179">
        <v>0.18728863345634839</v>
      </c>
      <c r="I97" s="27"/>
      <c r="J97" s="5"/>
    </row>
    <row r="98" spans="1:10" s="28" customFormat="1" ht="10.5" customHeight="1" x14ac:dyDescent="0.2">
      <c r="A98" s="24"/>
      <c r="B98" s="33" t="s">
        <v>306</v>
      </c>
      <c r="C98" s="289">
        <v>608269.04000000097</v>
      </c>
      <c r="D98" s="289">
        <v>113727575.41999991</v>
      </c>
      <c r="E98" s="289">
        <v>114335844.45999992</v>
      </c>
      <c r="F98" s="290">
        <v>113081182.74999993</v>
      </c>
      <c r="G98" s="290">
        <v>668642.85999999952</v>
      </c>
      <c r="H98" s="179">
        <v>0.74704268285170183</v>
      </c>
      <c r="I98" s="27"/>
      <c r="J98" s="5"/>
    </row>
    <row r="99" spans="1:10" s="28" customFormat="1" ht="10.5" customHeight="1" x14ac:dyDescent="0.2">
      <c r="A99" s="24"/>
      <c r="B99" s="33" t="s">
        <v>307</v>
      </c>
      <c r="C99" s="289">
        <v>64161104.460000075</v>
      </c>
      <c r="D99" s="289">
        <v>55738393.019999862</v>
      </c>
      <c r="E99" s="289">
        <v>119899497.47999994</v>
      </c>
      <c r="F99" s="290">
        <v>9697286.0899999961</v>
      </c>
      <c r="G99" s="290">
        <v>742703.13000000035</v>
      </c>
      <c r="H99" s="179">
        <v>5.3821523487147527E-2</v>
      </c>
      <c r="I99" s="27"/>
      <c r="J99" s="5"/>
    </row>
    <row r="100" spans="1:10" s="28" customFormat="1" ht="10.5" customHeight="1" x14ac:dyDescent="0.2">
      <c r="A100" s="24"/>
      <c r="B100" s="33" t="s">
        <v>308</v>
      </c>
      <c r="C100" s="289">
        <v>81076739.500000075</v>
      </c>
      <c r="D100" s="289">
        <v>88180717.419999927</v>
      </c>
      <c r="E100" s="289">
        <v>169257456.91999999</v>
      </c>
      <c r="F100" s="290">
        <v>38330469.709999979</v>
      </c>
      <c r="G100" s="290">
        <v>960420.97999999952</v>
      </c>
      <c r="H100" s="179">
        <v>0.10314229634030148</v>
      </c>
      <c r="I100" s="27"/>
      <c r="J100" s="5"/>
    </row>
    <row r="101" spans="1:10" s="28" customFormat="1" ht="10.5" customHeight="1" x14ac:dyDescent="0.2">
      <c r="A101" s="24"/>
      <c r="B101" s="33" t="s">
        <v>309</v>
      </c>
      <c r="C101" s="289">
        <v>102497630.25999999</v>
      </c>
      <c r="D101" s="289">
        <v>263643152.16999981</v>
      </c>
      <c r="E101" s="289">
        <v>366140782.42999983</v>
      </c>
      <c r="F101" s="290">
        <v>125775172.48999994</v>
      </c>
      <c r="G101" s="290">
        <v>2077173.27</v>
      </c>
      <c r="H101" s="179">
        <v>0.22020467179732073</v>
      </c>
      <c r="I101" s="27"/>
      <c r="J101" s="5"/>
    </row>
    <row r="102" spans="1:10" s="28" customFormat="1" ht="10.5" customHeight="1" x14ac:dyDescent="0.2">
      <c r="A102" s="24"/>
      <c r="B102" s="33" t="s">
        <v>105</v>
      </c>
      <c r="C102" s="289">
        <v>402792.75000000017</v>
      </c>
      <c r="D102" s="289">
        <v>7269413.7299999986</v>
      </c>
      <c r="E102" s="289">
        <v>7672206.4799999995</v>
      </c>
      <c r="F102" s="290">
        <v>7165673.5799999991</v>
      </c>
      <c r="G102" s="290">
        <v>37713.950000000004</v>
      </c>
      <c r="H102" s="179">
        <v>0.59120086285895446</v>
      </c>
      <c r="I102" s="27"/>
      <c r="J102" s="5"/>
    </row>
    <row r="103" spans="1:10" ht="10.5" customHeight="1" x14ac:dyDescent="0.2">
      <c r="B103" s="16" t="s">
        <v>100</v>
      </c>
      <c r="C103" s="289">
        <v>7160816.2499999991</v>
      </c>
      <c r="D103" s="289">
        <v>34363713.520040013</v>
      </c>
      <c r="E103" s="289">
        <v>41524529.770040005</v>
      </c>
      <c r="F103" s="290">
        <v>36617.169999999991</v>
      </c>
      <c r="G103" s="290">
        <v>136648.18000000002</v>
      </c>
      <c r="H103" s="179">
        <v>-5.0896467178084381E-2</v>
      </c>
      <c r="I103" s="34"/>
    </row>
    <row r="104" spans="1:10" ht="10.5" customHeight="1" x14ac:dyDescent="0.2">
      <c r="B104" s="16" t="s">
        <v>388</v>
      </c>
      <c r="C104" s="289">
        <v>18548.747043000028</v>
      </c>
      <c r="D104" s="289">
        <v>69131.853275000001</v>
      </c>
      <c r="E104" s="289">
        <v>87680.600318000041</v>
      </c>
      <c r="F104" s="290">
        <v>13895.964150000014</v>
      </c>
      <c r="G104" s="290">
        <v>243.41580999999991</v>
      </c>
      <c r="H104" s="179"/>
      <c r="I104" s="34"/>
    </row>
    <row r="105" spans="1:10" ht="10.5" customHeight="1" x14ac:dyDescent="0.2">
      <c r="B105" s="16" t="s">
        <v>107</v>
      </c>
      <c r="C105" s="289"/>
      <c r="D105" s="289">
        <v>149922463.79999995</v>
      </c>
      <c r="E105" s="289">
        <v>149922463.79999995</v>
      </c>
      <c r="F105" s="290">
        <v>149044363.79999995</v>
      </c>
      <c r="G105" s="290">
        <v>755862.76</v>
      </c>
      <c r="H105" s="179">
        <v>0.1488092543131978</v>
      </c>
      <c r="I105" s="34"/>
    </row>
    <row r="106" spans="1:10" ht="10.5" customHeight="1" x14ac:dyDescent="0.2">
      <c r="B106" s="33" t="s">
        <v>110</v>
      </c>
      <c r="C106" s="289"/>
      <c r="D106" s="289">
        <v>47021216.819999978</v>
      </c>
      <c r="E106" s="289">
        <v>47021216.819999978</v>
      </c>
      <c r="F106" s="290">
        <v>47021216.819999978</v>
      </c>
      <c r="G106" s="290">
        <v>239354.41000000003</v>
      </c>
      <c r="H106" s="179">
        <v>0.16777871299370872</v>
      </c>
      <c r="I106" s="34"/>
    </row>
    <row r="107" spans="1:10" s="28" customFormat="1" ht="10.5" customHeight="1" x14ac:dyDescent="0.2">
      <c r="A107" s="24"/>
      <c r="B107" s="33" t="s">
        <v>109</v>
      </c>
      <c r="C107" s="289"/>
      <c r="D107" s="289">
        <v>82928737.289999977</v>
      </c>
      <c r="E107" s="289">
        <v>82928737.289999977</v>
      </c>
      <c r="F107" s="290">
        <v>82928737.289999977</v>
      </c>
      <c r="G107" s="290">
        <v>413858.35000000003</v>
      </c>
      <c r="H107" s="179">
        <v>0.13682658335376674</v>
      </c>
      <c r="I107" s="27"/>
      <c r="J107" s="5"/>
    </row>
    <row r="108" spans="1:10" ht="10.5" customHeight="1" x14ac:dyDescent="0.2">
      <c r="B108" s="33" t="s">
        <v>112</v>
      </c>
      <c r="C108" s="289"/>
      <c r="D108" s="289">
        <v>19645509.690000001</v>
      </c>
      <c r="E108" s="289">
        <v>19645509.690000001</v>
      </c>
      <c r="F108" s="290">
        <v>19094409.690000001</v>
      </c>
      <c r="G108" s="290">
        <v>100650</v>
      </c>
      <c r="H108" s="179">
        <v>0.15665349337575774</v>
      </c>
      <c r="I108" s="34"/>
    </row>
    <row r="109" spans="1:10" ht="10.5" customHeight="1" x14ac:dyDescent="0.2">
      <c r="B109" s="33" t="s">
        <v>111</v>
      </c>
      <c r="C109" s="289"/>
      <c r="D109" s="289">
        <v>327000</v>
      </c>
      <c r="E109" s="289">
        <v>327000</v>
      </c>
      <c r="F109" s="290"/>
      <c r="G109" s="290">
        <v>2000</v>
      </c>
      <c r="H109" s="179">
        <v>7.3496776226806615E-2</v>
      </c>
      <c r="I109" s="34"/>
    </row>
    <row r="110" spans="1:10" ht="10.5" customHeight="1" x14ac:dyDescent="0.2">
      <c r="B110" s="16" t="s">
        <v>97</v>
      </c>
      <c r="C110" s="289"/>
      <c r="D110" s="289"/>
      <c r="E110" s="289"/>
      <c r="F110" s="290"/>
      <c r="G110" s="290"/>
      <c r="H110" s="179"/>
      <c r="I110" s="20"/>
    </row>
    <row r="111" spans="1:10" ht="10.5" customHeight="1" x14ac:dyDescent="0.2">
      <c r="B111" s="16" t="s">
        <v>380</v>
      </c>
      <c r="C111" s="289"/>
      <c r="D111" s="289"/>
      <c r="E111" s="289"/>
      <c r="F111" s="290"/>
      <c r="G111" s="290"/>
      <c r="H111" s="179"/>
      <c r="I111" s="20"/>
    </row>
    <row r="112" spans="1:10" ht="10.5" customHeight="1" x14ac:dyDescent="0.2">
      <c r="B112" s="16" t="s">
        <v>419</v>
      </c>
      <c r="C112" s="289"/>
      <c r="D112" s="289">
        <v>391128.09897799988</v>
      </c>
      <c r="E112" s="289">
        <v>391128.09897799988</v>
      </c>
      <c r="F112" s="290"/>
      <c r="G112" s="290"/>
      <c r="H112" s="179">
        <v>0.72319720122275966</v>
      </c>
      <c r="I112" s="20"/>
    </row>
    <row r="113" spans="1:10" ht="10.5" customHeight="1" x14ac:dyDescent="0.2">
      <c r="B113" s="16" t="s">
        <v>103</v>
      </c>
      <c r="C113" s="289"/>
      <c r="D113" s="289"/>
      <c r="E113" s="289"/>
      <c r="F113" s="290"/>
      <c r="G113" s="290"/>
      <c r="H113" s="179"/>
      <c r="I113" s="34"/>
    </row>
    <row r="114" spans="1:10" ht="10.5" customHeight="1" x14ac:dyDescent="0.2">
      <c r="B114" s="16" t="s">
        <v>96</v>
      </c>
      <c r="C114" s="289"/>
      <c r="D114" s="289"/>
      <c r="E114" s="289"/>
      <c r="F114" s="290"/>
      <c r="G114" s="290"/>
      <c r="H114" s="179"/>
      <c r="I114" s="34"/>
    </row>
    <row r="115" spans="1:10" s="40" customFormat="1" ht="10.5" customHeight="1" x14ac:dyDescent="0.25">
      <c r="A115" s="38"/>
      <c r="B115" s="16" t="s">
        <v>95</v>
      </c>
      <c r="C115" s="289">
        <v>574040.22999999975</v>
      </c>
      <c r="D115" s="289">
        <v>4407583.5100000007</v>
      </c>
      <c r="E115" s="289">
        <v>4981623.74</v>
      </c>
      <c r="F115" s="290">
        <v>4828213.74</v>
      </c>
      <c r="G115" s="290">
        <v>16621.679999999997</v>
      </c>
      <c r="H115" s="285">
        <v>8.5645660652847511E-2</v>
      </c>
      <c r="I115" s="39"/>
      <c r="J115" s="5"/>
    </row>
    <row r="116" spans="1:10" s="40" customFormat="1" ht="10.5" customHeight="1" x14ac:dyDescent="0.25">
      <c r="A116" s="38"/>
      <c r="B116" s="16" t="s">
        <v>381</v>
      </c>
      <c r="C116" s="289">
        <v>8252913.709999999</v>
      </c>
      <c r="D116" s="289">
        <v>6218552.2949999981</v>
      </c>
      <c r="E116" s="289">
        <v>14471466.004999997</v>
      </c>
      <c r="F116" s="290">
        <v>44694.8</v>
      </c>
      <c r="G116" s="290">
        <v>84075.81</v>
      </c>
      <c r="H116" s="285">
        <v>0.15549638824012835</v>
      </c>
      <c r="I116" s="39"/>
      <c r="J116" s="5"/>
    </row>
    <row r="117" spans="1:10" s="40" customFormat="1" ht="10.5" customHeight="1" x14ac:dyDescent="0.25">
      <c r="A117" s="38"/>
      <c r="B117" s="16" t="s">
        <v>418</v>
      </c>
      <c r="C117" s="289"/>
      <c r="D117" s="289">
        <v>76831.555500000002</v>
      </c>
      <c r="E117" s="289">
        <v>76831.555500000002</v>
      </c>
      <c r="F117" s="290"/>
      <c r="G117" s="290">
        <v>2576</v>
      </c>
      <c r="H117" s="285">
        <v>-5.6808485237227813E-2</v>
      </c>
      <c r="I117" s="39"/>
      <c r="J117" s="5"/>
    </row>
    <row r="118" spans="1:10" ht="10.5" customHeight="1" x14ac:dyDescent="0.2">
      <c r="B118" s="16" t="s">
        <v>441</v>
      </c>
      <c r="C118" s="289"/>
      <c r="D118" s="289">
        <v>8886273.9878620021</v>
      </c>
      <c r="E118" s="289">
        <v>8886273.9878620021</v>
      </c>
      <c r="F118" s="290"/>
      <c r="G118" s="290"/>
      <c r="H118" s="179">
        <v>0.66264957295227234</v>
      </c>
      <c r="I118" s="34"/>
    </row>
    <row r="119" spans="1:10" ht="10.5" customHeight="1" x14ac:dyDescent="0.2">
      <c r="B119" s="16" t="s">
        <v>346</v>
      </c>
      <c r="C119" s="289"/>
      <c r="D119" s="289"/>
      <c r="E119" s="289"/>
      <c r="F119" s="290"/>
      <c r="G119" s="290"/>
      <c r="H119" s="179"/>
      <c r="I119" s="34"/>
    </row>
    <row r="120" spans="1:10" ht="10.5" customHeight="1" x14ac:dyDescent="0.2">
      <c r="B120" s="16" t="s">
        <v>312</v>
      </c>
      <c r="C120" s="289"/>
      <c r="D120" s="289"/>
      <c r="E120" s="289"/>
      <c r="F120" s="290"/>
      <c r="G120" s="290"/>
      <c r="H120" s="179"/>
      <c r="I120" s="34"/>
    </row>
    <row r="121" spans="1:10" ht="10.5" customHeight="1" x14ac:dyDescent="0.2">
      <c r="B121" s="16" t="s">
        <v>313</v>
      </c>
      <c r="C121" s="289"/>
      <c r="D121" s="289"/>
      <c r="E121" s="289"/>
      <c r="F121" s="290"/>
      <c r="G121" s="290"/>
      <c r="H121" s="179"/>
      <c r="I121" s="34"/>
    </row>
    <row r="122" spans="1:10" ht="10.5" hidden="1" customHeight="1" x14ac:dyDescent="0.2">
      <c r="B122" s="16"/>
      <c r="C122" s="289"/>
      <c r="D122" s="289"/>
      <c r="E122" s="289"/>
      <c r="F122" s="290"/>
      <c r="G122" s="290"/>
      <c r="H122" s="179"/>
      <c r="I122" s="34"/>
    </row>
    <row r="123" spans="1:10" ht="10.5" customHeight="1" x14ac:dyDescent="0.2">
      <c r="B123" s="16" t="s">
        <v>91</v>
      </c>
      <c r="C123" s="289">
        <v>2007077.6599999997</v>
      </c>
      <c r="D123" s="289">
        <v>1139899.3899999999</v>
      </c>
      <c r="E123" s="289">
        <v>3146977.0499999993</v>
      </c>
      <c r="F123" s="290">
        <v>81429.820000000007</v>
      </c>
      <c r="G123" s="290">
        <v>20629.129999999997</v>
      </c>
      <c r="H123" s="179">
        <v>-3.2837199067497158E-2</v>
      </c>
      <c r="I123" s="34"/>
    </row>
    <row r="124" spans="1:10" s="28" customFormat="1" ht="10.5" customHeight="1" x14ac:dyDescent="0.2">
      <c r="A124" s="24"/>
      <c r="B124" s="16" t="s">
        <v>94</v>
      </c>
      <c r="C124" s="289">
        <v>27827.19</v>
      </c>
      <c r="D124" s="289">
        <v>642109.13</v>
      </c>
      <c r="E124" s="289">
        <v>669936.32000000007</v>
      </c>
      <c r="F124" s="290"/>
      <c r="G124" s="290">
        <v>2216.65</v>
      </c>
      <c r="H124" s="179">
        <v>-2.9381670973096186E-2</v>
      </c>
      <c r="I124" s="27"/>
      <c r="J124" s="5"/>
    </row>
    <row r="125" spans="1:10" ht="10.5" customHeight="1" x14ac:dyDescent="0.2">
      <c r="B125" s="16" t="s">
        <v>92</v>
      </c>
      <c r="C125" s="289">
        <v>115563.18999999999</v>
      </c>
      <c r="D125" s="289">
        <v>21073.86</v>
      </c>
      <c r="E125" s="289">
        <v>136637.04999999996</v>
      </c>
      <c r="F125" s="290">
        <v>1918.8600000000001</v>
      </c>
      <c r="G125" s="290">
        <v>582.35000000000014</v>
      </c>
      <c r="H125" s="179">
        <v>-0.28584969257528003</v>
      </c>
      <c r="I125" s="34"/>
    </row>
    <row r="126" spans="1:10" ht="10.5" customHeight="1" x14ac:dyDescent="0.2">
      <c r="B126" s="16" t="s">
        <v>93</v>
      </c>
      <c r="C126" s="289">
        <v>210969.57999999996</v>
      </c>
      <c r="D126" s="289">
        <v>43545.25</v>
      </c>
      <c r="E126" s="289">
        <v>254514.82999999996</v>
      </c>
      <c r="F126" s="290">
        <v>6897</v>
      </c>
      <c r="G126" s="290">
        <v>1324.5</v>
      </c>
      <c r="H126" s="179">
        <v>-0.22247602547527157</v>
      </c>
      <c r="I126" s="34"/>
    </row>
    <row r="127" spans="1:10" ht="10.5" customHeight="1" x14ac:dyDescent="0.2">
      <c r="B127" s="16" t="s">
        <v>252</v>
      </c>
      <c r="C127" s="289"/>
      <c r="D127" s="289"/>
      <c r="E127" s="289"/>
      <c r="F127" s="290"/>
      <c r="G127" s="290"/>
      <c r="H127" s="179"/>
      <c r="I127" s="34"/>
    </row>
    <row r="128" spans="1:10" ht="10.5" customHeight="1" x14ac:dyDescent="0.2">
      <c r="B128" s="16" t="s">
        <v>303</v>
      </c>
      <c r="C128" s="289"/>
      <c r="D128" s="289"/>
      <c r="E128" s="289"/>
      <c r="F128" s="290"/>
      <c r="G128" s="290"/>
      <c r="H128" s="179"/>
      <c r="I128" s="34"/>
    </row>
    <row r="129" spans="1:11" ht="10.5" customHeight="1" x14ac:dyDescent="0.2">
      <c r="B129" s="268" t="s">
        <v>255</v>
      </c>
      <c r="C129" s="289"/>
      <c r="D129" s="289">
        <v>10500</v>
      </c>
      <c r="E129" s="289">
        <v>10500</v>
      </c>
      <c r="F129" s="290">
        <v>10500</v>
      </c>
      <c r="G129" s="290"/>
      <c r="H129" s="179"/>
      <c r="I129" s="34"/>
    </row>
    <row r="130" spans="1:11" ht="10.5" customHeight="1" x14ac:dyDescent="0.2">
      <c r="B130" s="16" t="s">
        <v>489</v>
      </c>
      <c r="C130" s="289"/>
      <c r="D130" s="289"/>
      <c r="E130" s="289"/>
      <c r="F130" s="290"/>
      <c r="G130" s="290"/>
      <c r="H130" s="179"/>
      <c r="I130" s="34"/>
    </row>
    <row r="131" spans="1:11" ht="10.5" customHeight="1" x14ac:dyDescent="0.2">
      <c r="B131" s="268" t="s">
        <v>487</v>
      </c>
      <c r="C131" s="289"/>
      <c r="D131" s="289">
        <v>2655828.6176</v>
      </c>
      <c r="E131" s="289">
        <v>2655828.6176</v>
      </c>
      <c r="F131" s="290"/>
      <c r="G131" s="290"/>
      <c r="H131" s="179">
        <v>0.42154665452184936</v>
      </c>
      <c r="I131" s="34"/>
    </row>
    <row r="132" spans="1:11" ht="10.5" customHeight="1" x14ac:dyDescent="0.2">
      <c r="B132" s="16" t="s">
        <v>420</v>
      </c>
      <c r="C132" s="289"/>
      <c r="D132" s="289">
        <v>3812848.4734990001</v>
      </c>
      <c r="E132" s="289">
        <v>3812848.4734990001</v>
      </c>
      <c r="F132" s="290"/>
      <c r="G132" s="290"/>
      <c r="H132" s="179">
        <v>0.68702172196423295</v>
      </c>
      <c r="I132" s="34"/>
    </row>
    <row r="133" spans="1:11" ht="10.5" customHeight="1" x14ac:dyDescent="0.2">
      <c r="B133" s="574" t="s">
        <v>449</v>
      </c>
      <c r="C133" s="289"/>
      <c r="D133" s="289">
        <v>13822.800000000001</v>
      </c>
      <c r="E133" s="289">
        <v>13822.800000000001</v>
      </c>
      <c r="F133" s="290"/>
      <c r="G133" s="290"/>
      <c r="H133" s="179">
        <v>-0.37393903709407128</v>
      </c>
      <c r="I133" s="34"/>
    </row>
    <row r="134" spans="1:11" ht="10.5" customHeight="1" x14ac:dyDescent="0.2">
      <c r="B134" s="16" t="s">
        <v>99</v>
      </c>
      <c r="C134" s="289">
        <v>486597.8800000007</v>
      </c>
      <c r="D134" s="289">
        <v>638092.94341000007</v>
      </c>
      <c r="E134" s="289">
        <v>1124690.8234100009</v>
      </c>
      <c r="F134" s="290">
        <v>263321.59970200004</v>
      </c>
      <c r="G134" s="290">
        <v>4177.9315860000006</v>
      </c>
      <c r="H134" s="179">
        <v>0.15288378879613029</v>
      </c>
      <c r="I134" s="34"/>
    </row>
    <row r="135" spans="1:11" ht="10.5" customHeight="1" x14ac:dyDescent="0.2">
      <c r="B135" s="16" t="s">
        <v>283</v>
      </c>
      <c r="C135" s="289"/>
      <c r="D135" s="289">
        <v>-2617944</v>
      </c>
      <c r="E135" s="289">
        <v>-2617944</v>
      </c>
      <c r="F135" s="290">
        <v>-30888</v>
      </c>
      <c r="G135" s="290">
        <v>-18216</v>
      </c>
      <c r="H135" s="179">
        <v>0.12356182726476805</v>
      </c>
      <c r="I135" s="34"/>
    </row>
    <row r="136" spans="1:11" ht="10.5" customHeight="1" x14ac:dyDescent="0.2">
      <c r="B136" s="16" t="s">
        <v>279</v>
      </c>
      <c r="C136" s="289">
        <v>3</v>
      </c>
      <c r="D136" s="289">
        <v>-38150204</v>
      </c>
      <c r="E136" s="289">
        <v>-38150201</v>
      </c>
      <c r="F136" s="290">
        <v>-77020</v>
      </c>
      <c r="G136" s="290">
        <v>-247097</v>
      </c>
      <c r="H136" s="179">
        <v>0.46822905684271765</v>
      </c>
      <c r="I136" s="34"/>
    </row>
    <row r="137" spans="1:11" s="28" customFormat="1" ht="10.5" customHeight="1" x14ac:dyDescent="0.2">
      <c r="A137" s="24"/>
      <c r="B137" s="29" t="s">
        <v>113</v>
      </c>
      <c r="C137" s="291">
        <v>624585857.01999903</v>
      </c>
      <c r="D137" s="291">
        <v>1168461713.7984633</v>
      </c>
      <c r="E137" s="291">
        <v>1793047570.8184621</v>
      </c>
      <c r="F137" s="292">
        <v>713702437.67970169</v>
      </c>
      <c r="G137" s="292">
        <v>10027855.849335998</v>
      </c>
      <c r="H137" s="178">
        <v>0.19456800402433139</v>
      </c>
      <c r="I137" s="36"/>
      <c r="J137" s="5"/>
      <c r="K137" s="209" t="b">
        <f>IF(ABS(E137-SUM(E92:E94,E103:E105,E110:E136))&lt;0.001,TRUE,FALSE)</f>
        <v>1</v>
      </c>
    </row>
    <row r="138" spans="1:11" s="28" customFormat="1" ht="10.5" customHeight="1" x14ac:dyDescent="0.2">
      <c r="A138" s="24"/>
      <c r="B138" s="273"/>
      <c r="C138" s="291"/>
      <c r="D138" s="291"/>
      <c r="E138" s="291"/>
      <c r="F138" s="292"/>
      <c r="G138" s="292"/>
      <c r="H138" s="178"/>
      <c r="I138" s="36"/>
      <c r="J138" s="5"/>
      <c r="K138" s="209"/>
    </row>
    <row r="139" spans="1:11" s="28" customFormat="1" ht="10.5" customHeight="1" x14ac:dyDescent="0.2">
      <c r="A139" s="24"/>
      <c r="B139" s="74" t="s">
        <v>122</v>
      </c>
      <c r="C139" s="291"/>
      <c r="D139" s="291"/>
      <c r="E139" s="291"/>
      <c r="F139" s="292"/>
      <c r="G139" s="292"/>
      <c r="H139" s="178"/>
      <c r="I139" s="36"/>
    </row>
    <row r="140" spans="1:11" ht="18" customHeight="1" x14ac:dyDescent="0.2">
      <c r="B140" s="16" t="s">
        <v>386</v>
      </c>
      <c r="C140" s="289">
        <v>2803551.9400000009</v>
      </c>
      <c r="D140" s="289">
        <v>269222.63000000006</v>
      </c>
      <c r="E140" s="289">
        <v>3072774.5700000008</v>
      </c>
      <c r="F140" s="290">
        <v>164.16000000000003</v>
      </c>
      <c r="G140" s="290">
        <v>18897.59</v>
      </c>
      <c r="H140" s="179">
        <v>6.8024729092407643E-2</v>
      </c>
      <c r="I140" s="34"/>
    </row>
    <row r="141" spans="1:11" ht="10.5" customHeight="1" x14ac:dyDescent="0.2">
      <c r="B141" s="16" t="s">
        <v>100</v>
      </c>
      <c r="C141" s="289">
        <v>70624.249999999942</v>
      </c>
      <c r="D141" s="289">
        <v>34756.139999999985</v>
      </c>
      <c r="E141" s="289">
        <v>105380.38999999993</v>
      </c>
      <c r="F141" s="290"/>
      <c r="G141" s="290">
        <v>643</v>
      </c>
      <c r="H141" s="179">
        <v>0.39596847703423088</v>
      </c>
      <c r="I141" s="34"/>
    </row>
    <row r="142" spans="1:11" ht="10.5" customHeight="1" x14ac:dyDescent="0.2">
      <c r="B142" s="16" t="s">
        <v>177</v>
      </c>
      <c r="C142" s="289">
        <v>264800.93999999989</v>
      </c>
      <c r="D142" s="289">
        <v>601.9</v>
      </c>
      <c r="E142" s="289">
        <v>265402.83999999991</v>
      </c>
      <c r="F142" s="290">
        <v>317.04000000000002</v>
      </c>
      <c r="G142" s="290">
        <v>1724.8200000000002</v>
      </c>
      <c r="H142" s="179">
        <v>0.48427274936829456</v>
      </c>
      <c r="I142" s="34"/>
    </row>
    <row r="143" spans="1:11" ht="10.5" customHeight="1" x14ac:dyDescent="0.2">
      <c r="B143" s="16" t="s">
        <v>22</v>
      </c>
      <c r="C143" s="289">
        <v>5614456.8699999982</v>
      </c>
      <c r="D143" s="289">
        <v>1046784.6522499998</v>
      </c>
      <c r="E143" s="289">
        <v>6661241.5222499976</v>
      </c>
      <c r="F143" s="290">
        <v>852.59999999999991</v>
      </c>
      <c r="G143" s="290">
        <v>40056.128250000009</v>
      </c>
      <c r="H143" s="179">
        <v>0.18724377945273529</v>
      </c>
      <c r="I143" s="34"/>
    </row>
    <row r="144" spans="1:11" ht="10.5" customHeight="1" x14ac:dyDescent="0.2">
      <c r="B144" s="16" t="s">
        <v>381</v>
      </c>
      <c r="C144" s="289">
        <v>155398.38</v>
      </c>
      <c r="D144" s="289">
        <v>19488.445</v>
      </c>
      <c r="E144" s="289">
        <v>174886.82500000001</v>
      </c>
      <c r="F144" s="290"/>
      <c r="G144" s="290">
        <v>1332.5</v>
      </c>
      <c r="H144" s="179">
        <v>0.43905070629058174</v>
      </c>
      <c r="I144" s="34"/>
    </row>
    <row r="145" spans="2:11" ht="10.5" customHeight="1" x14ac:dyDescent="0.2">
      <c r="B145" s="37" t="s">
        <v>312</v>
      </c>
      <c r="C145" s="289"/>
      <c r="D145" s="289">
        <v>667334.73086000024</v>
      </c>
      <c r="E145" s="289">
        <v>667334.73086000024</v>
      </c>
      <c r="F145" s="290"/>
      <c r="G145" s="290"/>
      <c r="H145" s="179">
        <v>-0.42365680382985016</v>
      </c>
      <c r="I145" s="34"/>
    </row>
    <row r="146" spans="2:11" ht="10.5" customHeight="1" x14ac:dyDescent="0.2">
      <c r="B146" s="16" t="s">
        <v>385</v>
      </c>
      <c r="C146" s="289">
        <v>3467460.3600000017</v>
      </c>
      <c r="D146" s="289">
        <v>125389.39999999997</v>
      </c>
      <c r="E146" s="289">
        <v>3592849.7600000021</v>
      </c>
      <c r="F146" s="290">
        <v>2489.3199999999997</v>
      </c>
      <c r="G146" s="290">
        <v>23429.58</v>
      </c>
      <c r="H146" s="179">
        <v>0.16140981004983601</v>
      </c>
      <c r="I146" s="34"/>
    </row>
    <row r="147" spans="2:11" ht="10.5" customHeight="1" x14ac:dyDescent="0.2">
      <c r="B147" s="16" t="s">
        <v>382</v>
      </c>
      <c r="C147" s="289"/>
      <c r="D147" s="289">
        <v>125</v>
      </c>
      <c r="E147" s="289">
        <v>125</v>
      </c>
      <c r="F147" s="290"/>
      <c r="G147" s="290"/>
      <c r="H147" s="179">
        <v>0</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28</v>
      </c>
      <c r="D150" s="289">
        <v>624370.22164299991</v>
      </c>
      <c r="E150" s="289">
        <v>624398.22164299991</v>
      </c>
      <c r="F150" s="290">
        <v>390.64974999999998</v>
      </c>
      <c r="G150" s="290">
        <v>1733.0297560000004</v>
      </c>
      <c r="H150" s="179">
        <v>0.48129069077804054</v>
      </c>
      <c r="I150" s="34"/>
    </row>
    <row r="151" spans="2:11" ht="10.5" customHeight="1" x14ac:dyDescent="0.2">
      <c r="B151" s="41" t="s">
        <v>120</v>
      </c>
      <c r="C151" s="293">
        <v>12376320.740000002</v>
      </c>
      <c r="D151" s="293">
        <v>2788073.1197529994</v>
      </c>
      <c r="E151" s="293">
        <v>15164393.859753001</v>
      </c>
      <c r="F151" s="294">
        <v>4213.7697499999995</v>
      </c>
      <c r="G151" s="294">
        <v>87816.648006000003</v>
      </c>
      <c r="H151" s="286">
        <v>0.12024976464013393</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282</v>
      </c>
      <c r="C156" s="208"/>
      <c r="D156" s="208"/>
      <c r="E156" s="208"/>
      <c r="F156" s="208"/>
      <c r="G156" s="208"/>
      <c r="H156" s="205"/>
      <c r="I156" s="34"/>
    </row>
    <row r="157" spans="2:11" ht="10.5" customHeight="1" x14ac:dyDescent="0.2">
      <c r="B157" s="265"/>
      <c r="C157" s="208"/>
      <c r="D157" s="208"/>
      <c r="E157" s="208"/>
      <c r="F157" s="208"/>
      <c r="G157" s="208"/>
      <c r="H157" s="205"/>
      <c r="I157" s="34"/>
    </row>
    <row r="158" spans="2:11" ht="14.25" customHeight="1" x14ac:dyDescent="0.25">
      <c r="B158" s="7" t="s">
        <v>288</v>
      </c>
      <c r="C158" s="8"/>
      <c r="D158" s="8"/>
      <c r="E158" s="8"/>
      <c r="F158" s="8"/>
      <c r="G158" s="8"/>
      <c r="H158" s="8"/>
      <c r="I158" s="8"/>
    </row>
    <row r="159" spans="2:11" ht="12" customHeight="1" x14ac:dyDescent="0.2">
      <c r="B159" s="9"/>
      <c r="C159" s="10" t="str">
        <f>C3</f>
        <v>MOIS DE MAI 2024</v>
      </c>
      <c r="D159" s="11"/>
    </row>
    <row r="160" spans="2:11" ht="14.25" customHeight="1" x14ac:dyDescent="0.2">
      <c r="B160" s="12" t="str">
        <f>B4</f>
        <v xml:space="preserve">             I - ASSURANCE MALADIE : DÉPENSES en milliers d'euros</v>
      </c>
      <c r="C160" s="13"/>
      <c r="D160" s="13"/>
      <c r="E160" s="13"/>
      <c r="F160" s="13"/>
      <c r="G160" s="13"/>
      <c r="H160" s="14"/>
      <c r="I160" s="15"/>
    </row>
    <row r="161" spans="1:10" ht="12" customHeight="1" x14ac:dyDescent="0.2">
      <c r="B161" s="16" t="s">
        <v>4</v>
      </c>
      <c r="C161" s="386" t="s">
        <v>1</v>
      </c>
      <c r="D161" s="17" t="s">
        <v>2</v>
      </c>
      <c r="E161" s="386" t="s">
        <v>6</v>
      </c>
      <c r="F161" s="219" t="s">
        <v>3</v>
      </c>
      <c r="G161" s="219" t="s">
        <v>237</v>
      </c>
      <c r="H161" s="19" t="str">
        <f>$H$5</f>
        <v>GAM</v>
      </c>
      <c r="I161" s="20"/>
    </row>
    <row r="162" spans="1:10" ht="9.75" customHeight="1" x14ac:dyDescent="0.2">
      <c r="B162" s="21"/>
      <c r="C162" s="45" t="s">
        <v>5</v>
      </c>
      <c r="D162" s="44" t="s">
        <v>5</v>
      </c>
      <c r="E162" s="45"/>
      <c r="F162" s="220" t="s">
        <v>241</v>
      </c>
      <c r="G162" s="220" t="s">
        <v>239</v>
      </c>
      <c r="H162" s="22" t="str">
        <f>$H$6</f>
        <v>en %</v>
      </c>
      <c r="I162" s="23"/>
    </row>
    <row r="163" spans="1:10" s="28" customFormat="1" ht="13.5" customHeight="1" x14ac:dyDescent="0.2">
      <c r="A163" s="24"/>
      <c r="B163" s="31" t="s">
        <v>121</v>
      </c>
      <c r="C163" s="30"/>
      <c r="D163" s="30"/>
      <c r="E163" s="30"/>
      <c r="F163" s="222"/>
      <c r="G163" s="222"/>
      <c r="H163" s="178"/>
      <c r="I163" s="36"/>
    </row>
    <row r="164" spans="1:10" s="28" customFormat="1" ht="10.5" customHeight="1" x14ac:dyDescent="0.2">
      <c r="A164" s="24"/>
      <c r="B164" s="16" t="s">
        <v>116</v>
      </c>
      <c r="C164" s="289">
        <v>100229222.76000014</v>
      </c>
      <c r="D164" s="289">
        <v>10654078.86999999</v>
      </c>
      <c r="E164" s="289">
        <v>110883301.63000013</v>
      </c>
      <c r="F164" s="290">
        <v>328981.8600000001</v>
      </c>
      <c r="G164" s="290">
        <v>883461.64999999979</v>
      </c>
      <c r="H164" s="179">
        <v>-8.236685765964924E-2</v>
      </c>
      <c r="I164" s="36"/>
      <c r="J164" s="5"/>
    </row>
    <row r="165" spans="1:10" s="28" customFormat="1" ht="10.5" customHeight="1" x14ac:dyDescent="0.2">
      <c r="A165" s="24"/>
      <c r="B165" s="16" t="s">
        <v>117</v>
      </c>
      <c r="C165" s="289">
        <v>59536181.499999985</v>
      </c>
      <c r="D165" s="289">
        <v>7786305.8800000008</v>
      </c>
      <c r="E165" s="289">
        <v>67322487.37999998</v>
      </c>
      <c r="F165" s="290">
        <v>3250.58</v>
      </c>
      <c r="G165" s="290">
        <v>449294.77000000014</v>
      </c>
      <c r="H165" s="179">
        <v>-0.14802477757852273</v>
      </c>
      <c r="I165" s="36"/>
      <c r="J165" s="5"/>
    </row>
    <row r="166" spans="1:10" s="28" customFormat="1" ht="10.5" customHeight="1" x14ac:dyDescent="0.2">
      <c r="A166" s="24"/>
      <c r="B166" s="16" t="s">
        <v>118</v>
      </c>
      <c r="C166" s="289">
        <v>1679386.2100000011</v>
      </c>
      <c r="D166" s="289">
        <v>39097855.449999996</v>
      </c>
      <c r="E166" s="289">
        <v>40777241.659999996</v>
      </c>
      <c r="F166" s="290"/>
      <c r="G166" s="290">
        <v>221610.21</v>
      </c>
      <c r="H166" s="179">
        <v>1.8360060738203288E-2</v>
      </c>
      <c r="I166" s="36"/>
      <c r="J166" s="5"/>
    </row>
    <row r="167" spans="1:10" s="28" customFormat="1" ht="10.5" customHeight="1" x14ac:dyDescent="0.2">
      <c r="A167" s="24"/>
      <c r="B167" s="16" t="s">
        <v>166</v>
      </c>
      <c r="C167" s="289">
        <v>16817293.269999951</v>
      </c>
      <c r="D167" s="289">
        <v>1386704.4199999967</v>
      </c>
      <c r="E167" s="289">
        <v>18203997.689999949</v>
      </c>
      <c r="F167" s="290">
        <v>4759.1399999999994</v>
      </c>
      <c r="G167" s="290">
        <v>135709.62000000002</v>
      </c>
      <c r="H167" s="179">
        <v>-7.9967441416290752E-2</v>
      </c>
      <c r="I167" s="36"/>
      <c r="J167" s="5"/>
    </row>
    <row r="168" spans="1:10" s="28" customFormat="1" ht="10.5" customHeight="1" x14ac:dyDescent="0.2">
      <c r="A168" s="24"/>
      <c r="B168" s="16" t="s">
        <v>22</v>
      </c>
      <c r="C168" s="289">
        <v>11566013.260000004</v>
      </c>
      <c r="D168" s="289">
        <v>1346373.6300000001</v>
      </c>
      <c r="E168" s="289">
        <v>12912386.890000004</v>
      </c>
      <c r="F168" s="290">
        <v>821</v>
      </c>
      <c r="G168" s="290">
        <v>88775.960000000036</v>
      </c>
      <c r="H168" s="179">
        <v>-0.11117729654412178</v>
      </c>
      <c r="I168" s="36"/>
      <c r="J168" s="5"/>
    </row>
    <row r="169" spans="1:10" s="28" customFormat="1" ht="10.5" customHeight="1" x14ac:dyDescent="0.2">
      <c r="A169" s="24"/>
      <c r="B169" s="16" t="s">
        <v>115</v>
      </c>
      <c r="C169" s="289">
        <v>9676632.7800000142</v>
      </c>
      <c r="D169" s="289">
        <v>9978214.9199999999</v>
      </c>
      <c r="E169" s="289">
        <v>19654847.70000001</v>
      </c>
      <c r="F169" s="290">
        <v>2590786.4099999997</v>
      </c>
      <c r="G169" s="290">
        <v>117074.90000000005</v>
      </c>
      <c r="H169" s="179">
        <v>4.688122630010505E-2</v>
      </c>
      <c r="I169" s="36"/>
      <c r="J169" s="5"/>
    </row>
    <row r="170" spans="1:10" s="28" customFormat="1" ht="10.5" customHeight="1" x14ac:dyDescent="0.2">
      <c r="A170" s="24"/>
      <c r="B170" s="16" t="s">
        <v>114</v>
      </c>
      <c r="C170" s="289">
        <v>120674.70000000001</v>
      </c>
      <c r="D170" s="289">
        <v>6239174.9399999864</v>
      </c>
      <c r="E170" s="289">
        <v>6359849.6399999876</v>
      </c>
      <c r="F170" s="290">
        <v>1456.1499999999999</v>
      </c>
      <c r="G170" s="290">
        <v>37270.160000000011</v>
      </c>
      <c r="H170" s="179">
        <v>7.0684484756945887E-2</v>
      </c>
      <c r="I170" s="36"/>
      <c r="J170" s="5"/>
    </row>
    <row r="171" spans="1:10" s="28" customFormat="1" ht="10.5" customHeight="1" x14ac:dyDescent="0.2">
      <c r="A171" s="24"/>
      <c r="B171" s="16" t="s">
        <v>100</v>
      </c>
      <c r="C171" s="289">
        <v>2923.6700000000014</v>
      </c>
      <c r="D171" s="289">
        <v>3216.0899999999997</v>
      </c>
      <c r="E171" s="289">
        <v>6139.7600000000011</v>
      </c>
      <c r="F171" s="290"/>
      <c r="G171" s="290">
        <v>36.799999999999997</v>
      </c>
      <c r="H171" s="179">
        <v>0.70113681387339644</v>
      </c>
      <c r="I171" s="36"/>
      <c r="J171" s="5"/>
    </row>
    <row r="172" spans="1:10" s="28" customFormat="1" ht="10.5" customHeight="1" x14ac:dyDescent="0.2">
      <c r="A172" s="24"/>
      <c r="B172" s="16" t="s">
        <v>283</v>
      </c>
      <c r="C172" s="289"/>
      <c r="D172" s="289">
        <v>-10752</v>
      </c>
      <c r="E172" s="289">
        <v>-10752</v>
      </c>
      <c r="F172" s="290"/>
      <c r="G172" s="290">
        <v>-24</v>
      </c>
      <c r="H172" s="179">
        <v>0.25139664804469275</v>
      </c>
      <c r="I172" s="36"/>
      <c r="J172" s="5"/>
    </row>
    <row r="173" spans="1:10" s="28" customFormat="1" ht="12.75" customHeight="1" x14ac:dyDescent="0.2">
      <c r="A173" s="24"/>
      <c r="B173" s="16" t="s">
        <v>416</v>
      </c>
      <c r="C173" s="289"/>
      <c r="D173" s="289"/>
      <c r="E173" s="289"/>
      <c r="F173" s="290"/>
      <c r="G173" s="290"/>
      <c r="H173" s="179"/>
      <c r="I173" s="36"/>
      <c r="J173" s="5"/>
    </row>
    <row r="174" spans="1:10" s="28" customFormat="1" ht="12.75" customHeight="1" x14ac:dyDescent="0.2">
      <c r="A174" s="24"/>
      <c r="B174" s="16" t="s">
        <v>412</v>
      </c>
      <c r="C174" s="289"/>
      <c r="D174" s="289">
        <v>329175.87700500013</v>
      </c>
      <c r="E174" s="289">
        <v>329175.87700500013</v>
      </c>
      <c r="F174" s="290"/>
      <c r="G174" s="290"/>
      <c r="H174" s="179">
        <v>-0.12922898084419032</v>
      </c>
      <c r="I174" s="36"/>
      <c r="J174" s="5"/>
    </row>
    <row r="175" spans="1:10" s="28" customFormat="1" ht="12.75" customHeight="1" x14ac:dyDescent="0.2">
      <c r="A175" s="24"/>
      <c r="B175" s="16" t="s">
        <v>374</v>
      </c>
      <c r="C175" s="289">
        <v>251890.43</v>
      </c>
      <c r="D175" s="289">
        <v>121170.48499999999</v>
      </c>
      <c r="E175" s="289">
        <v>373060.91499999998</v>
      </c>
      <c r="F175" s="290"/>
      <c r="G175" s="290">
        <v>1305</v>
      </c>
      <c r="H175" s="179">
        <v>-1.4696919128097785E-2</v>
      </c>
      <c r="I175" s="36"/>
      <c r="J175" s="5"/>
    </row>
    <row r="176" spans="1:10" s="28" customFormat="1" ht="12.75" customHeight="1" x14ac:dyDescent="0.2">
      <c r="A176" s="24"/>
      <c r="B176" s="574" t="s">
        <v>451</v>
      </c>
      <c r="C176" s="289"/>
      <c r="D176" s="289"/>
      <c r="E176" s="289"/>
      <c r="F176" s="290"/>
      <c r="G176" s="290"/>
      <c r="H176" s="179"/>
      <c r="I176" s="36"/>
      <c r="J176" s="5"/>
    </row>
    <row r="177" spans="1:11" s="28" customFormat="1" ht="12.75" hidden="1" customHeight="1" x14ac:dyDescent="0.2">
      <c r="A177" s="24"/>
      <c r="B177" s="574"/>
      <c r="C177" s="289"/>
      <c r="D177" s="289"/>
      <c r="E177" s="289"/>
      <c r="F177" s="290"/>
      <c r="G177" s="290"/>
      <c r="H177" s="179"/>
      <c r="I177" s="36"/>
      <c r="J177" s="5"/>
    </row>
    <row r="178" spans="1:11" s="28" customFormat="1" ht="12" customHeight="1" x14ac:dyDescent="0.2">
      <c r="A178" s="24"/>
      <c r="B178" s="269" t="s">
        <v>99</v>
      </c>
      <c r="C178" s="289"/>
      <c r="D178" s="289">
        <v>34755</v>
      </c>
      <c r="E178" s="289">
        <v>34755</v>
      </c>
      <c r="F178" s="290"/>
      <c r="G178" s="290"/>
      <c r="H178" s="179">
        <v>0.17917486598357879</v>
      </c>
      <c r="I178" s="36"/>
    </row>
    <row r="179" spans="1:11" s="28" customFormat="1" ht="14.25" customHeight="1" x14ac:dyDescent="0.2">
      <c r="A179" s="24"/>
      <c r="B179" s="35" t="s">
        <v>119</v>
      </c>
      <c r="C179" s="291">
        <v>199880218.58000007</v>
      </c>
      <c r="D179" s="291">
        <v>76966273.562004969</v>
      </c>
      <c r="E179" s="291">
        <v>276846492.14200509</v>
      </c>
      <c r="F179" s="292">
        <v>2930055.14</v>
      </c>
      <c r="G179" s="292">
        <v>1934515.07</v>
      </c>
      <c r="H179" s="178">
        <v>-7.6369157899532913E-2</v>
      </c>
      <c r="I179" s="36"/>
      <c r="K179" s="209" t="b">
        <f>IF(ABS(E179-SUM(E164:E178))&lt;0.001,TRUE,FALSE)</f>
        <v>1</v>
      </c>
    </row>
    <row r="180" spans="1:11" s="28" customFormat="1" ht="14.25" customHeight="1" x14ac:dyDescent="0.2">
      <c r="A180" s="24"/>
      <c r="B180" s="35"/>
      <c r="C180" s="291"/>
      <c r="D180" s="291"/>
      <c r="E180" s="291"/>
      <c r="F180" s="292"/>
      <c r="G180" s="292"/>
      <c r="H180" s="178"/>
      <c r="I180" s="36"/>
      <c r="K180" s="209"/>
    </row>
    <row r="181" spans="1:11" s="28" customFormat="1" ht="14.25" customHeight="1" x14ac:dyDescent="0.2">
      <c r="A181" s="24"/>
      <c r="B181" s="31" t="s">
        <v>243</v>
      </c>
      <c r="C181" s="291"/>
      <c r="D181" s="291"/>
      <c r="E181" s="291"/>
      <c r="F181" s="292"/>
      <c r="G181" s="292"/>
      <c r="H181" s="178"/>
      <c r="I181" s="36"/>
    </row>
    <row r="182" spans="1:11" s="28" customFormat="1" ht="10.5" customHeight="1" x14ac:dyDescent="0.2">
      <c r="A182" s="24"/>
      <c r="B182" s="16" t="s">
        <v>22</v>
      </c>
      <c r="C182" s="289">
        <v>18500205.420000006</v>
      </c>
      <c r="D182" s="289">
        <v>15040772.536000004</v>
      </c>
      <c r="E182" s="289">
        <v>33540977.956000011</v>
      </c>
      <c r="F182" s="290"/>
      <c r="G182" s="290">
        <v>111504.46350000001</v>
      </c>
      <c r="H182" s="179">
        <v>0.21576544415147425</v>
      </c>
      <c r="I182" s="36"/>
      <c r="J182" s="5"/>
    </row>
    <row r="183" spans="1:11" s="28" customFormat="1" ht="10.5" customHeight="1" x14ac:dyDescent="0.2">
      <c r="A183" s="24"/>
      <c r="B183" s="16" t="s">
        <v>387</v>
      </c>
      <c r="C183" s="289">
        <v>11342.872049999994</v>
      </c>
      <c r="D183" s="289">
        <v>62665.161250000005</v>
      </c>
      <c r="E183" s="289">
        <v>74008.03330000001</v>
      </c>
      <c r="F183" s="290"/>
      <c r="G183" s="290">
        <v>261.43090000000001</v>
      </c>
      <c r="H183" s="179">
        <v>-0.59238765404806037</v>
      </c>
      <c r="I183" s="36"/>
      <c r="J183" s="5"/>
    </row>
    <row r="184" spans="1:11" s="28" customFormat="1" ht="10.5" customHeight="1" x14ac:dyDescent="0.2">
      <c r="A184" s="24"/>
      <c r="B184" s="16" t="s">
        <v>104</v>
      </c>
      <c r="C184" s="289">
        <v>16790530.520000007</v>
      </c>
      <c r="D184" s="289">
        <v>14537884.490000006</v>
      </c>
      <c r="E184" s="289">
        <v>31328415.010000013</v>
      </c>
      <c r="F184" s="290"/>
      <c r="G184" s="290">
        <v>140191.63999999998</v>
      </c>
      <c r="H184" s="179">
        <v>0.10145168487825162</v>
      </c>
      <c r="I184" s="36"/>
      <c r="J184" s="5"/>
    </row>
    <row r="185" spans="1:11" s="28" customFormat="1" ht="10.5" customHeight="1" x14ac:dyDescent="0.2">
      <c r="A185" s="24"/>
      <c r="B185" s="33" t="s">
        <v>106</v>
      </c>
      <c r="C185" s="289">
        <v>13743180.370000008</v>
      </c>
      <c r="D185" s="289">
        <v>13391294.710000005</v>
      </c>
      <c r="E185" s="289">
        <v>27134475.080000013</v>
      </c>
      <c r="F185" s="290"/>
      <c r="G185" s="290">
        <v>130223.43999999999</v>
      </c>
      <c r="H185" s="179">
        <v>0.12767401950061807</v>
      </c>
      <c r="I185" s="36"/>
      <c r="J185" s="5"/>
    </row>
    <row r="186" spans="1:11" s="28" customFormat="1" ht="10.5" customHeight="1" x14ac:dyDescent="0.2">
      <c r="A186" s="24"/>
      <c r="B186" s="33" t="s">
        <v>304</v>
      </c>
      <c r="C186" s="289">
        <v>394067.63</v>
      </c>
      <c r="D186" s="289">
        <v>1354757.4999999995</v>
      </c>
      <c r="E186" s="289">
        <v>1748825.1299999994</v>
      </c>
      <c r="F186" s="290"/>
      <c r="G186" s="290">
        <v>18120.439999999999</v>
      </c>
      <c r="H186" s="179">
        <v>0.63107590126141089</v>
      </c>
      <c r="I186" s="36"/>
      <c r="J186" s="5"/>
    </row>
    <row r="187" spans="1:11" s="28" customFormat="1" ht="10.5" customHeight="1" x14ac:dyDescent="0.2">
      <c r="A187" s="24"/>
      <c r="B187" s="33" t="s">
        <v>305</v>
      </c>
      <c r="C187" s="289">
        <v>481.06999999999988</v>
      </c>
      <c r="D187" s="289">
        <v>1696.7000000000003</v>
      </c>
      <c r="E187" s="289">
        <v>2177.77</v>
      </c>
      <c r="F187" s="290"/>
      <c r="G187" s="290"/>
      <c r="H187" s="179">
        <v>3.4157390874900218E-2</v>
      </c>
      <c r="I187" s="36"/>
      <c r="J187" s="5"/>
    </row>
    <row r="188" spans="1:11" s="28" customFormat="1" ht="10.5" customHeight="1" x14ac:dyDescent="0.2">
      <c r="A188" s="24"/>
      <c r="B188" s="33" t="s">
        <v>306</v>
      </c>
      <c r="C188" s="289">
        <v>5068.5899999999992</v>
      </c>
      <c r="D188" s="289">
        <v>487146.06</v>
      </c>
      <c r="E188" s="289">
        <v>492214.65</v>
      </c>
      <c r="F188" s="290"/>
      <c r="G188" s="290">
        <v>4242.41</v>
      </c>
      <c r="H188" s="179">
        <v>8.5966469918874244E-2</v>
      </c>
      <c r="I188" s="36"/>
      <c r="J188" s="5"/>
    </row>
    <row r="189" spans="1:11" s="28" customFormat="1" ht="10.5" customHeight="1" x14ac:dyDescent="0.2">
      <c r="A189" s="24"/>
      <c r="B189" s="33" t="s">
        <v>307</v>
      </c>
      <c r="C189" s="289">
        <v>1670051.7800000014</v>
      </c>
      <c r="D189" s="289">
        <v>914391.42999999959</v>
      </c>
      <c r="E189" s="289">
        <v>2584443.2100000009</v>
      </c>
      <c r="F189" s="290"/>
      <c r="G189" s="290">
        <v>12560.38</v>
      </c>
      <c r="H189" s="179">
        <v>-2.630132629376436E-2</v>
      </c>
      <c r="I189" s="36"/>
      <c r="J189" s="5"/>
    </row>
    <row r="190" spans="1:11" s="28" customFormat="1" ht="10.5" customHeight="1" x14ac:dyDescent="0.2">
      <c r="A190" s="24"/>
      <c r="B190" s="33" t="s">
        <v>308</v>
      </c>
      <c r="C190" s="289">
        <v>2244643.1999999983</v>
      </c>
      <c r="D190" s="289">
        <v>1569824.7900000003</v>
      </c>
      <c r="E190" s="289">
        <v>3814467.9899999984</v>
      </c>
      <c r="F190" s="290"/>
      <c r="G190" s="290">
        <v>17342.59</v>
      </c>
      <c r="H190" s="179">
        <v>0.15602033515779112</v>
      </c>
      <c r="I190" s="36"/>
      <c r="J190" s="5"/>
    </row>
    <row r="191" spans="1:11" s="28" customFormat="1" ht="10.5" customHeight="1" x14ac:dyDescent="0.2">
      <c r="A191" s="24"/>
      <c r="B191" s="33" t="s">
        <v>309</v>
      </c>
      <c r="C191" s="289">
        <v>9428868.1000000071</v>
      </c>
      <c r="D191" s="289">
        <v>9063478.230000006</v>
      </c>
      <c r="E191" s="289">
        <v>18492346.330000017</v>
      </c>
      <c r="F191" s="290"/>
      <c r="G191" s="290">
        <v>77957.62</v>
      </c>
      <c r="H191" s="179">
        <v>0.11528109837797573</v>
      </c>
      <c r="I191" s="36"/>
      <c r="J191" s="5"/>
    </row>
    <row r="192" spans="1:11" ht="10.5" customHeight="1" x14ac:dyDescent="0.2">
      <c r="B192" s="33" t="s">
        <v>105</v>
      </c>
      <c r="C192" s="289">
        <v>3047350.1500000008</v>
      </c>
      <c r="D192" s="289">
        <v>1146589.7799999998</v>
      </c>
      <c r="E192" s="289">
        <v>4193939.9300000006</v>
      </c>
      <c r="F192" s="290"/>
      <c r="G192" s="290">
        <v>9968.1999999999989</v>
      </c>
      <c r="H192" s="179">
        <v>-4.2589067543729042E-2</v>
      </c>
      <c r="I192" s="34"/>
    </row>
    <row r="193" spans="1:10" ht="10.5" customHeight="1" x14ac:dyDescent="0.2">
      <c r="B193" s="16" t="s">
        <v>116</v>
      </c>
      <c r="C193" s="289">
        <v>18259426.759999998</v>
      </c>
      <c r="D193" s="289">
        <v>2272724.3600000003</v>
      </c>
      <c r="E193" s="289">
        <v>20532151.119999997</v>
      </c>
      <c r="F193" s="290"/>
      <c r="G193" s="290">
        <v>58121.97</v>
      </c>
      <c r="H193" s="179">
        <v>-0.1188441229568491</v>
      </c>
      <c r="I193" s="34"/>
    </row>
    <row r="194" spans="1:10" ht="10.5" customHeight="1" x14ac:dyDescent="0.2">
      <c r="B194" s="16" t="s">
        <v>117</v>
      </c>
      <c r="C194" s="289">
        <v>12552577.489999996</v>
      </c>
      <c r="D194" s="289">
        <v>2398463.9300000002</v>
      </c>
      <c r="E194" s="289">
        <v>14951041.419999996</v>
      </c>
      <c r="F194" s="290"/>
      <c r="G194" s="290">
        <v>34416.080000000002</v>
      </c>
      <c r="H194" s="179">
        <v>-0.15170877886629408</v>
      </c>
      <c r="I194" s="34"/>
    </row>
    <row r="195" spans="1:10" ht="10.5" customHeight="1" x14ac:dyDescent="0.2">
      <c r="B195" s="16" t="s">
        <v>118</v>
      </c>
      <c r="C195" s="289">
        <v>178178.56</v>
      </c>
      <c r="D195" s="289">
        <v>4286639</v>
      </c>
      <c r="E195" s="289">
        <v>4464817.5599999996</v>
      </c>
      <c r="F195" s="290"/>
      <c r="G195" s="290">
        <v>4295.71</v>
      </c>
      <c r="H195" s="179">
        <v>5.8673243415161336E-2</v>
      </c>
      <c r="I195" s="34"/>
    </row>
    <row r="196" spans="1:10" s="28" customFormat="1" ht="10.5" customHeight="1" x14ac:dyDescent="0.2">
      <c r="A196" s="24"/>
      <c r="B196" s="16" t="s">
        <v>115</v>
      </c>
      <c r="C196" s="289">
        <v>1728575.3699999996</v>
      </c>
      <c r="D196" s="289">
        <v>2368979.6699999995</v>
      </c>
      <c r="E196" s="289">
        <v>4097555.0399999996</v>
      </c>
      <c r="F196" s="290"/>
      <c r="G196" s="290">
        <v>7253.7700000000013</v>
      </c>
      <c r="H196" s="179">
        <v>-0.10786394836024038</v>
      </c>
      <c r="I196" s="36"/>
      <c r="J196" s="5"/>
    </row>
    <row r="197" spans="1:10" s="28" customFormat="1" ht="10.5" customHeight="1" x14ac:dyDescent="0.2">
      <c r="A197" s="24"/>
      <c r="B197" s="16" t="s">
        <v>114</v>
      </c>
      <c r="C197" s="289">
        <v>10535.989999999996</v>
      </c>
      <c r="D197" s="289">
        <v>1732143.9300000013</v>
      </c>
      <c r="E197" s="289">
        <v>1742679.9200000013</v>
      </c>
      <c r="F197" s="290"/>
      <c r="G197" s="290">
        <v>2840.34</v>
      </c>
      <c r="H197" s="179">
        <v>-0.12111717758671792</v>
      </c>
      <c r="I197" s="36"/>
      <c r="J197" s="5"/>
    </row>
    <row r="198" spans="1:10" s="28" customFormat="1" ht="10.5" customHeight="1" x14ac:dyDescent="0.2">
      <c r="A198" s="24"/>
      <c r="B198" s="16" t="s">
        <v>95</v>
      </c>
      <c r="C198" s="289">
        <v>184584.28000000017</v>
      </c>
      <c r="D198" s="289">
        <v>1112728.0800000003</v>
      </c>
      <c r="E198" s="289">
        <v>1297312.3600000003</v>
      </c>
      <c r="F198" s="290"/>
      <c r="G198" s="290">
        <v>4637.92</v>
      </c>
      <c r="H198" s="179">
        <v>0.31946364766333679</v>
      </c>
      <c r="I198" s="36"/>
      <c r="J198" s="5"/>
    </row>
    <row r="199" spans="1:10" ht="10.5" customHeight="1" x14ac:dyDescent="0.2">
      <c r="B199" s="16" t="s">
        <v>381</v>
      </c>
      <c r="C199" s="289">
        <v>8937743.1999999993</v>
      </c>
      <c r="D199" s="289">
        <v>1785358.5874999999</v>
      </c>
      <c r="E199" s="289">
        <v>10723101.787499998</v>
      </c>
      <c r="F199" s="290"/>
      <c r="G199" s="290">
        <v>70119.199999999997</v>
      </c>
      <c r="H199" s="179">
        <v>0.41102934765871213</v>
      </c>
      <c r="I199" s="20"/>
    </row>
    <row r="200" spans="1:10" ht="10.5" customHeight="1" x14ac:dyDescent="0.2">
      <c r="B200" s="16" t="s">
        <v>418</v>
      </c>
      <c r="C200" s="289"/>
      <c r="D200" s="289">
        <v>5432</v>
      </c>
      <c r="E200" s="289">
        <v>5432</v>
      </c>
      <c r="F200" s="290"/>
      <c r="G200" s="290"/>
      <c r="H200" s="179"/>
      <c r="I200" s="34"/>
    </row>
    <row r="201" spans="1:10" ht="10.5" customHeight="1" x14ac:dyDescent="0.2">
      <c r="B201" s="16" t="s">
        <v>441</v>
      </c>
      <c r="C201" s="289"/>
      <c r="D201" s="289">
        <v>277628.42531399999</v>
      </c>
      <c r="E201" s="289">
        <v>277628.42531399999</v>
      </c>
      <c r="F201" s="290"/>
      <c r="G201" s="290"/>
      <c r="H201" s="179">
        <v>0.17062466767084628</v>
      </c>
      <c r="I201" s="34"/>
    </row>
    <row r="202" spans="1:10" ht="10.5" customHeight="1" x14ac:dyDescent="0.2">
      <c r="B202" s="16" t="s">
        <v>346</v>
      </c>
      <c r="C202" s="289"/>
      <c r="D202" s="289"/>
      <c r="E202" s="289"/>
      <c r="F202" s="290"/>
      <c r="G202" s="290"/>
      <c r="H202" s="179"/>
      <c r="I202" s="20"/>
    </row>
    <row r="203" spans="1:10" ht="10.5" customHeight="1" x14ac:dyDescent="0.2">
      <c r="B203" s="16" t="s">
        <v>350</v>
      </c>
      <c r="C203" s="289"/>
      <c r="D203" s="289">
        <v>56159290.315302007</v>
      </c>
      <c r="E203" s="289">
        <v>56159290.315302007</v>
      </c>
      <c r="F203" s="290"/>
      <c r="G203" s="290"/>
      <c r="H203" s="179">
        <v>-0.30184021359582291</v>
      </c>
      <c r="I203" s="20"/>
    </row>
    <row r="204" spans="1:10" ht="10.5" customHeight="1" x14ac:dyDescent="0.2">
      <c r="B204" s="16" t="s">
        <v>313</v>
      </c>
      <c r="C204" s="289"/>
      <c r="D204" s="289"/>
      <c r="E204" s="289"/>
      <c r="F204" s="290"/>
      <c r="G204" s="290"/>
      <c r="H204" s="179"/>
      <c r="I204" s="20"/>
    </row>
    <row r="205" spans="1:10" ht="10.5" customHeight="1" x14ac:dyDescent="0.2">
      <c r="B205" s="16" t="s">
        <v>351</v>
      </c>
      <c r="C205" s="289"/>
      <c r="D205" s="289"/>
      <c r="E205" s="289"/>
      <c r="F205" s="290"/>
      <c r="G205" s="290"/>
      <c r="H205" s="179"/>
      <c r="I205" s="20"/>
    </row>
    <row r="206" spans="1:10" ht="10.5" customHeight="1" x14ac:dyDescent="0.2">
      <c r="B206" s="269" t="s">
        <v>412</v>
      </c>
      <c r="C206" s="289"/>
      <c r="D206" s="289">
        <v>2825.9100000000003</v>
      </c>
      <c r="E206" s="289">
        <v>2825.9100000000003</v>
      </c>
      <c r="F206" s="290"/>
      <c r="G206" s="290"/>
      <c r="H206" s="179">
        <v>2.2791404384634451E-3</v>
      </c>
      <c r="I206" s="34"/>
    </row>
    <row r="207" spans="1:10" ht="10.5" customHeight="1" x14ac:dyDescent="0.2">
      <c r="B207" s="16" t="s">
        <v>100</v>
      </c>
      <c r="C207" s="289">
        <v>62093.839999999989</v>
      </c>
      <c r="D207" s="289">
        <v>381356.47000000003</v>
      </c>
      <c r="E207" s="289">
        <v>443450.31</v>
      </c>
      <c r="F207" s="290"/>
      <c r="G207" s="290">
        <v>1319.43</v>
      </c>
      <c r="H207" s="179">
        <v>0.11319669979896196</v>
      </c>
      <c r="I207" s="34"/>
    </row>
    <row r="208" spans="1:10" ht="10.5" customHeight="1" x14ac:dyDescent="0.2">
      <c r="B208" s="16" t="s">
        <v>388</v>
      </c>
      <c r="C208" s="289">
        <v>6681.6279500000028</v>
      </c>
      <c r="D208" s="289">
        <v>38282.338750000017</v>
      </c>
      <c r="E208" s="289">
        <v>44963.966700000026</v>
      </c>
      <c r="F208" s="290"/>
      <c r="G208" s="290">
        <v>112.56910000000001</v>
      </c>
      <c r="H208" s="179"/>
      <c r="I208" s="34"/>
    </row>
    <row r="209" spans="1:10" ht="10.5" customHeight="1" x14ac:dyDescent="0.2">
      <c r="B209" s="16" t="s">
        <v>94</v>
      </c>
      <c r="C209" s="289">
        <v>264.45000000000005</v>
      </c>
      <c r="D209" s="289">
        <v>20414.25</v>
      </c>
      <c r="E209" s="289">
        <v>20678.7</v>
      </c>
      <c r="F209" s="290"/>
      <c r="G209" s="290"/>
      <c r="H209" s="179">
        <v>-0.32169937453339303</v>
      </c>
      <c r="I209" s="34"/>
    </row>
    <row r="210" spans="1:10" ht="10.5" customHeight="1" x14ac:dyDescent="0.2">
      <c r="B210" s="16" t="s">
        <v>92</v>
      </c>
      <c r="C210" s="289">
        <v>14561.940000000002</v>
      </c>
      <c r="D210" s="289">
        <v>2421.58</v>
      </c>
      <c r="E210" s="289">
        <v>16983.520000000004</v>
      </c>
      <c r="F210" s="290"/>
      <c r="G210" s="290"/>
      <c r="H210" s="179">
        <v>-0.39446280051755933</v>
      </c>
      <c r="I210" s="34"/>
    </row>
    <row r="211" spans="1:10" s="28" customFormat="1" ht="10.5" customHeight="1" x14ac:dyDescent="0.2">
      <c r="A211" s="24"/>
      <c r="B211" s="16" t="s">
        <v>93</v>
      </c>
      <c r="C211" s="289">
        <v>22931.540000000008</v>
      </c>
      <c r="D211" s="289">
        <v>3323.25</v>
      </c>
      <c r="E211" s="289">
        <v>26254.790000000008</v>
      </c>
      <c r="F211" s="290"/>
      <c r="G211" s="290"/>
      <c r="H211" s="179">
        <v>-5.5145673554627406E-2</v>
      </c>
      <c r="I211" s="27"/>
      <c r="J211" s="5"/>
    </row>
    <row r="212" spans="1:10" ht="10.5" customHeight="1" x14ac:dyDescent="0.2">
      <c r="B212" s="16" t="s">
        <v>303</v>
      </c>
      <c r="C212" s="289"/>
      <c r="D212" s="289"/>
      <c r="E212" s="289"/>
      <c r="F212" s="290"/>
      <c r="G212" s="290"/>
      <c r="H212" s="179"/>
      <c r="I212" s="34"/>
    </row>
    <row r="213" spans="1:10" ht="10.5" customHeight="1" x14ac:dyDescent="0.2">
      <c r="B213" s="16" t="s">
        <v>123</v>
      </c>
      <c r="C213" s="289">
        <v>98320.210000000021</v>
      </c>
      <c r="D213" s="289">
        <v>10057.129999999999</v>
      </c>
      <c r="E213" s="289">
        <v>108377.34000000003</v>
      </c>
      <c r="F213" s="290"/>
      <c r="G213" s="290">
        <v>177.91</v>
      </c>
      <c r="H213" s="179">
        <v>-3.081984476819033E-2</v>
      </c>
      <c r="I213" s="34"/>
    </row>
    <row r="214" spans="1:10" ht="10.5" customHeight="1" x14ac:dyDescent="0.2">
      <c r="B214" s="16" t="s">
        <v>107</v>
      </c>
      <c r="C214" s="289"/>
      <c r="D214" s="289"/>
      <c r="E214" s="289"/>
      <c r="F214" s="290"/>
      <c r="G214" s="290"/>
      <c r="H214" s="179"/>
      <c r="I214" s="20"/>
    </row>
    <row r="215" spans="1:10" ht="10.5" customHeight="1" x14ac:dyDescent="0.2">
      <c r="B215" s="33" t="s">
        <v>110</v>
      </c>
      <c r="C215" s="289"/>
      <c r="D215" s="289"/>
      <c r="E215" s="289"/>
      <c r="F215" s="290"/>
      <c r="G215" s="290"/>
      <c r="H215" s="179"/>
      <c r="I215" s="34"/>
    </row>
    <row r="216" spans="1:10" ht="10.5" customHeight="1" x14ac:dyDescent="0.2">
      <c r="B216" s="33" t="s">
        <v>109</v>
      </c>
      <c r="C216" s="289"/>
      <c r="D216" s="289"/>
      <c r="E216" s="289"/>
      <c r="F216" s="290"/>
      <c r="G216" s="290"/>
      <c r="H216" s="179"/>
      <c r="I216" s="34"/>
    </row>
    <row r="217" spans="1:10" ht="10.5" customHeight="1" x14ac:dyDescent="0.2">
      <c r="B217" s="33" t="s">
        <v>111</v>
      </c>
      <c r="C217" s="289"/>
      <c r="D217" s="289"/>
      <c r="E217" s="289"/>
      <c r="F217" s="290"/>
      <c r="G217" s="290"/>
      <c r="H217" s="179"/>
      <c r="I217" s="34"/>
    </row>
    <row r="218" spans="1:10" ht="10.5" customHeight="1" x14ac:dyDescent="0.2">
      <c r="B218" s="33" t="s">
        <v>112</v>
      </c>
      <c r="C218" s="289"/>
      <c r="D218" s="289"/>
      <c r="E218" s="289"/>
      <c r="F218" s="290"/>
      <c r="G218" s="290"/>
      <c r="H218" s="179"/>
      <c r="I218" s="34"/>
    </row>
    <row r="219" spans="1:10" s="28" customFormat="1" ht="10.5" customHeight="1" x14ac:dyDescent="0.2">
      <c r="A219" s="24"/>
      <c r="B219" s="16" t="s">
        <v>256</v>
      </c>
      <c r="C219" s="289">
        <v>6594.42</v>
      </c>
      <c r="D219" s="289">
        <v>125.00000000000001</v>
      </c>
      <c r="E219" s="289">
        <v>6719.42</v>
      </c>
      <c r="F219" s="290"/>
      <c r="G219" s="290"/>
      <c r="H219" s="179">
        <v>0.61608042618180048</v>
      </c>
      <c r="I219" s="47"/>
      <c r="J219" s="5"/>
    </row>
    <row r="220" spans="1:10" s="28" customFormat="1" ht="10.5" customHeight="1" x14ac:dyDescent="0.2">
      <c r="A220" s="24"/>
      <c r="B220" s="16" t="s">
        <v>96</v>
      </c>
      <c r="C220" s="289"/>
      <c r="D220" s="289"/>
      <c r="E220" s="289"/>
      <c r="F220" s="290"/>
      <c r="G220" s="290"/>
      <c r="H220" s="179"/>
      <c r="I220" s="47"/>
      <c r="J220" s="5"/>
    </row>
    <row r="221" spans="1:10" s="28" customFormat="1" ht="10.5" customHeight="1" x14ac:dyDescent="0.2">
      <c r="A221" s="24"/>
      <c r="B221" s="16" t="s">
        <v>103</v>
      </c>
      <c r="C221" s="295"/>
      <c r="D221" s="295"/>
      <c r="E221" s="295"/>
      <c r="F221" s="296"/>
      <c r="G221" s="296"/>
      <c r="H221" s="190"/>
      <c r="I221" s="47"/>
      <c r="J221" s="5"/>
    </row>
    <row r="222" spans="1:10" s="28" customFormat="1" ht="10.5" customHeight="1" x14ac:dyDescent="0.2">
      <c r="A222" s="24"/>
      <c r="B222" s="16" t="s">
        <v>91</v>
      </c>
      <c r="C222" s="295">
        <v>183229.30999999997</v>
      </c>
      <c r="D222" s="295">
        <v>94566.559999999983</v>
      </c>
      <c r="E222" s="295">
        <v>277795.86999999994</v>
      </c>
      <c r="F222" s="296"/>
      <c r="G222" s="296">
        <v>656</v>
      </c>
      <c r="H222" s="190">
        <v>0.22245236567411841</v>
      </c>
      <c r="I222" s="47"/>
      <c r="J222" s="5"/>
    </row>
    <row r="223" spans="1:10" s="28" customFormat="1" ht="10.5" customHeight="1" x14ac:dyDescent="0.2">
      <c r="A223" s="24"/>
      <c r="B223" s="269" t="s">
        <v>382</v>
      </c>
      <c r="C223" s="295"/>
      <c r="D223" s="295"/>
      <c r="E223" s="295"/>
      <c r="F223" s="296"/>
      <c r="G223" s="296"/>
      <c r="H223" s="190"/>
      <c r="I223" s="47"/>
      <c r="J223" s="5"/>
    </row>
    <row r="224" spans="1:10" s="28" customFormat="1" ht="10.5" customHeight="1" x14ac:dyDescent="0.2">
      <c r="A224" s="24"/>
      <c r="B224" s="268" t="s">
        <v>255</v>
      </c>
      <c r="C224" s="295"/>
      <c r="D224" s="295">
        <v>450</v>
      </c>
      <c r="E224" s="295">
        <v>450</v>
      </c>
      <c r="F224" s="296"/>
      <c r="G224" s="296"/>
      <c r="H224" s="190"/>
      <c r="I224" s="47"/>
      <c r="J224" s="5"/>
    </row>
    <row r="225" spans="1:11" s="28" customFormat="1" ht="10.5" customHeight="1" x14ac:dyDescent="0.2">
      <c r="A225" s="24"/>
      <c r="B225" s="16" t="s">
        <v>411</v>
      </c>
      <c r="C225" s="295"/>
      <c r="D225" s="295"/>
      <c r="E225" s="295"/>
      <c r="F225" s="296"/>
      <c r="G225" s="296"/>
      <c r="H225" s="190"/>
      <c r="I225" s="47"/>
      <c r="J225" s="5"/>
    </row>
    <row r="226" spans="1:11" s="28" customFormat="1" ht="10.5" customHeight="1" x14ac:dyDescent="0.2">
      <c r="A226" s="24"/>
      <c r="B226" s="16" t="s">
        <v>97</v>
      </c>
      <c r="C226" s="295"/>
      <c r="D226" s="295"/>
      <c r="E226" s="295"/>
      <c r="F226" s="296"/>
      <c r="G226" s="296"/>
      <c r="H226" s="190"/>
      <c r="I226" s="47"/>
      <c r="J226" s="5"/>
    </row>
    <row r="227" spans="1:11" s="28" customFormat="1" ht="10.5" customHeight="1" x14ac:dyDescent="0.2">
      <c r="A227" s="24"/>
      <c r="B227" s="16" t="s">
        <v>380</v>
      </c>
      <c r="C227" s="295"/>
      <c r="D227" s="295"/>
      <c r="E227" s="295"/>
      <c r="F227" s="296"/>
      <c r="G227" s="296"/>
      <c r="H227" s="190"/>
      <c r="I227" s="47"/>
      <c r="J227" s="5"/>
    </row>
    <row r="228" spans="1:11" s="28" customFormat="1" ht="10.5" customHeight="1" x14ac:dyDescent="0.2">
      <c r="A228" s="24"/>
      <c r="B228" s="16" t="s">
        <v>419</v>
      </c>
      <c r="C228" s="295"/>
      <c r="D228" s="295">
        <v>32676.529600000002</v>
      </c>
      <c r="E228" s="295">
        <v>32676.529600000002</v>
      </c>
      <c r="F228" s="296"/>
      <c r="G228" s="296"/>
      <c r="H228" s="190"/>
      <c r="I228" s="47"/>
      <c r="J228" s="5"/>
    </row>
    <row r="229" spans="1:11" s="28" customFormat="1" ht="10.5" customHeight="1" x14ac:dyDescent="0.2">
      <c r="A229" s="24"/>
      <c r="B229" s="16" t="s">
        <v>489</v>
      </c>
      <c r="C229" s="295"/>
      <c r="D229" s="295"/>
      <c r="E229" s="295"/>
      <c r="F229" s="296"/>
      <c r="G229" s="296"/>
      <c r="H229" s="190"/>
      <c r="I229" s="47"/>
      <c r="J229" s="5"/>
    </row>
    <row r="230" spans="1:11" s="28" customFormat="1" ht="10.5" customHeight="1" x14ac:dyDescent="0.2">
      <c r="A230" s="24"/>
      <c r="B230" s="16" t="s">
        <v>487</v>
      </c>
      <c r="C230" s="295"/>
      <c r="D230" s="295">
        <v>10335.343800000001</v>
      </c>
      <c r="E230" s="295">
        <v>10335.343800000001</v>
      </c>
      <c r="F230" s="296"/>
      <c r="G230" s="296"/>
      <c r="H230" s="190"/>
      <c r="I230" s="47"/>
      <c r="J230" s="5"/>
    </row>
    <row r="231" spans="1:11" s="28" customFormat="1" ht="10.5" customHeight="1" x14ac:dyDescent="0.2">
      <c r="A231" s="24"/>
      <c r="B231" s="16" t="s">
        <v>374</v>
      </c>
      <c r="C231" s="295">
        <v>36846</v>
      </c>
      <c r="D231" s="295">
        <v>14552.270000000006</v>
      </c>
      <c r="E231" s="295">
        <v>51398.270000000004</v>
      </c>
      <c r="F231" s="296"/>
      <c r="G231" s="296">
        <v>63</v>
      </c>
      <c r="H231" s="190">
        <v>0.13120821747871037</v>
      </c>
      <c r="I231" s="47"/>
      <c r="J231" s="5"/>
    </row>
    <row r="232" spans="1:11" s="28" customFormat="1" ht="10.5" customHeight="1" x14ac:dyDescent="0.2">
      <c r="A232" s="24"/>
      <c r="B232" s="16" t="s">
        <v>420</v>
      </c>
      <c r="C232" s="295"/>
      <c r="D232" s="295">
        <v>99808.111780000007</v>
      </c>
      <c r="E232" s="295">
        <v>99808.111780000007</v>
      </c>
      <c r="F232" s="296"/>
      <c r="G232" s="296"/>
      <c r="H232" s="190">
        <v>-0.33966755532609849</v>
      </c>
      <c r="I232" s="47"/>
      <c r="J232" s="5"/>
    </row>
    <row r="233" spans="1:11" s="28" customFormat="1" ht="10.5" customHeight="1" x14ac:dyDescent="0.2">
      <c r="A233" s="24"/>
      <c r="B233" s="574" t="s">
        <v>460</v>
      </c>
      <c r="C233" s="295"/>
      <c r="D233" s="295"/>
      <c r="E233" s="295"/>
      <c r="F233" s="296"/>
      <c r="G233" s="296"/>
      <c r="H233" s="190"/>
      <c r="I233" s="47"/>
      <c r="J233" s="5"/>
    </row>
    <row r="234" spans="1:11" s="28" customFormat="1" ht="10.5" hidden="1" customHeight="1" x14ac:dyDescent="0.2">
      <c r="A234" s="24"/>
      <c r="B234" s="574"/>
      <c r="C234" s="295"/>
      <c r="D234" s="295"/>
      <c r="E234" s="295"/>
      <c r="F234" s="296"/>
      <c r="G234" s="296"/>
      <c r="H234" s="190"/>
      <c r="I234" s="47"/>
      <c r="J234" s="5"/>
    </row>
    <row r="235" spans="1:11" s="28" customFormat="1" ht="10.5" customHeight="1" x14ac:dyDescent="0.2">
      <c r="A235" s="24"/>
      <c r="B235" s="16" t="s">
        <v>99</v>
      </c>
      <c r="C235" s="295">
        <v>36797.599999999999</v>
      </c>
      <c r="D235" s="295">
        <v>154373.38827199992</v>
      </c>
      <c r="E235" s="295">
        <v>191170.98827199993</v>
      </c>
      <c r="F235" s="296"/>
      <c r="G235" s="296">
        <v>2834.4946149999996</v>
      </c>
      <c r="H235" s="190">
        <v>6.2512654634261144E-2</v>
      </c>
      <c r="I235" s="47"/>
      <c r="J235" s="5"/>
    </row>
    <row r="236" spans="1:11" s="28" customFormat="1" ht="10.5" customHeight="1" x14ac:dyDescent="0.2">
      <c r="A236" s="24"/>
      <c r="B236" s="16" t="s">
        <v>283</v>
      </c>
      <c r="C236" s="295"/>
      <c r="D236" s="295">
        <v>-98664</v>
      </c>
      <c r="E236" s="295">
        <v>-98664</v>
      </c>
      <c r="F236" s="296"/>
      <c r="G236" s="296">
        <v>-168</v>
      </c>
      <c r="H236" s="190">
        <v>0.23268365817091463</v>
      </c>
      <c r="I236" s="47"/>
      <c r="J236" s="5"/>
    </row>
    <row r="237" spans="1:11" s="28" customFormat="1" ht="12.75" customHeight="1" x14ac:dyDescent="0.2">
      <c r="A237" s="24"/>
      <c r="B237" s="16" t="s">
        <v>279</v>
      </c>
      <c r="C237" s="295">
        <v>12</v>
      </c>
      <c r="D237" s="295">
        <v>-2025572</v>
      </c>
      <c r="E237" s="295">
        <v>-2025560</v>
      </c>
      <c r="F237" s="296"/>
      <c r="G237" s="296">
        <v>-9067</v>
      </c>
      <c r="H237" s="190">
        <v>0.50825887821030702</v>
      </c>
      <c r="I237" s="47"/>
    </row>
    <row r="238" spans="1:11" ht="10.5" customHeight="1" x14ac:dyDescent="0.2">
      <c r="B238" s="35" t="s">
        <v>245</v>
      </c>
      <c r="C238" s="297">
        <v>77622033.400000036</v>
      </c>
      <c r="D238" s="297">
        <v>100782042.61756802</v>
      </c>
      <c r="E238" s="297">
        <v>178404076.01756805</v>
      </c>
      <c r="F238" s="298"/>
      <c r="G238" s="298">
        <v>429570.92811500002</v>
      </c>
      <c r="H238" s="180">
        <v>-9.499952518715471E-2</v>
      </c>
      <c r="I238" s="47"/>
      <c r="K238" s="209" t="b">
        <f>IF(ABS(E238-SUM(E182:E184,E193:E214,E219:E237))&lt;0.001,TRUE,FALSE)</f>
        <v>1</v>
      </c>
    </row>
    <row r="239" spans="1:11" ht="10.5" customHeight="1" x14ac:dyDescent="0.2">
      <c r="B239" s="35"/>
      <c r="C239" s="297"/>
      <c r="D239" s="297"/>
      <c r="E239" s="297"/>
      <c r="F239" s="298"/>
      <c r="G239" s="298"/>
      <c r="H239" s="180"/>
      <c r="I239" s="47"/>
      <c r="K239" s="209"/>
    </row>
    <row r="240" spans="1:11" ht="10.5" customHeight="1" x14ac:dyDescent="0.2">
      <c r="B240" s="31" t="s">
        <v>278</v>
      </c>
      <c r="C240" s="297"/>
      <c r="D240" s="297"/>
      <c r="E240" s="297"/>
      <c r="F240" s="298"/>
      <c r="G240" s="298"/>
      <c r="H240" s="180"/>
      <c r="I240" s="47"/>
    </row>
    <row r="241" spans="2:9" ht="10.5" customHeight="1" x14ac:dyDescent="0.2">
      <c r="B241" s="16" t="s">
        <v>22</v>
      </c>
      <c r="C241" s="295">
        <v>384861246.88999885</v>
      </c>
      <c r="D241" s="295">
        <v>244605949.37482491</v>
      </c>
      <c r="E241" s="295">
        <v>629467196.26482391</v>
      </c>
      <c r="F241" s="296">
        <v>44542673.269999988</v>
      </c>
      <c r="G241" s="296">
        <v>3524089.9494999992</v>
      </c>
      <c r="H241" s="190">
        <v>9.6366559210994351E-2</v>
      </c>
      <c r="I241" s="47"/>
    </row>
    <row r="242" spans="2:9" ht="10.5" customHeight="1" x14ac:dyDescent="0.2">
      <c r="B242" s="16" t="s">
        <v>387</v>
      </c>
      <c r="C242" s="295">
        <v>135889.73500699992</v>
      </c>
      <c r="D242" s="295">
        <v>434631.557975</v>
      </c>
      <c r="E242" s="295">
        <v>570521.29298199993</v>
      </c>
      <c r="F242" s="296">
        <v>142480.03585000001</v>
      </c>
      <c r="G242" s="296">
        <v>2157.7150900000001</v>
      </c>
      <c r="H242" s="190"/>
      <c r="I242" s="47"/>
    </row>
    <row r="243" spans="2:9" ht="10.5" customHeight="1" x14ac:dyDescent="0.2">
      <c r="B243" s="16" t="s">
        <v>104</v>
      </c>
      <c r="C243" s="295">
        <v>293501665.53000009</v>
      </c>
      <c r="D243" s="295">
        <v>784422456.06999946</v>
      </c>
      <c r="E243" s="295">
        <v>1077924121.5999997</v>
      </c>
      <c r="F243" s="296">
        <v>514802261.67999977</v>
      </c>
      <c r="G243" s="296">
        <v>6281891.5999999996</v>
      </c>
      <c r="H243" s="190">
        <v>0.28478070551884915</v>
      </c>
      <c r="I243" s="47"/>
    </row>
    <row r="244" spans="2:9" ht="10.5" customHeight="1" x14ac:dyDescent="0.2">
      <c r="B244" s="33" t="s">
        <v>106</v>
      </c>
      <c r="C244" s="295">
        <v>269766769.00000018</v>
      </c>
      <c r="D244" s="295">
        <v>774494358.73999941</v>
      </c>
      <c r="E244" s="295">
        <v>1044261127.7399995</v>
      </c>
      <c r="F244" s="296">
        <v>507629339.63999969</v>
      </c>
      <c r="G244" s="296">
        <v>6075070.2499999991</v>
      </c>
      <c r="H244" s="190">
        <v>0.29414385541297361</v>
      </c>
      <c r="I244" s="47"/>
    </row>
    <row r="245" spans="2:9" ht="10.5" customHeight="1" x14ac:dyDescent="0.2">
      <c r="B245" s="33" t="s">
        <v>304</v>
      </c>
      <c r="C245" s="295">
        <v>8035521.9100000039</v>
      </c>
      <c r="D245" s="295">
        <v>241109569.12999991</v>
      </c>
      <c r="E245" s="295">
        <v>249145091.03999987</v>
      </c>
      <c r="F245" s="296">
        <v>220654600.02999988</v>
      </c>
      <c r="G245" s="296">
        <v>1513934.8500000006</v>
      </c>
      <c r="H245" s="190">
        <v>0.64862906621819949</v>
      </c>
      <c r="I245" s="47"/>
    </row>
    <row r="246" spans="2:9" ht="10.5" customHeight="1" x14ac:dyDescent="0.2">
      <c r="B246" s="33" t="s">
        <v>305</v>
      </c>
      <c r="C246" s="295">
        <v>38872.160000000062</v>
      </c>
      <c r="D246" s="295">
        <v>60111.069999999992</v>
      </c>
      <c r="E246" s="295">
        <v>98983.230000000054</v>
      </c>
      <c r="F246" s="296">
        <v>90628.570000000051</v>
      </c>
      <c r="G246" s="296">
        <v>92.16</v>
      </c>
      <c r="H246" s="190">
        <v>0.18343321687493486</v>
      </c>
      <c r="I246" s="47"/>
    </row>
    <row r="247" spans="2:9" ht="10.5" customHeight="1" x14ac:dyDescent="0.2">
      <c r="B247" s="33" t="s">
        <v>306</v>
      </c>
      <c r="C247" s="295">
        <v>613337.63000000105</v>
      </c>
      <c r="D247" s="295">
        <v>114214721.47999991</v>
      </c>
      <c r="E247" s="295">
        <v>114828059.10999992</v>
      </c>
      <c r="F247" s="296">
        <v>113081182.74999993</v>
      </c>
      <c r="G247" s="296">
        <v>672885.26999999955</v>
      </c>
      <c r="H247" s="190">
        <v>0.74249580416936745</v>
      </c>
      <c r="I247" s="47"/>
    </row>
    <row r="248" spans="2:9" ht="10.5" customHeight="1" x14ac:dyDescent="0.2">
      <c r="B248" s="33" t="s">
        <v>307</v>
      </c>
      <c r="C248" s="295">
        <v>65831156.240000084</v>
      </c>
      <c r="D248" s="295">
        <v>56652784.449999869</v>
      </c>
      <c r="E248" s="295">
        <v>122483940.68999995</v>
      </c>
      <c r="F248" s="296">
        <v>9697286.0899999961</v>
      </c>
      <c r="G248" s="296">
        <v>755263.51000000036</v>
      </c>
      <c r="H248" s="190">
        <v>5.1994966131733822E-2</v>
      </c>
      <c r="I248" s="47"/>
    </row>
    <row r="249" spans="2:9" ht="10.5" customHeight="1" x14ac:dyDescent="0.2">
      <c r="B249" s="33" t="s">
        <v>308</v>
      </c>
      <c r="C249" s="295">
        <v>83321382.700000077</v>
      </c>
      <c r="D249" s="295">
        <v>89750542.209999949</v>
      </c>
      <c r="E249" s="295">
        <v>173071924.91000003</v>
      </c>
      <c r="F249" s="296">
        <v>38330469.709999979</v>
      </c>
      <c r="G249" s="296">
        <v>977763.56999999948</v>
      </c>
      <c r="H249" s="190">
        <v>0.10425553120631026</v>
      </c>
      <c r="I249" s="47"/>
    </row>
    <row r="250" spans="2:9" ht="10.5" customHeight="1" x14ac:dyDescent="0.2">
      <c r="B250" s="33" t="s">
        <v>309</v>
      </c>
      <c r="C250" s="295">
        <v>111926498.35999998</v>
      </c>
      <c r="D250" s="295">
        <v>272706630.39999986</v>
      </c>
      <c r="E250" s="295">
        <v>384633128.75999981</v>
      </c>
      <c r="F250" s="296">
        <v>125775172.48999994</v>
      </c>
      <c r="G250" s="296">
        <v>2155130.89</v>
      </c>
      <c r="H250" s="190">
        <v>0.21471044191336852</v>
      </c>
      <c r="I250" s="47"/>
    </row>
    <row r="251" spans="2:9" ht="10.5" customHeight="1" x14ac:dyDescent="0.2">
      <c r="B251" s="33" t="s">
        <v>105</v>
      </c>
      <c r="C251" s="295">
        <v>23734896.529999953</v>
      </c>
      <c r="D251" s="295">
        <v>9928097.3299999945</v>
      </c>
      <c r="E251" s="295">
        <v>33662993.859999947</v>
      </c>
      <c r="F251" s="296">
        <v>7172922.0399999991</v>
      </c>
      <c r="G251" s="296">
        <v>206821.35000000003</v>
      </c>
      <c r="H251" s="190">
        <v>4.9282224139139963E-2</v>
      </c>
      <c r="I251" s="47"/>
    </row>
    <row r="252" spans="2:9" ht="10.5" customHeight="1" x14ac:dyDescent="0.2">
      <c r="B252" s="16" t="s">
        <v>116</v>
      </c>
      <c r="C252" s="295">
        <v>118488649.52000013</v>
      </c>
      <c r="D252" s="295">
        <v>12926803.229999989</v>
      </c>
      <c r="E252" s="295">
        <v>131415452.75000012</v>
      </c>
      <c r="F252" s="296">
        <v>328981.8600000001</v>
      </c>
      <c r="G252" s="296">
        <v>941583.61999999976</v>
      </c>
      <c r="H252" s="190">
        <v>-8.8263798156220097E-2</v>
      </c>
      <c r="I252" s="47"/>
    </row>
    <row r="253" spans="2:9" ht="10.5" customHeight="1" x14ac:dyDescent="0.2">
      <c r="B253" s="16" t="s">
        <v>117</v>
      </c>
      <c r="C253" s="295">
        <v>72088758.98999998</v>
      </c>
      <c r="D253" s="295">
        <v>10184769.810000001</v>
      </c>
      <c r="E253" s="295">
        <v>82273528.799999967</v>
      </c>
      <c r="F253" s="296">
        <v>3250.58</v>
      </c>
      <c r="G253" s="296">
        <v>483710.85000000015</v>
      </c>
      <c r="H253" s="190">
        <v>-0.14869662472302936</v>
      </c>
      <c r="I253" s="47"/>
    </row>
    <row r="254" spans="2:9" ht="10.5" customHeight="1" x14ac:dyDescent="0.2">
      <c r="B254" s="16" t="s">
        <v>118</v>
      </c>
      <c r="C254" s="295">
        <v>1857564.7700000012</v>
      </c>
      <c r="D254" s="295">
        <v>43384494.449999996</v>
      </c>
      <c r="E254" s="295">
        <v>45242059.219999999</v>
      </c>
      <c r="F254" s="296"/>
      <c r="G254" s="296">
        <v>225905.91999999998</v>
      </c>
      <c r="H254" s="190">
        <v>2.2201402747963783E-2</v>
      </c>
      <c r="I254" s="47"/>
    </row>
    <row r="255" spans="2:9" ht="10.5" customHeight="1" x14ac:dyDescent="0.2">
      <c r="B255" s="16" t="s">
        <v>100</v>
      </c>
      <c r="C255" s="295">
        <v>7296458.0099999998</v>
      </c>
      <c r="D255" s="295">
        <v>34783042.220040023</v>
      </c>
      <c r="E255" s="295">
        <v>42079500.230040014</v>
      </c>
      <c r="F255" s="296">
        <v>36617.169999999991</v>
      </c>
      <c r="G255" s="296">
        <v>138647.41</v>
      </c>
      <c r="H255" s="190">
        <v>-4.8594449309255716E-2</v>
      </c>
      <c r="I255" s="47"/>
    </row>
    <row r="256" spans="2:9" ht="10.5" customHeight="1" x14ac:dyDescent="0.2">
      <c r="B256" s="16" t="s">
        <v>388</v>
      </c>
      <c r="C256" s="295">
        <v>25230.37499300003</v>
      </c>
      <c r="D256" s="295">
        <v>107414.19202500004</v>
      </c>
      <c r="E256" s="295">
        <v>132644.56701800006</v>
      </c>
      <c r="F256" s="296">
        <v>13895.964150000014</v>
      </c>
      <c r="G256" s="296">
        <v>355.9849099999999</v>
      </c>
      <c r="H256" s="190"/>
      <c r="I256" s="20"/>
    </row>
    <row r="257" spans="2:9" ht="10.5" customHeight="1" x14ac:dyDescent="0.2">
      <c r="B257" s="16" t="s">
        <v>107</v>
      </c>
      <c r="C257" s="295"/>
      <c r="D257" s="295">
        <v>149922463.79999995</v>
      </c>
      <c r="E257" s="295">
        <v>149922463.79999995</v>
      </c>
      <c r="F257" s="296">
        <v>149044363.79999995</v>
      </c>
      <c r="G257" s="296">
        <v>755862.76</v>
      </c>
      <c r="H257" s="190">
        <v>0.1488092543131978</v>
      </c>
      <c r="I257" s="47"/>
    </row>
    <row r="258" spans="2:9" ht="10.5" customHeight="1" x14ac:dyDescent="0.2">
      <c r="B258" s="33" t="s">
        <v>110</v>
      </c>
      <c r="C258" s="289"/>
      <c r="D258" s="289">
        <v>47021216.819999978</v>
      </c>
      <c r="E258" s="289">
        <v>47021216.819999978</v>
      </c>
      <c r="F258" s="290">
        <v>47021216.819999978</v>
      </c>
      <c r="G258" s="290">
        <v>239354.41000000003</v>
      </c>
      <c r="H258" s="179">
        <v>0.16777871299370872</v>
      </c>
      <c r="I258" s="47"/>
    </row>
    <row r="259" spans="2:9" ht="10.5" customHeight="1" x14ac:dyDescent="0.2">
      <c r="B259" s="33" t="s">
        <v>109</v>
      </c>
      <c r="C259" s="295"/>
      <c r="D259" s="295">
        <v>82928737.289999977</v>
      </c>
      <c r="E259" s="295">
        <v>82928737.289999977</v>
      </c>
      <c r="F259" s="296">
        <v>82928737.289999977</v>
      </c>
      <c r="G259" s="296">
        <v>413858.35000000003</v>
      </c>
      <c r="H259" s="190">
        <v>0.13682658335376674</v>
      </c>
      <c r="I259" s="47"/>
    </row>
    <row r="260" spans="2:9" ht="10.5" customHeight="1" x14ac:dyDescent="0.2">
      <c r="B260" s="33" t="s">
        <v>112</v>
      </c>
      <c r="C260" s="295"/>
      <c r="D260" s="295">
        <v>19645509.690000001</v>
      </c>
      <c r="E260" s="295">
        <v>19645509.690000001</v>
      </c>
      <c r="F260" s="296">
        <v>19094409.690000001</v>
      </c>
      <c r="G260" s="296">
        <v>100650</v>
      </c>
      <c r="H260" s="190">
        <v>0.15665349337575774</v>
      </c>
      <c r="I260" s="47"/>
    </row>
    <row r="261" spans="2:9" ht="10.5" customHeight="1" x14ac:dyDescent="0.2">
      <c r="B261" s="33" t="s">
        <v>111</v>
      </c>
      <c r="C261" s="295"/>
      <c r="D261" s="295">
        <v>327000</v>
      </c>
      <c r="E261" s="295">
        <v>327000</v>
      </c>
      <c r="F261" s="296"/>
      <c r="G261" s="296">
        <v>2000</v>
      </c>
      <c r="H261" s="190">
        <v>7.3496776226806615E-2</v>
      </c>
      <c r="I261" s="47"/>
    </row>
    <row r="262" spans="2:9" ht="10.5" customHeight="1" x14ac:dyDescent="0.2">
      <c r="B262" s="269" t="s">
        <v>411</v>
      </c>
      <c r="C262" s="295"/>
      <c r="D262" s="295"/>
      <c r="E262" s="295"/>
      <c r="F262" s="296"/>
      <c r="G262" s="296"/>
      <c r="H262" s="190"/>
      <c r="I262" s="47"/>
    </row>
    <row r="263" spans="2:9" ht="10.5" customHeight="1" x14ac:dyDescent="0.2">
      <c r="B263" s="16" t="s">
        <v>97</v>
      </c>
      <c r="C263" s="295"/>
      <c r="D263" s="295"/>
      <c r="E263" s="295"/>
      <c r="F263" s="296"/>
      <c r="G263" s="296"/>
      <c r="H263" s="190"/>
      <c r="I263" s="47"/>
    </row>
    <row r="264" spans="2:9" ht="10.5" customHeight="1" x14ac:dyDescent="0.2">
      <c r="B264" s="16" t="s">
        <v>380</v>
      </c>
      <c r="C264" s="295"/>
      <c r="D264" s="295"/>
      <c r="E264" s="295"/>
      <c r="F264" s="296"/>
      <c r="G264" s="296"/>
      <c r="H264" s="190"/>
      <c r="I264" s="47"/>
    </row>
    <row r="265" spans="2:9" ht="10.5" customHeight="1" x14ac:dyDescent="0.2">
      <c r="B265" s="16" t="s">
        <v>419</v>
      </c>
      <c r="C265" s="295"/>
      <c r="D265" s="295">
        <v>423804.62857799989</v>
      </c>
      <c r="E265" s="295">
        <v>423804.62857799989</v>
      </c>
      <c r="F265" s="296"/>
      <c r="G265" s="296"/>
      <c r="H265" s="190">
        <v>0.86716053318362674</v>
      </c>
      <c r="I265" s="47"/>
    </row>
    <row r="266" spans="2:9" ht="10.5" customHeight="1" x14ac:dyDescent="0.2">
      <c r="B266" s="16" t="s">
        <v>103</v>
      </c>
      <c r="C266" s="295"/>
      <c r="D266" s="295"/>
      <c r="E266" s="295"/>
      <c r="F266" s="296"/>
      <c r="G266" s="296"/>
      <c r="H266" s="190"/>
      <c r="I266" s="47"/>
    </row>
    <row r="267" spans="2:9" ht="10.5" customHeight="1" x14ac:dyDescent="0.2">
      <c r="B267" s="16" t="s">
        <v>96</v>
      </c>
      <c r="C267" s="295"/>
      <c r="D267" s="295"/>
      <c r="E267" s="295"/>
      <c r="F267" s="296"/>
      <c r="G267" s="296"/>
      <c r="H267" s="190"/>
      <c r="I267" s="47"/>
    </row>
    <row r="268" spans="2:9" ht="10.5" customHeight="1" x14ac:dyDescent="0.2">
      <c r="B268" s="16" t="s">
        <v>115</v>
      </c>
      <c r="C268" s="295">
        <v>11405208.150000013</v>
      </c>
      <c r="D268" s="295">
        <v>12347194.590000002</v>
      </c>
      <c r="E268" s="295">
        <v>23752402.740000017</v>
      </c>
      <c r="F268" s="296">
        <v>2590786.4099999997</v>
      </c>
      <c r="G268" s="296">
        <v>124328.67000000006</v>
      </c>
      <c r="H268" s="190">
        <v>1.6465654733837765E-2</v>
      </c>
      <c r="I268" s="47"/>
    </row>
    <row r="269" spans="2:9" ht="10.5" customHeight="1" x14ac:dyDescent="0.2">
      <c r="B269" s="16" t="s">
        <v>114</v>
      </c>
      <c r="C269" s="295">
        <v>131210.69</v>
      </c>
      <c r="D269" s="295">
        <v>7971318.869999988</v>
      </c>
      <c r="E269" s="295">
        <v>8102529.5599999884</v>
      </c>
      <c r="F269" s="296">
        <v>1456.1499999999999</v>
      </c>
      <c r="G269" s="296">
        <v>40110.500000000015</v>
      </c>
      <c r="H269" s="190">
        <v>2.2682497549695535E-2</v>
      </c>
      <c r="I269" s="47"/>
    </row>
    <row r="270" spans="2:9" ht="10.5" customHeight="1" x14ac:dyDescent="0.2">
      <c r="B270" s="16" t="s">
        <v>123</v>
      </c>
      <c r="C270" s="295">
        <v>2901872.1500000008</v>
      </c>
      <c r="D270" s="295">
        <v>279279.76000000007</v>
      </c>
      <c r="E270" s="295">
        <v>3181151.9100000011</v>
      </c>
      <c r="F270" s="296">
        <v>164.16000000000003</v>
      </c>
      <c r="G270" s="296">
        <v>19075.5</v>
      </c>
      <c r="H270" s="190">
        <v>6.4326640319869677E-2</v>
      </c>
      <c r="I270" s="47"/>
    </row>
    <row r="271" spans="2:9" ht="10.5" customHeight="1" x14ac:dyDescent="0.2">
      <c r="B271" s="16" t="s">
        <v>95</v>
      </c>
      <c r="C271" s="295">
        <v>758624.50999999989</v>
      </c>
      <c r="D271" s="295">
        <v>5520311.5900000017</v>
      </c>
      <c r="E271" s="295">
        <v>6278936.1000000006</v>
      </c>
      <c r="F271" s="296">
        <v>4828213.74</v>
      </c>
      <c r="G271" s="296">
        <v>21259.599999999999</v>
      </c>
      <c r="H271" s="190">
        <v>0.12690539606866169</v>
      </c>
      <c r="I271" s="47"/>
    </row>
    <row r="272" spans="2:9" ht="10.5" customHeight="1" x14ac:dyDescent="0.2">
      <c r="B272" s="16" t="s">
        <v>422</v>
      </c>
      <c r="C272" s="295">
        <v>17346055.289999995</v>
      </c>
      <c r="D272" s="295">
        <v>8023399.3274999978</v>
      </c>
      <c r="E272" s="295">
        <v>25369454.6175</v>
      </c>
      <c r="F272" s="296">
        <v>44694.8</v>
      </c>
      <c r="G272" s="296">
        <v>155527.51</v>
      </c>
      <c r="H272" s="190">
        <v>0.25311929714594461</v>
      </c>
      <c r="I272" s="47"/>
    </row>
    <row r="273" spans="2:10" ht="10.5" customHeight="1" x14ac:dyDescent="0.2">
      <c r="B273" s="16" t="s">
        <v>418</v>
      </c>
      <c r="C273" s="295"/>
      <c r="D273" s="295">
        <v>82263.555500000002</v>
      </c>
      <c r="E273" s="295">
        <v>82263.555500000002</v>
      </c>
      <c r="F273" s="296"/>
      <c r="G273" s="296">
        <v>2576</v>
      </c>
      <c r="H273" s="190">
        <v>3.6654349135663011E-3</v>
      </c>
      <c r="I273" s="34"/>
    </row>
    <row r="274" spans="2:10" ht="10.5" customHeight="1" x14ac:dyDescent="0.2">
      <c r="B274" s="16" t="s">
        <v>441</v>
      </c>
      <c r="C274" s="295"/>
      <c r="D274" s="295">
        <v>9163902.413176002</v>
      </c>
      <c r="E274" s="295">
        <v>9163902.413176002</v>
      </c>
      <c r="F274" s="296"/>
      <c r="G274" s="296"/>
      <c r="H274" s="190">
        <v>0.64174417813694595</v>
      </c>
      <c r="I274" s="34"/>
    </row>
    <row r="275" spans="2:10" ht="10.5" customHeight="1" x14ac:dyDescent="0.2">
      <c r="B275" s="16" t="s">
        <v>346</v>
      </c>
      <c r="C275" s="295"/>
      <c r="D275" s="295"/>
      <c r="E275" s="295"/>
      <c r="F275" s="296"/>
      <c r="G275" s="296"/>
      <c r="H275" s="190"/>
      <c r="I275" s="47"/>
    </row>
    <row r="276" spans="2:10" ht="10.5" customHeight="1" x14ac:dyDescent="0.2">
      <c r="B276" s="16" t="s">
        <v>350</v>
      </c>
      <c r="C276" s="295"/>
      <c r="D276" s="295">
        <v>56159290.315302007</v>
      </c>
      <c r="E276" s="295">
        <v>56159290.315302007</v>
      </c>
      <c r="F276" s="296"/>
      <c r="G276" s="296"/>
      <c r="H276" s="190">
        <v>-0.30184021359582291</v>
      </c>
      <c r="I276" s="47"/>
    </row>
    <row r="277" spans="2:10" ht="10.5" customHeight="1" x14ac:dyDescent="0.2">
      <c r="B277" s="16" t="s">
        <v>313</v>
      </c>
      <c r="C277" s="295"/>
      <c r="D277" s="295"/>
      <c r="E277" s="295"/>
      <c r="F277" s="296"/>
      <c r="G277" s="296"/>
      <c r="H277" s="190"/>
      <c r="I277" s="47"/>
      <c r="J277" s="73"/>
    </row>
    <row r="278" spans="2:10" ht="10.5" hidden="1" customHeight="1" x14ac:dyDescent="0.2">
      <c r="B278" s="16"/>
      <c r="C278" s="295"/>
      <c r="D278" s="295"/>
      <c r="E278" s="295"/>
      <c r="F278" s="296"/>
      <c r="G278" s="296"/>
      <c r="H278" s="190"/>
      <c r="I278" s="47"/>
    </row>
    <row r="279" spans="2:10" ht="10.5" customHeight="1" x14ac:dyDescent="0.2">
      <c r="B279" s="16" t="s">
        <v>351</v>
      </c>
      <c r="C279" s="295"/>
      <c r="D279" s="295">
        <v>667334.73086000024</v>
      </c>
      <c r="E279" s="295">
        <v>667334.73086000024</v>
      </c>
      <c r="F279" s="296"/>
      <c r="G279" s="296"/>
      <c r="H279" s="190">
        <v>-0.42365680382985016</v>
      </c>
      <c r="I279" s="47"/>
    </row>
    <row r="280" spans="2:10" ht="10.5" customHeight="1" x14ac:dyDescent="0.2">
      <c r="B280" s="269" t="s">
        <v>412</v>
      </c>
      <c r="C280" s="295"/>
      <c r="D280" s="295">
        <v>332001.78700500011</v>
      </c>
      <c r="E280" s="295">
        <v>332001.78700500011</v>
      </c>
      <c r="F280" s="296"/>
      <c r="G280" s="296"/>
      <c r="H280" s="190">
        <v>-0.12825540217213871</v>
      </c>
      <c r="I280" s="47"/>
    </row>
    <row r="281" spans="2:10" ht="10.5" customHeight="1" x14ac:dyDescent="0.2">
      <c r="B281" s="16" t="s">
        <v>94</v>
      </c>
      <c r="C281" s="295">
        <v>28091.64</v>
      </c>
      <c r="D281" s="295">
        <v>662523.38</v>
      </c>
      <c r="E281" s="295">
        <v>690615.02</v>
      </c>
      <c r="F281" s="296"/>
      <c r="G281" s="296">
        <v>2216.65</v>
      </c>
      <c r="H281" s="190">
        <v>-4.1746848898975064E-2</v>
      </c>
      <c r="I281" s="47"/>
    </row>
    <row r="282" spans="2:10" ht="10.5" customHeight="1" x14ac:dyDescent="0.2">
      <c r="B282" s="16" t="s">
        <v>92</v>
      </c>
      <c r="C282" s="295">
        <v>130125.12999999999</v>
      </c>
      <c r="D282" s="295">
        <v>23495.439999999999</v>
      </c>
      <c r="E282" s="295">
        <v>153620.56999999998</v>
      </c>
      <c r="F282" s="296">
        <v>1918.8600000000001</v>
      </c>
      <c r="G282" s="296">
        <v>582.35000000000014</v>
      </c>
      <c r="H282" s="190">
        <v>-0.29973583610214471</v>
      </c>
      <c r="I282" s="47"/>
    </row>
    <row r="283" spans="2:10" ht="10.5" customHeight="1" x14ac:dyDescent="0.2">
      <c r="B283" s="16" t="s">
        <v>93</v>
      </c>
      <c r="C283" s="295">
        <v>233901.11999999997</v>
      </c>
      <c r="D283" s="295">
        <v>46868.5</v>
      </c>
      <c r="E283" s="295">
        <v>280769.62</v>
      </c>
      <c r="F283" s="296">
        <v>6897</v>
      </c>
      <c r="G283" s="296">
        <v>1324.5</v>
      </c>
      <c r="H283" s="190">
        <v>-0.20938317048562494</v>
      </c>
      <c r="I283" s="47"/>
    </row>
    <row r="284" spans="2:10" ht="10.5" customHeight="1" x14ac:dyDescent="0.2">
      <c r="B284" s="16" t="s">
        <v>91</v>
      </c>
      <c r="C284" s="295">
        <v>2190306.9699999997</v>
      </c>
      <c r="D284" s="295">
        <v>1234465.95</v>
      </c>
      <c r="E284" s="295">
        <v>3424772.9199999995</v>
      </c>
      <c r="F284" s="296">
        <v>81429.820000000007</v>
      </c>
      <c r="G284" s="296">
        <v>21285.129999999997</v>
      </c>
      <c r="H284" s="190">
        <v>-1.6171851891073619E-2</v>
      </c>
      <c r="I284" s="47"/>
    </row>
    <row r="285" spans="2:10" ht="10.5" customHeight="1" x14ac:dyDescent="0.2">
      <c r="B285" s="16" t="s">
        <v>252</v>
      </c>
      <c r="C285" s="295"/>
      <c r="D285" s="295"/>
      <c r="E285" s="295"/>
      <c r="F285" s="296"/>
      <c r="G285" s="296"/>
      <c r="H285" s="190"/>
      <c r="I285" s="47"/>
    </row>
    <row r="286" spans="2:10" ht="10.5" customHeight="1" x14ac:dyDescent="0.2">
      <c r="B286" s="16" t="s">
        <v>177</v>
      </c>
      <c r="C286" s="295">
        <v>271395.35999999987</v>
      </c>
      <c r="D286" s="295">
        <v>726.9</v>
      </c>
      <c r="E286" s="295">
        <v>272122.25999999989</v>
      </c>
      <c r="F286" s="296">
        <v>317.04000000000002</v>
      </c>
      <c r="G286" s="296">
        <v>1724.8200000000002</v>
      </c>
      <c r="H286" s="190">
        <v>0.4872680104982352</v>
      </c>
      <c r="I286" s="47"/>
    </row>
    <row r="287" spans="2:10" ht="10.5" customHeight="1" x14ac:dyDescent="0.2">
      <c r="B287" s="16" t="s">
        <v>303</v>
      </c>
      <c r="C287" s="295"/>
      <c r="D287" s="295"/>
      <c r="E287" s="295"/>
      <c r="F287" s="296"/>
      <c r="G287" s="296"/>
      <c r="H287" s="190"/>
      <c r="I287" s="47"/>
    </row>
    <row r="288" spans="2:10" ht="10.5" customHeight="1" x14ac:dyDescent="0.2">
      <c r="B288" s="16" t="s">
        <v>382</v>
      </c>
      <c r="C288" s="295"/>
      <c r="D288" s="295">
        <v>125</v>
      </c>
      <c r="E288" s="295">
        <v>125</v>
      </c>
      <c r="F288" s="296"/>
      <c r="G288" s="296"/>
      <c r="H288" s="190">
        <v>0</v>
      </c>
      <c r="I288" s="47"/>
    </row>
    <row r="289" spans="1:11" ht="10.5" customHeight="1" x14ac:dyDescent="0.2">
      <c r="B289" s="268" t="s">
        <v>255</v>
      </c>
      <c r="C289" s="295"/>
      <c r="D289" s="295">
        <v>10950</v>
      </c>
      <c r="E289" s="295">
        <v>10950</v>
      </c>
      <c r="F289" s="296">
        <v>10500</v>
      </c>
      <c r="G289" s="296"/>
      <c r="H289" s="190"/>
      <c r="I289" s="47"/>
    </row>
    <row r="290" spans="1:11" ht="10.5" customHeight="1" x14ac:dyDescent="0.2">
      <c r="B290" s="16" t="s">
        <v>486</v>
      </c>
      <c r="C290" s="295"/>
      <c r="D290" s="295"/>
      <c r="E290" s="295"/>
      <c r="F290" s="296"/>
      <c r="G290" s="296"/>
      <c r="H290" s="190"/>
      <c r="I290" s="47"/>
    </row>
    <row r="291" spans="1:11" ht="10.5" customHeight="1" x14ac:dyDescent="0.2">
      <c r="B291" s="268" t="s">
        <v>487</v>
      </c>
      <c r="C291" s="295"/>
      <c r="D291" s="295">
        <v>2666163.9613999999</v>
      </c>
      <c r="E291" s="295">
        <v>2666163.9613999999</v>
      </c>
      <c r="F291" s="296"/>
      <c r="G291" s="296"/>
      <c r="H291" s="190">
        <v>0.42623938818944573</v>
      </c>
      <c r="I291" s="47"/>
    </row>
    <row r="292" spans="1:11" ht="10.5" customHeight="1" x14ac:dyDescent="0.2">
      <c r="B292" s="16" t="s">
        <v>374</v>
      </c>
      <c r="C292" s="295">
        <v>288736.43</v>
      </c>
      <c r="D292" s="295">
        <v>135722.755</v>
      </c>
      <c r="E292" s="295">
        <v>424459.185</v>
      </c>
      <c r="F292" s="296"/>
      <c r="G292" s="296">
        <v>1368</v>
      </c>
      <c r="H292" s="190">
        <v>9.3624954136140026E-4</v>
      </c>
      <c r="I292" s="47"/>
    </row>
    <row r="293" spans="1:11" ht="10.5" customHeight="1" x14ac:dyDescent="0.2">
      <c r="B293" s="16" t="s">
        <v>420</v>
      </c>
      <c r="C293" s="295"/>
      <c r="D293" s="295">
        <v>3912656.585279</v>
      </c>
      <c r="E293" s="295">
        <v>3912656.585279</v>
      </c>
      <c r="F293" s="296"/>
      <c r="G293" s="296"/>
      <c r="H293" s="190">
        <v>0.622664222945849</v>
      </c>
      <c r="I293" s="47"/>
    </row>
    <row r="294" spans="1:11" ht="10.5" customHeight="1" x14ac:dyDescent="0.2">
      <c r="B294" s="574" t="s">
        <v>460</v>
      </c>
      <c r="C294" s="295"/>
      <c r="D294" s="295">
        <v>13822.800000000001</v>
      </c>
      <c r="E294" s="295">
        <v>13822.800000000001</v>
      </c>
      <c r="F294" s="296"/>
      <c r="G294" s="296"/>
      <c r="H294" s="190">
        <v>-0.7483835736129314</v>
      </c>
      <c r="I294" s="47"/>
    </row>
    <row r="295" spans="1:11" ht="13.5" customHeight="1" x14ac:dyDescent="0.2">
      <c r="B295" s="16" t="s">
        <v>99</v>
      </c>
      <c r="C295" s="295">
        <v>523423.48000000074</v>
      </c>
      <c r="D295" s="295">
        <v>1451591.5533250002</v>
      </c>
      <c r="E295" s="295">
        <v>1975015.0333250009</v>
      </c>
      <c r="F295" s="296">
        <v>263712.24945200002</v>
      </c>
      <c r="G295" s="296">
        <v>8745.4559570000001</v>
      </c>
      <c r="H295" s="190">
        <v>0.22941580515349935</v>
      </c>
      <c r="I295" s="117"/>
    </row>
    <row r="296" spans="1:11" s="28" customFormat="1" ht="14.25" customHeight="1" x14ac:dyDescent="0.2">
      <c r="A296" s="24"/>
      <c r="B296" s="16" t="s">
        <v>283</v>
      </c>
      <c r="C296" s="295"/>
      <c r="D296" s="295">
        <v>-2727360</v>
      </c>
      <c r="E296" s="295">
        <v>-2727360</v>
      </c>
      <c r="F296" s="296">
        <v>-30888</v>
      </c>
      <c r="G296" s="296">
        <v>-18408</v>
      </c>
      <c r="H296" s="190">
        <v>0.1276270614618269</v>
      </c>
      <c r="I296" s="47"/>
      <c r="J296" s="5"/>
    </row>
    <row r="297" spans="1:11" s="28" customFormat="1" ht="14.25" customHeight="1" x14ac:dyDescent="0.2">
      <c r="A297" s="24"/>
      <c r="B297" s="16" t="s">
        <v>279</v>
      </c>
      <c r="C297" s="295">
        <v>15</v>
      </c>
      <c r="D297" s="295">
        <v>-40175776</v>
      </c>
      <c r="E297" s="295">
        <v>-40175761</v>
      </c>
      <c r="F297" s="296">
        <v>-77020</v>
      </c>
      <c r="G297" s="296">
        <v>-256164</v>
      </c>
      <c r="H297" s="190">
        <v>0.47019632741484552</v>
      </c>
      <c r="I297" s="47"/>
    </row>
    <row r="298" spans="1:11" s="28" customFormat="1" ht="11.25" customHeight="1" x14ac:dyDescent="0.2">
      <c r="A298" s="24"/>
      <c r="B298" s="263" t="s">
        <v>286</v>
      </c>
      <c r="C298" s="299">
        <v>914464429.73999906</v>
      </c>
      <c r="D298" s="299">
        <v>1348998103.0977893</v>
      </c>
      <c r="E298" s="299">
        <v>2263462532.8377886</v>
      </c>
      <c r="F298" s="300">
        <v>716636706.58945167</v>
      </c>
      <c r="G298" s="300">
        <v>12479758.495456997</v>
      </c>
      <c r="H298" s="234">
        <v>0.12531355116060405</v>
      </c>
      <c r="I298" s="47"/>
      <c r="K298" s="209" t="b">
        <f>IF(ABS(E298-SUM(E241:E243,E252:E257,E262:E297))&lt;0.001,TRUE,FALSE)</f>
        <v>1</v>
      </c>
    </row>
    <row r="299" spans="1:11" s="28" customFormat="1" ht="11.25" customHeight="1" x14ac:dyDescent="0.2">
      <c r="A299" s="24"/>
      <c r="B299" s="265" t="s">
        <v>238</v>
      </c>
      <c r="C299" s="266"/>
      <c r="D299" s="266"/>
      <c r="E299" s="266"/>
      <c r="F299" s="266"/>
      <c r="G299" s="266"/>
      <c r="H299" s="267"/>
      <c r="I299" s="47"/>
    </row>
    <row r="300" spans="1:11" s="28" customFormat="1" ht="11.25" customHeight="1" x14ac:dyDescent="0.2">
      <c r="A300" s="24"/>
      <c r="B300" s="265" t="s">
        <v>249</v>
      </c>
      <c r="C300" s="266"/>
      <c r="D300" s="266"/>
      <c r="E300" s="266"/>
      <c r="F300" s="266"/>
      <c r="G300" s="266"/>
      <c r="H300" s="267"/>
      <c r="I300" s="47"/>
    </row>
    <row r="301" spans="1:11" s="28" customFormat="1" ht="11.25" customHeight="1" x14ac:dyDescent="0.2">
      <c r="A301" s="24"/>
      <c r="B301" s="265" t="s">
        <v>251</v>
      </c>
      <c r="C301" s="266"/>
      <c r="D301" s="266"/>
      <c r="E301" s="266"/>
      <c r="F301" s="266"/>
      <c r="G301" s="266"/>
      <c r="H301" s="267"/>
      <c r="I301" s="47"/>
    </row>
    <row r="302" spans="1:11" s="28" customFormat="1" ht="11.25" customHeight="1" x14ac:dyDescent="0.2">
      <c r="A302" s="24"/>
      <c r="B302" s="265" t="s">
        <v>376</v>
      </c>
      <c r="C302" s="266"/>
      <c r="D302" s="266"/>
      <c r="E302" s="266"/>
      <c r="F302" s="266"/>
      <c r="G302" s="266"/>
      <c r="H302" s="267"/>
      <c r="I302" s="47"/>
    </row>
    <row r="303" spans="1:11" ht="15" customHeight="1" x14ac:dyDescent="0.2">
      <c r="B303" s="265" t="s">
        <v>431</v>
      </c>
      <c r="C303" s="266"/>
      <c r="D303" s="266"/>
      <c r="E303" s="266"/>
      <c r="F303" s="266"/>
      <c r="G303" s="266"/>
      <c r="H303" s="267"/>
      <c r="I303" s="8"/>
    </row>
    <row r="304" spans="1:11" ht="15.75" x14ac:dyDescent="0.25">
      <c r="B304" s="7" t="s">
        <v>288</v>
      </c>
      <c r="C304" s="8"/>
      <c r="D304" s="8"/>
      <c r="E304" s="8"/>
      <c r="F304" s="8"/>
      <c r="G304" s="8"/>
      <c r="H304" s="8"/>
    </row>
    <row r="305" spans="1:9" ht="14.25" customHeight="1" x14ac:dyDescent="0.2">
      <c r="B305" s="9"/>
      <c r="C305" s="10" t="str">
        <f>$C$3</f>
        <v>MOIS DE MAI 2024</v>
      </c>
      <c r="D305" s="11"/>
      <c r="I305" s="15"/>
    </row>
    <row r="306" spans="1:9" ht="12" customHeight="1" x14ac:dyDescent="0.2">
      <c r="B306" s="12" t="str">
        <f>B4</f>
        <v xml:space="preserve">             I - ASSURANCE MALADIE : DÉPENSES en milliers d'euros</v>
      </c>
      <c r="C306" s="13"/>
      <c r="D306" s="13"/>
      <c r="E306" s="13"/>
      <c r="F306" s="13"/>
      <c r="G306" s="13"/>
      <c r="H306" s="14"/>
      <c r="I306" s="20"/>
    </row>
    <row r="307" spans="1:9" ht="9.75" customHeight="1" x14ac:dyDescent="0.2">
      <c r="B307" s="16" t="s">
        <v>4</v>
      </c>
      <c r="C307" s="17" t="s">
        <v>1</v>
      </c>
      <c r="D307" s="17" t="s">
        <v>2</v>
      </c>
      <c r="E307" s="386" t="s">
        <v>6</v>
      </c>
      <c r="F307" s="219" t="s">
        <v>3</v>
      </c>
      <c r="G307" s="219" t="s">
        <v>237</v>
      </c>
      <c r="H307" s="19" t="str">
        <f>$H$5</f>
        <v>GAM</v>
      </c>
      <c r="I307" s="23"/>
    </row>
    <row r="308" spans="1:9" s="28" customFormat="1" ht="18" customHeight="1" x14ac:dyDescent="0.2">
      <c r="A308" s="24"/>
      <c r="B308" s="21"/>
      <c r="C308" s="45" t="s">
        <v>5</v>
      </c>
      <c r="D308" s="44" t="s">
        <v>5</v>
      </c>
      <c r="E308" s="45"/>
      <c r="F308" s="220" t="s">
        <v>241</v>
      </c>
      <c r="G308" s="220" t="s">
        <v>239</v>
      </c>
      <c r="H308" s="22" t="str">
        <f>$H$6</f>
        <v>en %</v>
      </c>
      <c r="I308" s="27"/>
    </row>
    <row r="309" spans="1:9" s="28" customFormat="1" ht="15" customHeight="1" x14ac:dyDescent="0.2">
      <c r="A309" s="54"/>
      <c r="B309" s="52" t="s">
        <v>163</v>
      </c>
      <c r="C309" s="235"/>
      <c r="D309" s="235"/>
      <c r="E309" s="235"/>
      <c r="F309" s="236"/>
      <c r="G309" s="236"/>
      <c r="H309" s="237"/>
      <c r="I309" s="27"/>
    </row>
    <row r="310" spans="1:9" ht="10.5" customHeight="1" x14ac:dyDescent="0.2">
      <c r="A310" s="2"/>
      <c r="B310" s="31" t="s">
        <v>124</v>
      </c>
      <c r="C310" s="235"/>
      <c r="D310" s="235"/>
      <c r="E310" s="235"/>
      <c r="F310" s="236"/>
      <c r="G310" s="236"/>
      <c r="H310" s="237"/>
      <c r="I310" s="20"/>
    </row>
    <row r="311" spans="1:9" ht="10.5" customHeight="1" x14ac:dyDescent="0.2">
      <c r="A311" s="2"/>
      <c r="B311" s="37" t="s">
        <v>125</v>
      </c>
      <c r="C311" s="301">
        <v>46408935.409999579</v>
      </c>
      <c r="D311" s="301">
        <v>271647132.28599834</v>
      </c>
      <c r="E311" s="301">
        <v>318056067.69599789</v>
      </c>
      <c r="F311" s="302">
        <v>1269776.6399999589</v>
      </c>
      <c r="G311" s="302">
        <v>1162831.7699999986</v>
      </c>
      <c r="H311" s="239">
        <v>3.0607187605173891E-3</v>
      </c>
      <c r="I311" s="20"/>
    </row>
    <row r="312" spans="1:9" ht="10.5" customHeight="1" x14ac:dyDescent="0.2">
      <c r="A312" s="2"/>
      <c r="B312" s="37" t="s">
        <v>126</v>
      </c>
      <c r="C312" s="301">
        <v>268055.55</v>
      </c>
      <c r="D312" s="301">
        <v>4250331.4400000013</v>
      </c>
      <c r="E312" s="301">
        <v>4518386.9900000012</v>
      </c>
      <c r="F312" s="302"/>
      <c r="G312" s="302">
        <v>14416.000000000002</v>
      </c>
      <c r="H312" s="239"/>
      <c r="I312" s="20"/>
    </row>
    <row r="313" spans="1:9" ht="10.5" customHeight="1" x14ac:dyDescent="0.2">
      <c r="A313" s="2"/>
      <c r="B313" s="37" t="s">
        <v>127</v>
      </c>
      <c r="C313" s="301">
        <v>15711933.929999996</v>
      </c>
      <c r="D313" s="301">
        <v>206934160.30999979</v>
      </c>
      <c r="E313" s="301">
        <v>222646094.2399998</v>
      </c>
      <c r="F313" s="302"/>
      <c r="G313" s="302">
        <v>779110.62000000011</v>
      </c>
      <c r="H313" s="239"/>
      <c r="I313" s="20"/>
    </row>
    <row r="314" spans="1:9" ht="10.5" customHeight="1" x14ac:dyDescent="0.2">
      <c r="A314" s="2"/>
      <c r="B314" s="37" t="s">
        <v>219</v>
      </c>
      <c r="C314" s="301">
        <v>13386426.93000045</v>
      </c>
      <c r="D314" s="301">
        <v>130612395.0699991</v>
      </c>
      <c r="E314" s="301">
        <v>143998821.99999955</v>
      </c>
      <c r="F314" s="302">
        <v>2.5</v>
      </c>
      <c r="G314" s="302">
        <v>538225.34</v>
      </c>
      <c r="H314" s="239">
        <v>0.16619621812993413</v>
      </c>
      <c r="I314" s="20"/>
    </row>
    <row r="315" spans="1:9" ht="10.5" customHeight="1" x14ac:dyDescent="0.2">
      <c r="A315" s="2"/>
      <c r="B315" s="37" t="s">
        <v>312</v>
      </c>
      <c r="C315" s="301"/>
      <c r="D315" s="301">
        <v>1231049.4925300002</v>
      </c>
      <c r="E315" s="301">
        <v>1231049.4925300002</v>
      </c>
      <c r="F315" s="302"/>
      <c r="G315" s="302"/>
      <c r="H315" s="239"/>
      <c r="I315" s="20"/>
    </row>
    <row r="316" spans="1:9" ht="10.5" customHeight="1" x14ac:dyDescent="0.2">
      <c r="A316" s="2"/>
      <c r="B316" s="16" t="s">
        <v>128</v>
      </c>
      <c r="C316" s="301"/>
      <c r="D316" s="301"/>
      <c r="E316" s="301"/>
      <c r="F316" s="302"/>
      <c r="G316" s="302"/>
      <c r="H316" s="239"/>
      <c r="I316" s="20"/>
    </row>
    <row r="317" spans="1:9" ht="10.5" customHeight="1" x14ac:dyDescent="0.2">
      <c r="A317" s="2"/>
      <c r="B317" s="16" t="s">
        <v>192</v>
      </c>
      <c r="C317" s="301"/>
      <c r="D317" s="301"/>
      <c r="E317" s="301"/>
      <c r="F317" s="302"/>
      <c r="G317" s="302"/>
      <c r="H317" s="239"/>
      <c r="I317" s="20"/>
    </row>
    <row r="318" spans="1:9" ht="10.5" hidden="1" customHeight="1" x14ac:dyDescent="0.2">
      <c r="A318" s="2"/>
      <c r="B318" s="16"/>
      <c r="C318" s="301"/>
      <c r="D318" s="301"/>
      <c r="E318" s="301"/>
      <c r="F318" s="302"/>
      <c r="G318" s="302"/>
      <c r="H318" s="239"/>
      <c r="I318" s="20"/>
    </row>
    <row r="319" spans="1:9" ht="10.5" customHeight="1" x14ac:dyDescent="0.2">
      <c r="A319" s="2"/>
      <c r="B319" s="16" t="s">
        <v>416</v>
      </c>
      <c r="C319" s="301">
        <v>12256.980000000018</v>
      </c>
      <c r="D319" s="301">
        <v>27426</v>
      </c>
      <c r="E319" s="301">
        <v>39682.980000000018</v>
      </c>
      <c r="F319" s="302"/>
      <c r="G319" s="302">
        <v>430.59999999999997</v>
      </c>
      <c r="H319" s="239">
        <v>0.64156979870769293</v>
      </c>
      <c r="I319" s="20"/>
    </row>
    <row r="320" spans="1:9" ht="10.5" customHeight="1" x14ac:dyDescent="0.2">
      <c r="A320" s="2"/>
      <c r="B320" s="574" t="s">
        <v>452</v>
      </c>
      <c r="C320" s="301"/>
      <c r="D320" s="301"/>
      <c r="E320" s="301"/>
      <c r="F320" s="302"/>
      <c r="G320" s="302"/>
      <c r="H320" s="239"/>
      <c r="I320" s="20"/>
    </row>
    <row r="321" spans="1:11" ht="10.5" customHeight="1" x14ac:dyDescent="0.2">
      <c r="A321" s="2"/>
      <c r="B321" s="574" t="s">
        <v>488</v>
      </c>
      <c r="C321" s="301"/>
      <c r="D321" s="301">
        <v>30994.974600000001</v>
      </c>
      <c r="E321" s="301">
        <v>30994.974600000001</v>
      </c>
      <c r="F321" s="302"/>
      <c r="G321" s="302"/>
      <c r="H321" s="239"/>
      <c r="I321" s="20"/>
    </row>
    <row r="322" spans="1:11" ht="10.5" customHeight="1" x14ac:dyDescent="0.2">
      <c r="A322" s="2"/>
      <c r="B322" s="16" t="s">
        <v>423</v>
      </c>
      <c r="C322" s="301"/>
      <c r="D322" s="301">
        <v>6540</v>
      </c>
      <c r="E322" s="301">
        <v>6540</v>
      </c>
      <c r="F322" s="302"/>
      <c r="G322" s="302"/>
      <c r="H322" s="239"/>
      <c r="I322" s="20"/>
    </row>
    <row r="323" spans="1:11" s="60" customFormat="1" ht="10.5" customHeight="1" x14ac:dyDescent="0.2">
      <c r="A323" s="24"/>
      <c r="B323" s="16" t="s">
        <v>280</v>
      </c>
      <c r="C323" s="301"/>
      <c r="D323" s="301">
        <v>-6928924.1300000604</v>
      </c>
      <c r="E323" s="301">
        <v>-6928924.1300000604</v>
      </c>
      <c r="F323" s="302">
        <v>-311.64999999999998</v>
      </c>
      <c r="G323" s="302">
        <v>-48005.530000000021</v>
      </c>
      <c r="H323" s="239">
        <v>0.4636598463405841</v>
      </c>
      <c r="I323" s="59"/>
      <c r="J323" s="5"/>
    </row>
    <row r="324" spans="1:11" s="28" customFormat="1" ht="15.75" customHeight="1" x14ac:dyDescent="0.2">
      <c r="A324" s="54"/>
      <c r="B324" s="35" t="s">
        <v>131</v>
      </c>
      <c r="C324" s="303">
        <v>75787608.800000012</v>
      </c>
      <c r="D324" s="303">
        <v>607811105.44312727</v>
      </c>
      <c r="E324" s="303">
        <v>683598714.24312711</v>
      </c>
      <c r="F324" s="304">
        <v>1269467.489999959</v>
      </c>
      <c r="G324" s="304">
        <v>2447008.7999999984</v>
      </c>
      <c r="H324" s="237">
        <v>5.4456722144273106E-2</v>
      </c>
      <c r="I324" s="27"/>
      <c r="J324" s="5"/>
      <c r="K324" s="209" t="b">
        <f>IF(ABS(E324-SUM(E311:E323))&lt;0.001,TRUE,FALSE)</f>
        <v>1</v>
      </c>
    </row>
    <row r="325" spans="1:11" s="28" customFormat="1" ht="12.75" customHeight="1" x14ac:dyDescent="0.2">
      <c r="A325" s="54"/>
      <c r="B325" s="31" t="s">
        <v>132</v>
      </c>
      <c r="C325" s="303"/>
      <c r="D325" s="303"/>
      <c r="E325" s="303"/>
      <c r="F325" s="304"/>
      <c r="G325" s="304"/>
      <c r="H325" s="237"/>
      <c r="I325" s="27"/>
      <c r="J325" s="5"/>
    </row>
    <row r="326" spans="1:11" ht="10.5" customHeight="1" x14ac:dyDescent="0.2">
      <c r="A326" s="2"/>
      <c r="B326" s="31"/>
      <c r="C326" s="303"/>
      <c r="D326" s="303"/>
      <c r="E326" s="303"/>
      <c r="F326" s="304"/>
      <c r="G326" s="304"/>
      <c r="H326" s="237"/>
      <c r="I326" s="20"/>
    </row>
    <row r="327" spans="1:11" ht="10.5" customHeight="1" x14ac:dyDescent="0.2">
      <c r="A327" s="2"/>
      <c r="B327" s="37" t="s">
        <v>24</v>
      </c>
      <c r="C327" s="301">
        <v>133314931.69000012</v>
      </c>
      <c r="D327" s="301">
        <v>79732119.359998956</v>
      </c>
      <c r="E327" s="301">
        <v>213047051.04999909</v>
      </c>
      <c r="F327" s="302">
        <v>5185218.3800000027</v>
      </c>
      <c r="G327" s="302">
        <v>1150860.6599999997</v>
      </c>
      <c r="H327" s="239">
        <v>2.2796915695585396E-2</v>
      </c>
      <c r="I327" s="20"/>
    </row>
    <row r="328" spans="1:11" ht="10.5" customHeight="1" x14ac:dyDescent="0.2">
      <c r="A328" s="2"/>
      <c r="B328" s="37" t="s">
        <v>133</v>
      </c>
      <c r="C328" s="301">
        <v>25349350.519999765</v>
      </c>
      <c r="D328" s="301">
        <v>92309425.859998256</v>
      </c>
      <c r="E328" s="301">
        <v>117658776.37999801</v>
      </c>
      <c r="F328" s="302">
        <v>3597712.4400000093</v>
      </c>
      <c r="G328" s="302">
        <v>485165.74999999988</v>
      </c>
      <c r="H328" s="239">
        <v>0.198899821062126</v>
      </c>
      <c r="I328" s="20"/>
    </row>
    <row r="329" spans="1:11" ht="10.5" customHeight="1" x14ac:dyDescent="0.2">
      <c r="A329" s="2"/>
      <c r="B329" s="37" t="s">
        <v>134</v>
      </c>
      <c r="C329" s="305">
        <v>819179.32000000449</v>
      </c>
      <c r="D329" s="301">
        <v>9275647.7300000712</v>
      </c>
      <c r="E329" s="301">
        <v>10094827.050000077</v>
      </c>
      <c r="F329" s="302">
        <v>7205466.1500000861</v>
      </c>
      <c r="G329" s="302">
        <v>36167.73000000001</v>
      </c>
      <c r="H329" s="239">
        <v>-0.23815005309493698</v>
      </c>
      <c r="I329" s="20"/>
    </row>
    <row r="330" spans="1:11" ht="10.5" customHeight="1" x14ac:dyDescent="0.2">
      <c r="A330" s="2"/>
      <c r="B330" s="37" t="s">
        <v>220</v>
      </c>
      <c r="C330" s="301">
        <v>1876772.4900000016</v>
      </c>
      <c r="D330" s="301">
        <v>12278906.540000005</v>
      </c>
      <c r="E330" s="301">
        <v>14155679.030000007</v>
      </c>
      <c r="F330" s="302">
        <v>391</v>
      </c>
      <c r="G330" s="302">
        <v>66286.060000000012</v>
      </c>
      <c r="H330" s="239">
        <v>-4.5942411740485189E-2</v>
      </c>
      <c r="I330" s="20"/>
    </row>
    <row r="331" spans="1:11" ht="10.5" customHeight="1" x14ac:dyDescent="0.2">
      <c r="A331" s="2"/>
      <c r="B331" s="37" t="s">
        <v>352</v>
      </c>
      <c r="C331" s="301"/>
      <c r="D331" s="301">
        <v>6175840.4044500021</v>
      </c>
      <c r="E331" s="301">
        <v>6175840.4044500021</v>
      </c>
      <c r="F331" s="302"/>
      <c r="G331" s="302"/>
      <c r="H331" s="239">
        <v>5.9905525778868318E-2</v>
      </c>
      <c r="I331" s="20"/>
    </row>
    <row r="332" spans="1:11" ht="10.5" hidden="1" customHeight="1" x14ac:dyDescent="0.2">
      <c r="A332" s="2"/>
      <c r="B332" s="16"/>
      <c r="C332" s="301"/>
      <c r="D332" s="301"/>
      <c r="E332" s="301"/>
      <c r="F332" s="302"/>
      <c r="G332" s="302"/>
      <c r="H332" s="239"/>
      <c r="I332" s="20"/>
    </row>
    <row r="333" spans="1:11" ht="10.5" customHeight="1" x14ac:dyDescent="0.2">
      <c r="A333" s="2"/>
      <c r="B333" s="16" t="s">
        <v>416</v>
      </c>
      <c r="C333" s="301">
        <v>72</v>
      </c>
      <c r="D333" s="301">
        <v>3895</v>
      </c>
      <c r="E333" s="301">
        <v>3967</v>
      </c>
      <c r="F333" s="302"/>
      <c r="G333" s="302"/>
      <c r="H333" s="239"/>
      <c r="I333" s="20"/>
    </row>
    <row r="334" spans="1:11" ht="10.5" customHeight="1" x14ac:dyDescent="0.2">
      <c r="A334" s="2"/>
      <c r="B334" s="574" t="s">
        <v>453</v>
      </c>
      <c r="C334" s="301"/>
      <c r="D334" s="301"/>
      <c r="E334" s="301"/>
      <c r="F334" s="302"/>
      <c r="G334" s="302"/>
      <c r="H334" s="239"/>
      <c r="I334" s="20"/>
    </row>
    <row r="335" spans="1:11" ht="10.5" hidden="1" customHeight="1" x14ac:dyDescent="0.2">
      <c r="A335" s="2"/>
      <c r="B335" s="16"/>
      <c r="C335" s="301"/>
      <c r="D335" s="301"/>
      <c r="E335" s="301"/>
      <c r="F335" s="302"/>
      <c r="G335" s="302"/>
      <c r="H335" s="239"/>
      <c r="I335" s="20"/>
    </row>
    <row r="336" spans="1:11" ht="10.5" customHeight="1" x14ac:dyDescent="0.2">
      <c r="A336" s="2"/>
      <c r="B336" s="16" t="s">
        <v>424</v>
      </c>
      <c r="C336" s="301">
        <v>20708</v>
      </c>
      <c r="D336" s="301">
        <v>24940</v>
      </c>
      <c r="E336" s="301">
        <v>45648</v>
      </c>
      <c r="F336" s="302"/>
      <c r="G336" s="302">
        <v>240</v>
      </c>
      <c r="H336" s="239">
        <v>-5.9502225152464172E-2</v>
      </c>
      <c r="I336" s="20"/>
    </row>
    <row r="337" spans="1:11" ht="10.5" customHeight="1" x14ac:dyDescent="0.2">
      <c r="A337" s="2"/>
      <c r="B337" s="16" t="s">
        <v>280</v>
      </c>
      <c r="C337" s="301"/>
      <c r="D337" s="301">
        <v>-11120854.34000003</v>
      </c>
      <c r="E337" s="301">
        <v>-11120854.34000003</v>
      </c>
      <c r="F337" s="302">
        <v>-751.1</v>
      </c>
      <c r="G337" s="302">
        <v>-62753.780000000013</v>
      </c>
      <c r="H337" s="239">
        <v>0.60200021039619855</v>
      </c>
      <c r="I337" s="20"/>
    </row>
    <row r="338" spans="1:11" s="28" customFormat="1" ht="16.5" customHeight="1" x14ac:dyDescent="0.2">
      <c r="A338" s="54"/>
      <c r="B338" s="35" t="s">
        <v>135</v>
      </c>
      <c r="C338" s="303">
        <v>161381014.01999986</v>
      </c>
      <c r="D338" s="303">
        <v>188679920.55444726</v>
      </c>
      <c r="E338" s="303">
        <v>350060934.57444715</v>
      </c>
      <c r="F338" s="304">
        <v>15988036.870000096</v>
      </c>
      <c r="G338" s="304">
        <v>1675966.4199999997</v>
      </c>
      <c r="H338" s="237">
        <v>4.9783570136972655E-2</v>
      </c>
      <c r="I338" s="27"/>
      <c r="J338" s="5"/>
      <c r="K338" s="209" t="b">
        <f>IF(ABS(E338-SUM(E327:E337))&lt;0.001,TRUE,FALSE)</f>
        <v>1</v>
      </c>
    </row>
    <row r="339" spans="1:11" s="28" customFormat="1" ht="16.5" customHeight="1" x14ac:dyDescent="0.2">
      <c r="A339" s="54"/>
      <c r="B339" s="31" t="s">
        <v>136</v>
      </c>
      <c r="C339" s="303"/>
      <c r="D339" s="303"/>
      <c r="E339" s="303"/>
      <c r="F339" s="304"/>
      <c r="G339" s="304"/>
      <c r="H339" s="237"/>
      <c r="I339" s="27"/>
      <c r="J339" s="5"/>
    </row>
    <row r="340" spans="1:11" ht="10.5" customHeight="1" x14ac:dyDescent="0.2">
      <c r="A340" s="2"/>
      <c r="B340" s="31"/>
      <c r="C340" s="303"/>
      <c r="D340" s="303"/>
      <c r="E340" s="303"/>
      <c r="F340" s="304"/>
      <c r="G340" s="304"/>
      <c r="H340" s="237"/>
      <c r="I340" s="20"/>
    </row>
    <row r="341" spans="1:11" ht="10.5" customHeight="1" x14ac:dyDescent="0.2">
      <c r="A341" s="2"/>
      <c r="B341" s="37" t="s">
        <v>138</v>
      </c>
      <c r="C341" s="301">
        <v>37350209.199999496</v>
      </c>
      <c r="D341" s="301">
        <v>29763575.340000145</v>
      </c>
      <c r="E341" s="301">
        <v>67113784.539999634</v>
      </c>
      <c r="F341" s="302">
        <v>246715.34999999998</v>
      </c>
      <c r="G341" s="302">
        <v>274314.23999999982</v>
      </c>
      <c r="H341" s="239">
        <v>0.16175802979061649</v>
      </c>
      <c r="I341" s="20"/>
    </row>
    <row r="342" spans="1:11" ht="10.5" customHeight="1" x14ac:dyDescent="0.2">
      <c r="A342" s="2"/>
      <c r="B342" s="37" t="s">
        <v>221</v>
      </c>
      <c r="C342" s="301">
        <v>20828.979999999996</v>
      </c>
      <c r="D342" s="301">
        <v>619619.68999999994</v>
      </c>
      <c r="E342" s="301">
        <v>640448.67000000004</v>
      </c>
      <c r="F342" s="302">
        <v>22</v>
      </c>
      <c r="G342" s="302">
        <v>1174.06</v>
      </c>
      <c r="H342" s="239">
        <v>0.10707425983301966</v>
      </c>
      <c r="I342" s="20"/>
    </row>
    <row r="343" spans="1:11" ht="10.5" customHeight="1" x14ac:dyDescent="0.2">
      <c r="A343" s="2"/>
      <c r="B343" s="16" t="s">
        <v>128</v>
      </c>
      <c r="C343" s="301"/>
      <c r="D343" s="301"/>
      <c r="E343" s="301"/>
      <c r="F343" s="302"/>
      <c r="G343" s="302"/>
      <c r="H343" s="239"/>
      <c r="I343" s="20"/>
    </row>
    <row r="344" spans="1:11" s="28" customFormat="1" ht="10.5" customHeight="1" x14ac:dyDescent="0.2">
      <c r="A344" s="54"/>
      <c r="B344" s="16" t="s">
        <v>416</v>
      </c>
      <c r="C344" s="301"/>
      <c r="D344" s="301">
        <v>440</v>
      </c>
      <c r="E344" s="301">
        <v>440</v>
      </c>
      <c r="F344" s="302"/>
      <c r="G344" s="302"/>
      <c r="H344" s="239">
        <v>0.69230769230769229</v>
      </c>
      <c r="I344" s="27"/>
      <c r="J344" s="5"/>
    </row>
    <row r="345" spans="1:11" s="28" customFormat="1" ht="10.5" customHeight="1" x14ac:dyDescent="0.2">
      <c r="A345" s="54"/>
      <c r="B345" s="16" t="s">
        <v>436</v>
      </c>
      <c r="C345" s="301">
        <v>117821.51</v>
      </c>
      <c r="D345" s="301">
        <v>109455</v>
      </c>
      <c r="E345" s="301">
        <v>227276.51</v>
      </c>
      <c r="F345" s="302"/>
      <c r="G345" s="302">
        <v>1050</v>
      </c>
      <c r="H345" s="239">
        <v>0.30878183755146704</v>
      </c>
      <c r="I345" s="27"/>
      <c r="J345" s="5"/>
    </row>
    <row r="346" spans="1:11" s="28" customFormat="1" ht="10.5" customHeight="1" x14ac:dyDescent="0.2">
      <c r="A346" s="54"/>
      <c r="B346" s="574" t="s">
        <v>454</v>
      </c>
      <c r="C346" s="301"/>
      <c r="D346" s="301"/>
      <c r="E346" s="301"/>
      <c r="F346" s="302"/>
      <c r="G346" s="302"/>
      <c r="H346" s="239"/>
      <c r="I346" s="27"/>
      <c r="J346" s="5"/>
    </row>
    <row r="347" spans="1:11" s="28" customFormat="1" ht="10.5" hidden="1" customHeight="1" x14ac:dyDescent="0.2">
      <c r="A347" s="54"/>
      <c r="B347" s="574"/>
      <c r="C347" s="301"/>
      <c r="D347" s="301"/>
      <c r="E347" s="301"/>
      <c r="F347" s="302"/>
      <c r="G347" s="302"/>
      <c r="H347" s="239"/>
      <c r="I347" s="27"/>
      <c r="J347" s="5"/>
    </row>
    <row r="348" spans="1:11" ht="10.5" customHeight="1" x14ac:dyDescent="0.2">
      <c r="A348" s="2"/>
      <c r="B348" s="16" t="s">
        <v>280</v>
      </c>
      <c r="C348" s="301"/>
      <c r="D348" s="301">
        <v>-290046.61000000004</v>
      </c>
      <c r="E348" s="301">
        <v>-290046.61000000004</v>
      </c>
      <c r="F348" s="302">
        <v>-7</v>
      </c>
      <c r="G348" s="302">
        <v>-962.31000000000006</v>
      </c>
      <c r="H348" s="239">
        <v>0.79574375585574031</v>
      </c>
      <c r="I348" s="20"/>
    </row>
    <row r="349" spans="1:11" s="28" customFormat="1" ht="16.5" customHeight="1" x14ac:dyDescent="0.2">
      <c r="A349" s="54"/>
      <c r="B349" s="16" t="s">
        <v>356</v>
      </c>
      <c r="C349" s="301"/>
      <c r="D349" s="301">
        <v>1195985.0194450002</v>
      </c>
      <c r="E349" s="301">
        <v>1195985.0194450002</v>
      </c>
      <c r="F349" s="302"/>
      <c r="G349" s="302"/>
      <c r="H349" s="239">
        <v>-4.8352527166577453E-3</v>
      </c>
      <c r="I349" s="27"/>
      <c r="J349" s="5"/>
    </row>
    <row r="350" spans="1:11" s="28" customFormat="1" ht="16.5" customHeight="1" x14ac:dyDescent="0.2">
      <c r="A350" s="54"/>
      <c r="B350" s="35" t="s">
        <v>137</v>
      </c>
      <c r="C350" s="303">
        <v>37488859.689999498</v>
      </c>
      <c r="D350" s="303">
        <v>31399028.439445142</v>
      </c>
      <c r="E350" s="303">
        <v>68887888.129444629</v>
      </c>
      <c r="F350" s="304">
        <v>246730.34999999998</v>
      </c>
      <c r="G350" s="304">
        <v>275575.98999999987</v>
      </c>
      <c r="H350" s="237">
        <v>0.15657724195883338</v>
      </c>
      <c r="I350" s="27"/>
      <c r="J350" s="5"/>
      <c r="K350" s="209" t="b">
        <f>IF(ABS(E350-SUM(E341:E349))&lt;0.001,TRUE,FALSE)</f>
        <v>1</v>
      </c>
    </row>
    <row r="351" spans="1:11" ht="10.5" customHeight="1" x14ac:dyDescent="0.2">
      <c r="A351" s="2"/>
      <c r="B351" s="31" t="s">
        <v>141</v>
      </c>
      <c r="C351" s="303"/>
      <c r="D351" s="303"/>
      <c r="E351" s="303"/>
      <c r="F351" s="304"/>
      <c r="G351" s="304"/>
      <c r="H351" s="237"/>
      <c r="I351" s="20"/>
    </row>
    <row r="352" spans="1:11" ht="10.5" customHeight="1" x14ac:dyDescent="0.2">
      <c r="A352" s="2"/>
      <c r="B352" s="31"/>
      <c r="C352" s="303"/>
      <c r="D352" s="303"/>
      <c r="E352" s="303"/>
      <c r="F352" s="304"/>
      <c r="G352" s="304"/>
      <c r="H352" s="237"/>
      <c r="I352" s="20"/>
    </row>
    <row r="353" spans="1:11" s="57" customFormat="1" ht="10.5" customHeight="1" x14ac:dyDescent="0.2">
      <c r="A353" s="6"/>
      <c r="B353" s="37" t="s">
        <v>151</v>
      </c>
      <c r="C353" s="301">
        <v>11157111.939999994</v>
      </c>
      <c r="D353" s="301">
        <v>3846471.4800000153</v>
      </c>
      <c r="E353" s="301">
        <v>15003583.420000009</v>
      </c>
      <c r="F353" s="302">
        <v>8309.0800000000017</v>
      </c>
      <c r="G353" s="302">
        <v>55935.469999999994</v>
      </c>
      <c r="H353" s="239">
        <v>0.11998363213879171</v>
      </c>
      <c r="I353" s="56"/>
      <c r="J353" s="5"/>
    </row>
    <row r="354" spans="1:11" s="57" customFormat="1" ht="10.5" customHeight="1" x14ac:dyDescent="0.2">
      <c r="A354" s="6"/>
      <c r="B354" s="37" t="s">
        <v>222</v>
      </c>
      <c r="C354" s="301">
        <v>570.5</v>
      </c>
      <c r="D354" s="301">
        <v>5183.4799999999996</v>
      </c>
      <c r="E354" s="301">
        <v>5753.98</v>
      </c>
      <c r="F354" s="302"/>
      <c r="G354" s="302">
        <v>17.48</v>
      </c>
      <c r="H354" s="239">
        <v>0.14575467941059372</v>
      </c>
      <c r="I354" s="56"/>
      <c r="J354" s="5"/>
    </row>
    <row r="355" spans="1:11" s="57" customFormat="1" ht="10.5" customHeight="1" x14ac:dyDescent="0.2">
      <c r="A355" s="6"/>
      <c r="B355" s="16" t="s">
        <v>128</v>
      </c>
      <c r="C355" s="306"/>
      <c r="D355" s="306"/>
      <c r="E355" s="306"/>
      <c r="F355" s="307"/>
      <c r="G355" s="307"/>
      <c r="H355" s="182"/>
      <c r="I355" s="56"/>
      <c r="J355" s="5"/>
    </row>
    <row r="356" spans="1:11" s="57" customFormat="1" ht="10.5" customHeight="1" x14ac:dyDescent="0.2">
      <c r="A356" s="6"/>
      <c r="B356" s="16" t="s">
        <v>427</v>
      </c>
      <c r="C356" s="306">
        <v>490</v>
      </c>
      <c r="D356" s="306">
        <v>1100</v>
      </c>
      <c r="E356" s="306">
        <v>1590</v>
      </c>
      <c r="F356" s="307"/>
      <c r="G356" s="307"/>
      <c r="H356" s="182">
        <v>0.51428571428571423</v>
      </c>
      <c r="I356" s="56"/>
      <c r="J356" s="5"/>
    </row>
    <row r="357" spans="1:11" s="57" customFormat="1" ht="13.5" hidden="1" customHeight="1" x14ac:dyDescent="0.2">
      <c r="A357" s="6"/>
      <c r="B357" s="16"/>
      <c r="C357" s="306"/>
      <c r="D357" s="306"/>
      <c r="E357" s="306"/>
      <c r="F357" s="307"/>
      <c r="G357" s="307"/>
      <c r="H357" s="182"/>
      <c r="I357" s="56"/>
      <c r="J357" s="5"/>
    </row>
    <row r="358" spans="1:11" s="57" customFormat="1" ht="10.5" customHeight="1" x14ac:dyDescent="0.2">
      <c r="A358" s="6"/>
      <c r="B358" s="574" t="s">
        <v>455</v>
      </c>
      <c r="C358" s="306"/>
      <c r="D358" s="306"/>
      <c r="E358" s="306"/>
      <c r="F358" s="307"/>
      <c r="G358" s="307"/>
      <c r="H358" s="182"/>
      <c r="I358" s="56"/>
      <c r="J358" s="5"/>
    </row>
    <row r="359" spans="1:11" s="57" customFormat="1" ht="10.5" hidden="1" customHeight="1" x14ac:dyDescent="0.2">
      <c r="A359" s="6"/>
      <c r="B359" s="574"/>
      <c r="C359" s="306"/>
      <c r="D359" s="306"/>
      <c r="E359" s="306"/>
      <c r="F359" s="307"/>
      <c r="G359" s="307"/>
      <c r="H359" s="182"/>
      <c r="I359" s="56"/>
      <c r="J359" s="5"/>
    </row>
    <row r="360" spans="1:11" s="60" customFormat="1" ht="14.25" customHeight="1" x14ac:dyDescent="0.2">
      <c r="A360" s="24"/>
      <c r="B360" s="16" t="s">
        <v>424</v>
      </c>
      <c r="C360" s="306"/>
      <c r="D360" s="306"/>
      <c r="E360" s="306"/>
      <c r="F360" s="307"/>
      <c r="G360" s="307"/>
      <c r="H360" s="182"/>
      <c r="I360" s="59"/>
    </row>
    <row r="361" spans="1:11" s="60" customFormat="1" ht="14.25" customHeight="1" x14ac:dyDescent="0.2">
      <c r="A361" s="24"/>
      <c r="B361" s="16" t="s">
        <v>280</v>
      </c>
      <c r="C361" s="306"/>
      <c r="D361" s="306">
        <v>-462087.88000000006</v>
      </c>
      <c r="E361" s="306">
        <v>-462087.88000000006</v>
      </c>
      <c r="F361" s="307"/>
      <c r="G361" s="307">
        <v>-1743.05</v>
      </c>
      <c r="H361" s="182">
        <v>0.99833460540765029</v>
      </c>
      <c r="I361" s="59"/>
    </row>
    <row r="362" spans="1:11" s="57" customFormat="1" ht="10.5" customHeight="1" x14ac:dyDescent="0.2">
      <c r="A362" s="6"/>
      <c r="B362" s="35" t="s">
        <v>142</v>
      </c>
      <c r="C362" s="308">
        <v>11158172.439999994</v>
      </c>
      <c r="D362" s="308">
        <v>3390667.080000015</v>
      </c>
      <c r="E362" s="308">
        <v>14548839.520000009</v>
      </c>
      <c r="F362" s="309">
        <v>8309.0800000000017</v>
      </c>
      <c r="G362" s="309">
        <v>54209.899999999994</v>
      </c>
      <c r="H362" s="183">
        <v>0.10460423766164095</v>
      </c>
      <c r="I362" s="56"/>
      <c r="J362" s="5"/>
      <c r="K362" s="209" t="b">
        <f>IF(ABS(E362-SUM(E353:E361))&lt;0.001,TRUE,FALSE)</f>
        <v>1</v>
      </c>
    </row>
    <row r="363" spans="1:11" s="57" customFormat="1" ht="10.5" customHeight="1" x14ac:dyDescent="0.2">
      <c r="A363" s="6"/>
      <c r="B363" s="31" t="s">
        <v>139</v>
      </c>
      <c r="C363" s="308"/>
      <c r="D363" s="308"/>
      <c r="E363" s="308"/>
      <c r="F363" s="309"/>
      <c r="G363" s="309"/>
      <c r="H363" s="183"/>
      <c r="I363" s="56"/>
      <c r="J363" s="5"/>
    </row>
    <row r="364" spans="1:11" s="57" customFormat="1" ht="10.5" customHeight="1" x14ac:dyDescent="0.2">
      <c r="A364" s="6"/>
      <c r="B364" s="37" t="s">
        <v>140</v>
      </c>
      <c r="C364" s="308">
        <v>305790.66000000125</v>
      </c>
      <c r="D364" s="308">
        <v>40388.79</v>
      </c>
      <c r="E364" s="308">
        <v>346179.45000000123</v>
      </c>
      <c r="F364" s="309"/>
      <c r="G364" s="309">
        <v>1125.47</v>
      </c>
      <c r="H364" s="183"/>
      <c r="I364" s="56"/>
      <c r="J364" s="5"/>
    </row>
    <row r="365" spans="1:11" s="57" customFormat="1" ht="10.5" customHeight="1" x14ac:dyDescent="0.2">
      <c r="A365" s="6"/>
      <c r="B365" s="37" t="s">
        <v>179</v>
      </c>
      <c r="C365" s="306">
        <v>51267.099999999962</v>
      </c>
      <c r="D365" s="306">
        <v>5430460.0199999837</v>
      </c>
      <c r="E365" s="306">
        <v>5481727.1199999833</v>
      </c>
      <c r="F365" s="307">
        <v>3833.7599999999998</v>
      </c>
      <c r="G365" s="307">
        <v>20106.049999999988</v>
      </c>
      <c r="H365" s="182">
        <v>0.22572156042436609</v>
      </c>
      <c r="I365" s="56"/>
      <c r="J365" s="5"/>
    </row>
    <row r="366" spans="1:11" s="57" customFormat="1" ht="10.5" customHeight="1" x14ac:dyDescent="0.2">
      <c r="A366" s="6"/>
      <c r="B366" s="37" t="s">
        <v>223</v>
      </c>
      <c r="C366" s="364">
        <v>677.09999999999991</v>
      </c>
      <c r="D366" s="306">
        <v>129774.64999999997</v>
      </c>
      <c r="E366" s="306">
        <v>130451.74999999997</v>
      </c>
      <c r="F366" s="307"/>
      <c r="G366" s="307">
        <v>396.6</v>
      </c>
      <c r="H366" s="182">
        <v>6.1428592932338377E-2</v>
      </c>
      <c r="I366" s="56"/>
      <c r="J366" s="5"/>
    </row>
    <row r="367" spans="1:11" s="60" customFormat="1" ht="11.25" customHeight="1" x14ac:dyDescent="0.2">
      <c r="A367" s="24"/>
      <c r="B367" s="37" t="s">
        <v>498</v>
      </c>
      <c r="C367" s="306"/>
      <c r="D367" s="306">
        <v>470</v>
      </c>
      <c r="E367" s="306">
        <v>470</v>
      </c>
      <c r="F367" s="307"/>
      <c r="G367" s="307"/>
      <c r="H367" s="182"/>
      <c r="I367" s="59"/>
      <c r="J367" s="5"/>
    </row>
    <row r="368" spans="1:11" s="57" customFormat="1" x14ac:dyDescent="0.2">
      <c r="A368" s="6"/>
      <c r="B368" s="574" t="s">
        <v>456</v>
      </c>
      <c r="C368" s="306"/>
      <c r="D368" s="306"/>
      <c r="E368" s="306"/>
      <c r="F368" s="307"/>
      <c r="G368" s="307"/>
      <c r="H368" s="182"/>
      <c r="I368" s="56"/>
    </row>
    <row r="369" spans="1:11" s="57" customFormat="1" hidden="1" x14ac:dyDescent="0.2">
      <c r="A369" s="6"/>
      <c r="B369" s="574"/>
      <c r="C369" s="306"/>
      <c r="D369" s="306"/>
      <c r="E369" s="306"/>
      <c r="F369" s="307"/>
      <c r="G369" s="307"/>
      <c r="H369" s="182"/>
      <c r="I369" s="56"/>
    </row>
    <row r="370" spans="1:11" s="57" customFormat="1" x14ac:dyDescent="0.2">
      <c r="A370" s="6"/>
      <c r="B370" s="37" t="s">
        <v>424</v>
      </c>
      <c r="C370" s="306"/>
      <c r="D370" s="306"/>
      <c r="E370" s="306"/>
      <c r="F370" s="307"/>
      <c r="G370" s="307"/>
      <c r="H370" s="182"/>
      <c r="I370" s="56"/>
    </row>
    <row r="371" spans="1:11" s="60" customFormat="1" ht="14.25" customHeight="1" x14ac:dyDescent="0.2">
      <c r="A371" s="24"/>
      <c r="B371" s="37" t="s">
        <v>280</v>
      </c>
      <c r="C371" s="306"/>
      <c r="D371" s="306">
        <v>-106816.87999999995</v>
      </c>
      <c r="E371" s="306">
        <v>-106816.87999999995</v>
      </c>
      <c r="F371" s="307">
        <v>-2</v>
      </c>
      <c r="G371" s="307">
        <v>-468.05999999999995</v>
      </c>
      <c r="H371" s="182"/>
      <c r="I371" s="59"/>
    </row>
    <row r="372" spans="1:11" s="60" customFormat="1" ht="10.5" customHeight="1" x14ac:dyDescent="0.2">
      <c r="A372" s="24"/>
      <c r="B372" s="35" t="s">
        <v>143</v>
      </c>
      <c r="C372" s="308">
        <v>357734.86000000121</v>
      </c>
      <c r="D372" s="308">
        <v>5494276.5799999833</v>
      </c>
      <c r="E372" s="308">
        <v>5852011.4399999836</v>
      </c>
      <c r="F372" s="309">
        <v>3831.7599999999998</v>
      </c>
      <c r="G372" s="309">
        <v>21160.059999999987</v>
      </c>
      <c r="H372" s="183">
        <v>0.28468898585643876</v>
      </c>
      <c r="I372" s="59"/>
      <c r="K372" s="209" t="b">
        <f>IF(ABS(E372-SUM(E364:E371))&lt;0.001,TRUE,FALSE)</f>
        <v>1</v>
      </c>
    </row>
    <row r="373" spans="1:11" s="57" customFormat="1" ht="16.5" customHeight="1" x14ac:dyDescent="0.2">
      <c r="A373" s="6"/>
      <c r="B373" s="31" t="s">
        <v>466</v>
      </c>
      <c r="C373" s="308"/>
      <c r="D373" s="308"/>
      <c r="E373" s="308"/>
      <c r="F373" s="309"/>
      <c r="G373" s="309"/>
      <c r="H373" s="183"/>
      <c r="I373" s="56"/>
      <c r="J373" s="5"/>
    </row>
    <row r="374" spans="1:11" s="57" customFormat="1" ht="10.5" customHeight="1" x14ac:dyDescent="0.2">
      <c r="A374" s="6"/>
      <c r="B374" s="37" t="s">
        <v>468</v>
      </c>
      <c r="C374" s="306">
        <v>1723682</v>
      </c>
      <c r="D374" s="306">
        <v>235948</v>
      </c>
      <c r="E374" s="306">
        <v>1959630</v>
      </c>
      <c r="F374" s="307"/>
      <c r="G374" s="307">
        <v>5671</v>
      </c>
      <c r="H374" s="182">
        <v>0.28647031882488694</v>
      </c>
      <c r="I374" s="56"/>
      <c r="J374" s="5"/>
    </row>
    <row r="375" spans="1:11" s="57" customFormat="1" ht="10.5" customHeight="1" x14ac:dyDescent="0.2">
      <c r="A375" s="6"/>
      <c r="B375" s="35" t="s">
        <v>467</v>
      </c>
      <c r="C375" s="308">
        <v>1723682</v>
      </c>
      <c r="D375" s="308">
        <v>235948</v>
      </c>
      <c r="E375" s="308">
        <v>1959630</v>
      </c>
      <c r="F375" s="309"/>
      <c r="G375" s="309">
        <v>5671</v>
      </c>
      <c r="H375" s="183">
        <v>0.28647031882488694</v>
      </c>
      <c r="I375" s="56"/>
      <c r="J375" s="5"/>
    </row>
    <row r="376" spans="1:11" s="57" customFormat="1" ht="14.25" customHeight="1" x14ac:dyDescent="0.2">
      <c r="A376" s="6"/>
      <c r="B376" s="31" t="s">
        <v>122</v>
      </c>
      <c r="C376" s="308"/>
      <c r="D376" s="308"/>
      <c r="E376" s="308"/>
      <c r="F376" s="309"/>
      <c r="G376" s="309"/>
      <c r="H376" s="183"/>
      <c r="I376" s="56"/>
      <c r="J376" s="5"/>
    </row>
    <row r="377" spans="1:11" s="60" customFormat="1" ht="22.5" customHeight="1" x14ac:dyDescent="0.2">
      <c r="A377" s="24"/>
      <c r="B377" s="37" t="s">
        <v>144</v>
      </c>
      <c r="C377" s="306">
        <v>909.42999999999927</v>
      </c>
      <c r="D377" s="306">
        <v>22057.720000000005</v>
      </c>
      <c r="E377" s="306">
        <v>22967.150000000005</v>
      </c>
      <c r="F377" s="307"/>
      <c r="G377" s="307"/>
      <c r="H377" s="182">
        <v>0.17893252558477801</v>
      </c>
      <c r="I377" s="59"/>
      <c r="J377" s="5"/>
    </row>
    <row r="378" spans="1:11" s="63" customFormat="1" ht="14.25" customHeight="1" x14ac:dyDescent="0.2">
      <c r="A378" s="61"/>
      <c r="B378" s="37" t="s">
        <v>224</v>
      </c>
      <c r="C378" s="306">
        <v>74.699999999999989</v>
      </c>
      <c r="D378" s="306">
        <v>9931.93</v>
      </c>
      <c r="E378" s="306">
        <v>10006.630000000001</v>
      </c>
      <c r="F378" s="307"/>
      <c r="G378" s="307"/>
      <c r="H378" s="182">
        <v>-0.22327347187163304</v>
      </c>
      <c r="I378" s="62"/>
    </row>
    <row r="379" spans="1:11" s="63" customFormat="1" ht="14.25" hidden="1" customHeight="1" x14ac:dyDescent="0.2">
      <c r="A379" s="61"/>
      <c r="B379" s="37"/>
      <c r="C379" s="306"/>
      <c r="D379" s="306"/>
      <c r="E379" s="306"/>
      <c r="F379" s="307"/>
      <c r="G379" s="307"/>
      <c r="H379" s="182"/>
      <c r="I379" s="62"/>
    </row>
    <row r="380" spans="1:11" s="63" customFormat="1" ht="14.25" hidden="1" customHeight="1" x14ac:dyDescent="0.2">
      <c r="A380" s="61"/>
      <c r="B380" s="37"/>
      <c r="C380" s="306"/>
      <c r="D380" s="306"/>
      <c r="E380" s="306"/>
      <c r="F380" s="307"/>
      <c r="G380" s="307"/>
      <c r="H380" s="182"/>
      <c r="I380" s="62"/>
    </row>
    <row r="381" spans="1:11" s="60" customFormat="1" ht="11.25" customHeight="1" x14ac:dyDescent="0.2">
      <c r="A381" s="24"/>
      <c r="B381" s="37" t="s">
        <v>424</v>
      </c>
      <c r="C381" s="306"/>
      <c r="D381" s="306"/>
      <c r="E381" s="306"/>
      <c r="F381" s="307"/>
      <c r="G381" s="307"/>
      <c r="H381" s="182"/>
      <c r="I381" s="59"/>
      <c r="J381" s="5"/>
    </row>
    <row r="382" spans="1:11" s="60" customFormat="1" ht="11.25" customHeight="1" x14ac:dyDescent="0.2">
      <c r="A382" s="24"/>
      <c r="B382" s="35" t="s">
        <v>120</v>
      </c>
      <c r="C382" s="308">
        <v>984.1299999999992</v>
      </c>
      <c r="D382" s="308">
        <v>31989.650000000005</v>
      </c>
      <c r="E382" s="308">
        <v>32973.780000000006</v>
      </c>
      <c r="F382" s="309"/>
      <c r="G382" s="309"/>
      <c r="H382" s="183">
        <v>1.8829027829660783E-2</v>
      </c>
      <c r="I382" s="59"/>
      <c r="J382" s="5"/>
      <c r="K382" s="209" t="b">
        <f>IF(ABS(E382-SUM(E377:E381))&lt;0.001,TRUE,FALSE)</f>
        <v>1</v>
      </c>
    </row>
    <row r="383" spans="1:11" s="57" customFormat="1" ht="18.75" customHeight="1" x14ac:dyDescent="0.2">
      <c r="A383" s="6"/>
      <c r="B383" s="31" t="s">
        <v>244</v>
      </c>
      <c r="C383" s="308"/>
      <c r="D383" s="308"/>
      <c r="E383" s="308"/>
      <c r="F383" s="309"/>
      <c r="G383" s="309"/>
      <c r="H383" s="183"/>
      <c r="I383" s="56"/>
      <c r="J383" s="5"/>
    </row>
    <row r="384" spans="1:11" s="57" customFormat="1" ht="10.5" customHeight="1" x14ac:dyDescent="0.2">
      <c r="A384" s="6"/>
      <c r="B384" s="31"/>
      <c r="C384" s="308"/>
      <c r="D384" s="308"/>
      <c r="E384" s="308"/>
      <c r="F384" s="309"/>
      <c r="G384" s="309"/>
      <c r="H384" s="183"/>
      <c r="I384" s="56"/>
      <c r="J384" s="5"/>
    </row>
    <row r="385" spans="1:11" s="57" customFormat="1" ht="10.5" customHeight="1" x14ac:dyDescent="0.2">
      <c r="A385" s="6"/>
      <c r="B385" s="37" t="s">
        <v>144</v>
      </c>
      <c r="C385" s="306">
        <v>45.78</v>
      </c>
      <c r="D385" s="306"/>
      <c r="E385" s="306">
        <v>45.78</v>
      </c>
      <c r="F385" s="307"/>
      <c r="G385" s="307"/>
      <c r="H385" s="182"/>
      <c r="I385" s="56"/>
      <c r="J385" s="5"/>
    </row>
    <row r="386" spans="1:11" s="57" customFormat="1" ht="10.5" customHeight="1" x14ac:dyDescent="0.2">
      <c r="A386" s="6"/>
      <c r="B386" s="37" t="s">
        <v>125</v>
      </c>
      <c r="C386" s="306">
        <v>837498.55000001297</v>
      </c>
      <c r="D386" s="306">
        <v>4028999.1199999731</v>
      </c>
      <c r="E386" s="306">
        <v>4866497.669999986</v>
      </c>
      <c r="F386" s="307"/>
      <c r="G386" s="307">
        <v>16817.21</v>
      </c>
      <c r="H386" s="182">
        <v>-0.10980261229458155</v>
      </c>
      <c r="I386" s="56"/>
      <c r="J386" s="5"/>
    </row>
    <row r="387" spans="1:11" s="57" customFormat="1" ht="10.5" customHeight="1" x14ac:dyDescent="0.2">
      <c r="A387" s="6"/>
      <c r="B387" s="37" t="s">
        <v>126</v>
      </c>
      <c r="C387" s="306">
        <v>1287.5400000000002</v>
      </c>
      <c r="D387" s="306">
        <v>14884.199999999993</v>
      </c>
      <c r="E387" s="306">
        <v>16171.739999999993</v>
      </c>
      <c r="F387" s="307"/>
      <c r="G387" s="307">
        <v>190.8</v>
      </c>
      <c r="H387" s="182"/>
      <c r="I387" s="56"/>
      <c r="J387" s="5"/>
    </row>
    <row r="388" spans="1:11" s="57" customFormat="1" ht="10.5" customHeight="1" x14ac:dyDescent="0.2">
      <c r="A388" s="6"/>
      <c r="B388" s="37" t="s">
        <v>127</v>
      </c>
      <c r="C388" s="306">
        <v>259509.92999999993</v>
      </c>
      <c r="D388" s="306">
        <v>2710517.55</v>
      </c>
      <c r="E388" s="306">
        <v>2970027.4799999995</v>
      </c>
      <c r="F388" s="307"/>
      <c r="G388" s="307">
        <v>10394.560000000001</v>
      </c>
      <c r="H388" s="182"/>
      <c r="I388" s="56"/>
      <c r="J388" s="5"/>
    </row>
    <row r="389" spans="1:11" s="57" customFormat="1" ht="10.5" customHeight="1" x14ac:dyDescent="0.2">
      <c r="A389" s="6"/>
      <c r="B389" s="37" t="s">
        <v>133</v>
      </c>
      <c r="C389" s="306">
        <v>55535.46</v>
      </c>
      <c r="D389" s="306">
        <v>153773.97000000003</v>
      </c>
      <c r="E389" s="306">
        <v>209309.43000000002</v>
      </c>
      <c r="F389" s="307"/>
      <c r="G389" s="307">
        <v>1403.0900000000001</v>
      </c>
      <c r="H389" s="182">
        <v>0.19210923033138272</v>
      </c>
      <c r="I389" s="56"/>
      <c r="J389" s="5"/>
    </row>
    <row r="390" spans="1:11" s="57" customFormat="1" ht="10.5" customHeight="1" x14ac:dyDescent="0.2">
      <c r="A390" s="6"/>
      <c r="B390" s="37" t="s">
        <v>134</v>
      </c>
      <c r="C390" s="306">
        <v>5280.9800000000005</v>
      </c>
      <c r="D390" s="306">
        <v>102376.68999999999</v>
      </c>
      <c r="E390" s="306">
        <v>107657.66999999998</v>
      </c>
      <c r="F390" s="307"/>
      <c r="G390" s="307">
        <v>361.96</v>
      </c>
      <c r="H390" s="182">
        <v>0.39840999187252391</v>
      </c>
      <c r="I390" s="56"/>
      <c r="J390" s="5"/>
      <c r="K390" s="5"/>
    </row>
    <row r="391" spans="1:11" s="57" customFormat="1" ht="10.5" customHeight="1" x14ac:dyDescent="0.2">
      <c r="A391" s="6"/>
      <c r="B391" s="37" t="s">
        <v>24</v>
      </c>
      <c r="C391" s="306">
        <v>270420.68000000011</v>
      </c>
      <c r="D391" s="306">
        <v>229406.14000000007</v>
      </c>
      <c r="E391" s="306">
        <v>499826.82000000018</v>
      </c>
      <c r="F391" s="307"/>
      <c r="G391" s="307">
        <v>1185.27</v>
      </c>
      <c r="H391" s="182">
        <v>0.27370626749627647</v>
      </c>
      <c r="I391" s="56"/>
    </row>
    <row r="392" spans="1:11" s="57" customFormat="1" ht="10.5" customHeight="1" x14ac:dyDescent="0.2">
      <c r="A392" s="6"/>
      <c r="B392" s="37" t="s">
        <v>138</v>
      </c>
      <c r="C392" s="306">
        <v>46518.310000000005</v>
      </c>
      <c r="D392" s="306">
        <v>34119.75</v>
      </c>
      <c r="E392" s="306">
        <v>80638.06</v>
      </c>
      <c r="F392" s="307"/>
      <c r="G392" s="307">
        <v>1210.25</v>
      </c>
      <c r="H392" s="182">
        <v>-0.22358513183676021</v>
      </c>
      <c r="I392" s="56"/>
    </row>
    <row r="393" spans="1:11" s="57" customFormat="1" ht="10.5" customHeight="1" x14ac:dyDescent="0.2">
      <c r="A393" s="6"/>
      <c r="B393" s="37" t="s">
        <v>34</v>
      </c>
      <c r="C393" s="306">
        <v>3316233.9899999872</v>
      </c>
      <c r="D393" s="306">
        <v>721990.09999999939</v>
      </c>
      <c r="E393" s="306">
        <v>4038224.0899999868</v>
      </c>
      <c r="F393" s="307"/>
      <c r="G393" s="307">
        <v>7679.909999999998</v>
      </c>
      <c r="H393" s="182">
        <v>-0.15842100691010197</v>
      </c>
      <c r="I393" s="56"/>
      <c r="J393" s="5"/>
    </row>
    <row r="394" spans="1:11" s="57" customFormat="1" ht="10.5" customHeight="1" x14ac:dyDescent="0.2">
      <c r="A394" s="6"/>
      <c r="B394" s="37" t="s">
        <v>140</v>
      </c>
      <c r="C394" s="306">
        <v>661.18000000000006</v>
      </c>
      <c r="D394" s="306">
        <v>201.58999999999997</v>
      </c>
      <c r="E394" s="306">
        <v>862.77</v>
      </c>
      <c r="F394" s="307"/>
      <c r="G394" s="307"/>
      <c r="H394" s="182"/>
      <c r="I394" s="56"/>
      <c r="J394" s="5"/>
    </row>
    <row r="395" spans="1:11" s="57" customFormat="1" ht="10.5" customHeight="1" x14ac:dyDescent="0.2">
      <c r="A395" s="6"/>
      <c r="B395" s="37" t="s">
        <v>129</v>
      </c>
      <c r="C395" s="306">
        <v>252849.01999999868</v>
      </c>
      <c r="D395" s="306">
        <v>2262147.4199999995</v>
      </c>
      <c r="E395" s="306">
        <v>2514996.4399999985</v>
      </c>
      <c r="F395" s="307"/>
      <c r="G395" s="307">
        <v>12352.06</v>
      </c>
      <c r="H395" s="182">
        <v>6.3446585875590156E-2</v>
      </c>
      <c r="I395" s="56"/>
      <c r="J395" s="5"/>
    </row>
    <row r="396" spans="1:11" s="57" customFormat="1" ht="11.25" customHeight="1" x14ac:dyDescent="0.2">
      <c r="A396" s="6"/>
      <c r="B396" s="37" t="s">
        <v>381</v>
      </c>
      <c r="C396" s="306">
        <v>2888.1000000000004</v>
      </c>
      <c r="D396" s="306">
        <v>2383</v>
      </c>
      <c r="E396" s="306">
        <v>5271.1</v>
      </c>
      <c r="F396" s="307"/>
      <c r="G396" s="307">
        <v>20</v>
      </c>
      <c r="H396" s="182"/>
      <c r="I396" s="56"/>
      <c r="J396" s="5"/>
    </row>
    <row r="397" spans="1:11" s="57" customFormat="1" ht="11.25" customHeight="1" x14ac:dyDescent="0.2">
      <c r="A397" s="6"/>
      <c r="B397" s="16" t="s">
        <v>427</v>
      </c>
      <c r="C397" s="306">
        <v>210</v>
      </c>
      <c r="D397" s="306">
        <v>200</v>
      </c>
      <c r="E397" s="306">
        <v>410</v>
      </c>
      <c r="F397" s="307"/>
      <c r="G397" s="307"/>
      <c r="H397" s="182"/>
      <c r="I397" s="56"/>
      <c r="J397" s="5"/>
    </row>
    <row r="398" spans="1:11" s="57" customFormat="1" ht="11.25" customHeight="1" x14ac:dyDescent="0.2">
      <c r="A398" s="6"/>
      <c r="B398" s="37" t="s">
        <v>353</v>
      </c>
      <c r="C398" s="306"/>
      <c r="D398" s="306"/>
      <c r="E398" s="306"/>
      <c r="F398" s="307"/>
      <c r="G398" s="307"/>
      <c r="H398" s="182"/>
      <c r="I398" s="56"/>
      <c r="J398" s="5"/>
    </row>
    <row r="399" spans="1:11" s="57" customFormat="1" ht="10.5" customHeight="1" x14ac:dyDescent="0.2">
      <c r="A399" s="6"/>
      <c r="B399" s="37" t="s">
        <v>415</v>
      </c>
      <c r="C399" s="306"/>
      <c r="D399" s="306"/>
      <c r="E399" s="306"/>
      <c r="F399" s="307"/>
      <c r="G399" s="307"/>
      <c r="H399" s="182"/>
      <c r="I399" s="56"/>
      <c r="J399" s="5"/>
    </row>
    <row r="400" spans="1:11" s="60" customFormat="1" ht="10.5" customHeight="1" x14ac:dyDescent="0.2">
      <c r="A400" s="24"/>
      <c r="B400" s="37" t="s">
        <v>179</v>
      </c>
      <c r="C400" s="306">
        <v>261.54999999999995</v>
      </c>
      <c r="D400" s="306">
        <v>42038.040000000015</v>
      </c>
      <c r="E400" s="306">
        <v>42299.590000000018</v>
      </c>
      <c r="F400" s="307"/>
      <c r="G400" s="307">
        <v>60</v>
      </c>
      <c r="H400" s="182">
        <v>0.22624105929701299</v>
      </c>
      <c r="I400" s="59"/>
      <c r="J400" s="5"/>
    </row>
    <row r="401" spans="1:11" s="60" customFormat="1" ht="13.5" customHeight="1" x14ac:dyDescent="0.2">
      <c r="A401" s="24"/>
      <c r="B401" s="37" t="s">
        <v>488</v>
      </c>
      <c r="C401" s="306"/>
      <c r="D401" s="306"/>
      <c r="E401" s="306"/>
      <c r="F401" s="307"/>
      <c r="G401" s="307"/>
      <c r="H401" s="182"/>
      <c r="I401" s="59"/>
    </row>
    <row r="402" spans="1:11" s="60" customFormat="1" ht="13.5" customHeight="1" x14ac:dyDescent="0.2">
      <c r="A402" s="24"/>
      <c r="B402" s="575" t="s">
        <v>460</v>
      </c>
      <c r="C402" s="306"/>
      <c r="D402" s="306"/>
      <c r="E402" s="306"/>
      <c r="F402" s="307"/>
      <c r="G402" s="307"/>
      <c r="H402" s="182"/>
      <c r="I402" s="59"/>
    </row>
    <row r="403" spans="1:11" s="60" customFormat="1" ht="13.5" customHeight="1" x14ac:dyDescent="0.2">
      <c r="A403" s="24"/>
      <c r="B403" s="37" t="s">
        <v>468</v>
      </c>
      <c r="C403" s="306">
        <v>6828</v>
      </c>
      <c r="D403" s="306">
        <v>1930</v>
      </c>
      <c r="E403" s="306">
        <v>8758</v>
      </c>
      <c r="F403" s="307"/>
      <c r="G403" s="307"/>
      <c r="H403" s="182"/>
      <c r="I403" s="59"/>
    </row>
    <row r="404" spans="1:11" s="60" customFormat="1" ht="13.5" customHeight="1" x14ac:dyDescent="0.2">
      <c r="A404" s="24"/>
      <c r="B404" s="37" t="s">
        <v>424</v>
      </c>
      <c r="C404" s="306"/>
      <c r="D404" s="306">
        <v>3180</v>
      </c>
      <c r="E404" s="306">
        <v>3180</v>
      </c>
      <c r="F404" s="307"/>
      <c r="G404" s="307"/>
      <c r="H404" s="182"/>
      <c r="I404" s="59"/>
    </row>
    <row r="405" spans="1:11" s="60" customFormat="1" ht="10.5" customHeight="1" x14ac:dyDescent="0.2">
      <c r="A405" s="24"/>
      <c r="B405" s="37" t="s">
        <v>280</v>
      </c>
      <c r="C405" s="306"/>
      <c r="D405" s="306">
        <v>-314776.17999999976</v>
      </c>
      <c r="E405" s="306">
        <v>-314776.17999999976</v>
      </c>
      <c r="F405" s="307"/>
      <c r="G405" s="307">
        <v>-1287.0999999999999</v>
      </c>
      <c r="H405" s="182">
        <v>0.62420678480655112</v>
      </c>
      <c r="I405" s="59"/>
      <c r="J405" s="5"/>
    </row>
    <row r="406" spans="1:11" s="60" customFormat="1" ht="10.5" customHeight="1" x14ac:dyDescent="0.2">
      <c r="A406" s="24"/>
      <c r="B406" s="35" t="s">
        <v>246</v>
      </c>
      <c r="C406" s="308">
        <v>5056029.0699999984</v>
      </c>
      <c r="D406" s="308">
        <v>9993371.3899999708</v>
      </c>
      <c r="E406" s="308">
        <v>15049400.459999969</v>
      </c>
      <c r="F406" s="309"/>
      <c r="G406" s="309">
        <v>50388.009999999995</v>
      </c>
      <c r="H406" s="183">
        <v>-6.1750871312643563E-2</v>
      </c>
      <c r="I406" s="59"/>
      <c r="J406" s="5"/>
      <c r="K406" s="209" t="b">
        <f>IF(ABS(E406-SUM(E385:E405))&lt;0.001,TRUE,FALSE)</f>
        <v>1</v>
      </c>
    </row>
    <row r="407" spans="1:11" s="60" customFormat="1" ht="10.5" customHeight="1" x14ac:dyDescent="0.2">
      <c r="A407" s="24"/>
      <c r="B407" s="35" t="s">
        <v>287</v>
      </c>
      <c r="C407" s="308">
        <v>292954085.00999939</v>
      </c>
      <c r="D407" s="308">
        <v>847036307.13701928</v>
      </c>
      <c r="E407" s="308">
        <v>1139990392.1470187</v>
      </c>
      <c r="F407" s="309">
        <v>17516375.550000057</v>
      </c>
      <c r="G407" s="309">
        <v>4529980.1799999978</v>
      </c>
      <c r="H407" s="183">
        <v>5.8842351679139204E-2</v>
      </c>
      <c r="I407" s="59"/>
      <c r="J407" s="5"/>
      <c r="K407" s="209" t="b">
        <f>IF(ABS(E407-SUM(E324,E338,E350,E362,E372,E375,E382,E406))&lt;0.001,TRUE,FALSE)</f>
        <v>1</v>
      </c>
    </row>
    <row r="408" spans="1:11" s="60" customFormat="1" ht="10.5" customHeight="1" x14ac:dyDescent="0.2">
      <c r="A408" s="24"/>
      <c r="B408" s="31" t="s">
        <v>145</v>
      </c>
      <c r="C408" s="308"/>
      <c r="D408" s="308"/>
      <c r="E408" s="308"/>
      <c r="F408" s="309"/>
      <c r="G408" s="309"/>
      <c r="H408" s="183"/>
      <c r="I408" s="59"/>
      <c r="J408" s="5"/>
    </row>
    <row r="409" spans="1:11" s="60" customFormat="1" ht="10.5" customHeight="1" x14ac:dyDescent="0.2">
      <c r="A409" s="24"/>
      <c r="B409" s="37"/>
      <c r="C409" s="308"/>
      <c r="D409" s="308"/>
      <c r="E409" s="308"/>
      <c r="F409" s="309"/>
      <c r="G409" s="309"/>
      <c r="H409" s="183"/>
      <c r="I409" s="59"/>
      <c r="J409" s="5"/>
    </row>
    <row r="410" spans="1:11" s="60" customFormat="1" ht="10.5" customHeight="1" x14ac:dyDescent="0.2">
      <c r="A410" s="24"/>
      <c r="B410" s="37" t="s">
        <v>146</v>
      </c>
      <c r="C410" s="306">
        <v>126317640.86999267</v>
      </c>
      <c r="D410" s="306">
        <v>158396901.4056161</v>
      </c>
      <c r="E410" s="306">
        <v>284714542.27560878</v>
      </c>
      <c r="F410" s="307">
        <v>38565597.620208018</v>
      </c>
      <c r="G410" s="307">
        <v>1780250.2024959973</v>
      </c>
      <c r="H410" s="182">
        <v>1.3457645087070924E-2</v>
      </c>
      <c r="I410" s="59"/>
      <c r="J410" s="5"/>
    </row>
    <row r="411" spans="1:11" s="60" customFormat="1" ht="10.5" customHeight="1" x14ac:dyDescent="0.2">
      <c r="A411" s="24"/>
      <c r="B411" s="37" t="s">
        <v>442</v>
      </c>
      <c r="C411" s="306">
        <v>227776.38000000233</v>
      </c>
      <c r="D411" s="306">
        <v>132251.23999999964</v>
      </c>
      <c r="E411" s="306">
        <v>360027.62000000197</v>
      </c>
      <c r="F411" s="307">
        <v>27964.970000000005</v>
      </c>
      <c r="G411" s="307">
        <v>1530.0999999999995</v>
      </c>
      <c r="H411" s="182">
        <v>-0.4144749584215569</v>
      </c>
      <c r="I411" s="59"/>
      <c r="J411" s="5"/>
    </row>
    <row r="412" spans="1:11" s="57" customFormat="1" ht="10.5" customHeight="1" x14ac:dyDescent="0.2">
      <c r="A412" s="6"/>
      <c r="B412" s="37" t="s">
        <v>147</v>
      </c>
      <c r="C412" s="306">
        <v>452532.6799999983</v>
      </c>
      <c r="D412" s="306">
        <v>540926.13000002096</v>
      </c>
      <c r="E412" s="306">
        <v>993458.81000001926</v>
      </c>
      <c r="F412" s="307">
        <v>120991.39999999931</v>
      </c>
      <c r="G412" s="307">
        <v>4053.7999999999934</v>
      </c>
      <c r="H412" s="182">
        <v>-8.037674284197216E-3</v>
      </c>
      <c r="I412" s="56"/>
      <c r="J412" s="5"/>
    </row>
    <row r="413" spans="1:11" s="57" customFormat="1" ht="10.5" customHeight="1" x14ac:dyDescent="0.2">
      <c r="A413" s="6"/>
      <c r="B413" s="37" t="s">
        <v>148</v>
      </c>
      <c r="C413" s="306">
        <v>2226403.55000033</v>
      </c>
      <c r="D413" s="306">
        <v>2867740.4400002691</v>
      </c>
      <c r="E413" s="306">
        <v>5094143.9900005981</v>
      </c>
      <c r="F413" s="307">
        <v>602216.6500000105</v>
      </c>
      <c r="G413" s="307">
        <v>22747.050000000054</v>
      </c>
      <c r="H413" s="182">
        <v>-2.7520938863918376E-2</v>
      </c>
      <c r="I413" s="56"/>
      <c r="J413" s="5"/>
    </row>
    <row r="414" spans="1:11" s="60" customFormat="1" ht="10.5" customHeight="1" x14ac:dyDescent="0.2">
      <c r="A414" s="24"/>
      <c r="B414" s="37" t="s">
        <v>125</v>
      </c>
      <c r="C414" s="306">
        <v>886892.64999999746</v>
      </c>
      <c r="D414" s="306">
        <v>1018154.4599999943</v>
      </c>
      <c r="E414" s="306">
        <v>1905047.109999992</v>
      </c>
      <c r="F414" s="307">
        <v>210733.43999999974</v>
      </c>
      <c r="G414" s="307">
        <v>20537.550000000003</v>
      </c>
      <c r="H414" s="182">
        <v>5.6267585207508741E-2</v>
      </c>
      <c r="I414" s="59"/>
      <c r="J414" s="5"/>
    </row>
    <row r="415" spans="1:11" s="60" customFormat="1" ht="10.5" customHeight="1" x14ac:dyDescent="0.2">
      <c r="A415" s="24"/>
      <c r="B415" s="37" t="s">
        <v>149</v>
      </c>
      <c r="C415" s="306">
        <v>24070.029999999748</v>
      </c>
      <c r="D415" s="306">
        <v>114755.74999999808</v>
      </c>
      <c r="E415" s="306">
        <v>138825.77999999785</v>
      </c>
      <c r="F415" s="307">
        <v>1042.7100000000003</v>
      </c>
      <c r="G415" s="307">
        <v>602.58999999999992</v>
      </c>
      <c r="H415" s="182">
        <v>-0.14664903730012624</v>
      </c>
      <c r="I415" s="59"/>
    </row>
    <row r="416" spans="1:11" s="60" customFormat="1" x14ac:dyDescent="0.2">
      <c r="A416" s="24"/>
      <c r="B416" s="37" t="s">
        <v>435</v>
      </c>
      <c r="C416" s="306"/>
      <c r="D416" s="306"/>
      <c r="E416" s="306"/>
      <c r="F416" s="307"/>
      <c r="G416" s="307"/>
      <c r="H416" s="182"/>
      <c r="I416" s="59"/>
    </row>
    <row r="417" spans="1:11" s="60" customFormat="1" ht="10.5" customHeight="1" x14ac:dyDescent="0.2">
      <c r="A417" s="24"/>
      <c r="B417" s="37" t="s">
        <v>281</v>
      </c>
      <c r="C417" s="306">
        <v>41</v>
      </c>
      <c r="D417" s="306">
        <v>-28443755</v>
      </c>
      <c r="E417" s="306">
        <v>-28443714</v>
      </c>
      <c r="F417" s="307">
        <v>-33524</v>
      </c>
      <c r="G417" s="307">
        <v>-182368</v>
      </c>
      <c r="H417" s="182">
        <v>0.27963485681399258</v>
      </c>
      <c r="I417" s="59"/>
    </row>
    <row r="418" spans="1:11" s="60" customFormat="1" ht="10.5" customHeight="1" x14ac:dyDescent="0.2">
      <c r="A418" s="24"/>
      <c r="B418" s="575" t="s">
        <v>461</v>
      </c>
      <c r="C418" s="306"/>
      <c r="D418" s="306"/>
      <c r="E418" s="306"/>
      <c r="F418" s="307"/>
      <c r="G418" s="307"/>
      <c r="H418" s="182"/>
      <c r="I418" s="59"/>
      <c r="K418" s="209"/>
    </row>
    <row r="419" spans="1:11" s="60" customFormat="1" ht="10.5" customHeight="1" x14ac:dyDescent="0.2">
      <c r="A419" s="24"/>
      <c r="B419" s="575" t="s">
        <v>465</v>
      </c>
      <c r="C419" s="306"/>
      <c r="D419" s="306"/>
      <c r="E419" s="306"/>
      <c r="F419" s="307"/>
      <c r="G419" s="307"/>
      <c r="H419" s="182"/>
      <c r="I419" s="59"/>
      <c r="K419" s="209"/>
    </row>
    <row r="420" spans="1:11" s="60" customFormat="1" ht="10.5" customHeight="1" x14ac:dyDescent="0.2">
      <c r="A420" s="24"/>
      <c r="B420" s="575" t="s">
        <v>491</v>
      </c>
      <c r="C420" s="306"/>
      <c r="D420" s="306">
        <v>710.39999999999975</v>
      </c>
      <c r="E420" s="306">
        <v>710.39999999999975</v>
      </c>
      <c r="F420" s="307"/>
      <c r="G420" s="307">
        <v>11.100000000000001</v>
      </c>
      <c r="H420" s="182"/>
      <c r="I420" s="59"/>
      <c r="K420" s="209"/>
    </row>
    <row r="421" spans="1:11" s="60" customFormat="1" ht="10.5" customHeight="1" x14ac:dyDescent="0.2">
      <c r="A421" s="24"/>
      <c r="B421" s="41" t="s">
        <v>150</v>
      </c>
      <c r="C421" s="311">
        <v>130135357.15999299</v>
      </c>
      <c r="D421" s="311">
        <v>134627684.82561642</v>
      </c>
      <c r="E421" s="311">
        <v>264763041.98560938</v>
      </c>
      <c r="F421" s="312">
        <v>39495022.790208027</v>
      </c>
      <c r="G421" s="312">
        <v>1647364.3924959975</v>
      </c>
      <c r="H421" s="184">
        <v>-1.0337956906678936E-2</v>
      </c>
      <c r="I421" s="59"/>
      <c r="K421" s="209" t="b">
        <f>IF(ABS(E421-SUM(E410:E420))&lt;0.001,TRUE,FALSE)</f>
        <v>1</v>
      </c>
    </row>
    <row r="422" spans="1:11" s="60" customFormat="1" ht="10.5" customHeight="1" x14ac:dyDescent="0.15">
      <c r="A422" s="24"/>
      <c r="B422" s="265" t="s">
        <v>238</v>
      </c>
      <c r="C422" s="265"/>
      <c r="D422" s="265"/>
      <c r="E422" s="265"/>
      <c r="F422" s="265"/>
      <c r="G422" s="265"/>
      <c r="H422" s="265"/>
      <c r="I422" s="59"/>
    </row>
    <row r="423" spans="1:11" ht="13.5" customHeight="1" x14ac:dyDescent="0.2">
      <c r="B423" s="265" t="s">
        <v>249</v>
      </c>
      <c r="C423" s="265"/>
      <c r="D423" s="265"/>
      <c r="E423" s="265"/>
      <c r="F423" s="265"/>
      <c r="G423" s="265"/>
      <c r="H423" s="265"/>
      <c r="I423" s="51"/>
    </row>
    <row r="424" spans="1:11" ht="15" customHeight="1" x14ac:dyDescent="0.2">
      <c r="B424" s="265" t="s">
        <v>251</v>
      </c>
      <c r="C424" s="265"/>
      <c r="D424" s="265"/>
      <c r="E424" s="265"/>
      <c r="F424" s="265"/>
      <c r="G424" s="265"/>
      <c r="H424" s="265"/>
      <c r="I424" s="8"/>
    </row>
    <row r="425" spans="1:11" ht="9.75" customHeight="1" x14ac:dyDescent="0.2">
      <c r="B425" s="265" t="s">
        <v>376</v>
      </c>
      <c r="C425" s="210"/>
      <c r="D425" s="210"/>
      <c r="E425" s="210"/>
      <c r="F425" s="210"/>
      <c r="G425" s="210"/>
      <c r="H425" s="211"/>
    </row>
    <row r="426" spans="1:11" x14ac:dyDescent="0.2">
      <c r="B426" s="265" t="s">
        <v>282</v>
      </c>
      <c r="C426" s="210"/>
      <c r="D426" s="210"/>
      <c r="E426" s="210"/>
      <c r="F426" s="210"/>
      <c r="G426" s="210"/>
      <c r="H426" s="211"/>
      <c r="I426" s="15"/>
    </row>
    <row r="427" spans="1:11" ht="13.5" customHeight="1" x14ac:dyDescent="0.2">
      <c r="F427" s="4"/>
      <c r="G427" s="4"/>
      <c r="H427" s="4"/>
      <c r="I427" s="23"/>
    </row>
    <row r="428" spans="1:11" ht="15.75" x14ac:dyDescent="0.25">
      <c r="B428" s="7" t="s">
        <v>288</v>
      </c>
      <c r="C428" s="8"/>
      <c r="D428" s="8"/>
      <c r="E428" s="8"/>
      <c r="F428" s="8"/>
      <c r="G428" s="8"/>
      <c r="H428" s="8"/>
      <c r="I428" s="23"/>
    </row>
    <row r="429" spans="1:11" s="57" customFormat="1" ht="7.5" customHeight="1" x14ac:dyDescent="0.2">
      <c r="A429" s="6"/>
      <c r="B429" s="9"/>
      <c r="C429" s="10" t="str">
        <f>$C$3</f>
        <v>MOIS DE MAI 2024</v>
      </c>
      <c r="D429" s="11"/>
      <c r="E429" s="3"/>
      <c r="F429" s="3"/>
      <c r="G429" s="3"/>
      <c r="H429" s="3"/>
      <c r="I429" s="56"/>
    </row>
    <row r="430" spans="1:11" s="60" customFormat="1" ht="14.25" customHeight="1" x14ac:dyDescent="0.2">
      <c r="A430" s="24"/>
      <c r="B430" s="12" t="str">
        <f>B306</f>
        <v xml:space="preserve">             I - ASSURANCE MALADIE : DÉPENSES en milliers d'euros</v>
      </c>
      <c r="C430" s="13"/>
      <c r="D430" s="13"/>
      <c r="E430" s="13"/>
      <c r="F430" s="13"/>
      <c r="G430" s="13"/>
      <c r="H430" s="14"/>
      <c r="I430" s="59"/>
    </row>
    <row r="431" spans="1:11" s="57" customFormat="1" ht="10.5" customHeight="1" x14ac:dyDescent="0.2">
      <c r="A431" s="6"/>
      <c r="B431" s="16" t="s">
        <v>7</v>
      </c>
      <c r="C431" s="17" t="s">
        <v>1</v>
      </c>
      <c r="D431" s="17" t="s">
        <v>2</v>
      </c>
      <c r="E431" s="17" t="s">
        <v>6</v>
      </c>
      <c r="F431" s="219" t="s">
        <v>242</v>
      </c>
      <c r="G431" s="219" t="s">
        <v>237</v>
      </c>
      <c r="H431" s="19" t="str">
        <f>$H$5</f>
        <v>GAM</v>
      </c>
      <c r="I431" s="56"/>
      <c r="J431" s="5"/>
    </row>
    <row r="432" spans="1:11" s="57" customFormat="1" ht="10.5" customHeight="1" x14ac:dyDescent="0.2">
      <c r="A432" s="6"/>
      <c r="B432" s="21"/>
      <c r="C432" s="44" t="s">
        <v>5</v>
      </c>
      <c r="D432" s="44" t="s">
        <v>5</v>
      </c>
      <c r="E432" s="44"/>
      <c r="F432" s="220"/>
      <c r="G432" s="220" t="s">
        <v>239</v>
      </c>
      <c r="H432" s="22" t="str">
        <f>$H$6</f>
        <v>en %</v>
      </c>
      <c r="I432" s="56"/>
      <c r="J432" s="5"/>
    </row>
    <row r="433" spans="1:11" s="57" customFormat="1" ht="10.5" customHeight="1" x14ac:dyDescent="0.2">
      <c r="A433" s="6"/>
      <c r="B433" s="31" t="s">
        <v>152</v>
      </c>
      <c r="C433" s="58"/>
      <c r="D433" s="58"/>
      <c r="E433" s="58"/>
      <c r="F433" s="226"/>
      <c r="G433" s="226"/>
      <c r="H433" s="183"/>
      <c r="I433" s="56"/>
      <c r="J433" s="5"/>
    </row>
    <row r="434" spans="1:11" s="57" customFormat="1" ht="10.5" customHeight="1" x14ac:dyDescent="0.2">
      <c r="A434" s="6"/>
      <c r="B434" s="16" t="s">
        <v>12</v>
      </c>
      <c r="C434" s="306"/>
      <c r="D434" s="306">
        <v>1679457372.439986</v>
      </c>
      <c r="E434" s="306">
        <v>1679457372.439986</v>
      </c>
      <c r="F434" s="307">
        <v>2783096.5499999993</v>
      </c>
      <c r="G434" s="307">
        <v>8466122.0600000117</v>
      </c>
      <c r="H434" s="182">
        <v>4.0037531093297885E-2</v>
      </c>
      <c r="I434" s="56"/>
      <c r="J434" s="5"/>
    </row>
    <row r="435" spans="1:11" s="57" customFormat="1" ht="10.5" customHeight="1" x14ac:dyDescent="0.2">
      <c r="A435" s="6"/>
      <c r="B435" s="16" t="s">
        <v>10</v>
      </c>
      <c r="C435" s="306">
        <v>374406351.7499913</v>
      </c>
      <c r="D435" s="306"/>
      <c r="E435" s="306">
        <v>374406351.7499913</v>
      </c>
      <c r="F435" s="307">
        <v>9860.7699999999968</v>
      </c>
      <c r="G435" s="307">
        <v>2282770.6800000179</v>
      </c>
      <c r="H435" s="182">
        <v>-1.5155580054707629E-2</v>
      </c>
      <c r="I435" s="56"/>
      <c r="J435" s="5"/>
    </row>
    <row r="436" spans="1:11" s="60" customFormat="1" ht="10.5" customHeight="1" x14ac:dyDescent="0.2">
      <c r="A436" s="24"/>
      <c r="B436" s="16" t="s">
        <v>9</v>
      </c>
      <c r="C436" s="306">
        <v>29835.819999999978</v>
      </c>
      <c r="D436" s="306"/>
      <c r="E436" s="306">
        <v>29835.819999999978</v>
      </c>
      <c r="F436" s="307"/>
      <c r="G436" s="307">
        <v>18.700000000000003</v>
      </c>
      <c r="H436" s="182"/>
      <c r="I436" s="59"/>
      <c r="J436" s="5"/>
    </row>
    <row r="437" spans="1:11" s="60" customFormat="1" x14ac:dyDescent="0.2">
      <c r="A437" s="24"/>
      <c r="B437" s="16" t="s">
        <v>299</v>
      </c>
      <c r="C437" s="306">
        <v>36223099.640000023</v>
      </c>
      <c r="D437" s="306"/>
      <c r="E437" s="306">
        <v>36223099.640000023</v>
      </c>
      <c r="F437" s="307"/>
      <c r="G437" s="307">
        <v>132217.50000000032</v>
      </c>
      <c r="H437" s="182">
        <v>-7.6030335295966811E-3</v>
      </c>
      <c r="I437" s="59"/>
      <c r="J437" s="5"/>
    </row>
    <row r="438" spans="1:11" s="57" customFormat="1" x14ac:dyDescent="0.2">
      <c r="A438" s="6"/>
      <c r="B438" s="16" t="s">
        <v>11</v>
      </c>
      <c r="C438" s="306">
        <v>191783.1699999999</v>
      </c>
      <c r="D438" s="306"/>
      <c r="E438" s="306">
        <v>191783.1699999999</v>
      </c>
      <c r="F438" s="307"/>
      <c r="G438" s="307">
        <v>189124.11999999991</v>
      </c>
      <c r="H438" s="182">
        <v>-6.8139779637989562E-2</v>
      </c>
      <c r="I438" s="56"/>
      <c r="J438" s="5"/>
    </row>
    <row r="439" spans="1:11" s="57" customFormat="1" ht="10.5" customHeight="1" x14ac:dyDescent="0.2">
      <c r="A439" s="6"/>
      <c r="B439" s="16" t="s">
        <v>75</v>
      </c>
      <c r="C439" s="306">
        <v>5204891.8200001307</v>
      </c>
      <c r="D439" s="306"/>
      <c r="E439" s="306">
        <v>5204891.8200001307</v>
      </c>
      <c r="F439" s="313"/>
      <c r="G439" s="313">
        <v>26481.599999999897</v>
      </c>
      <c r="H439" s="185">
        <v>1.7199280466972944E-4</v>
      </c>
      <c r="I439" s="66"/>
      <c r="J439" s="5"/>
    </row>
    <row r="440" spans="1:11" s="57" customFormat="1" ht="10.5" customHeight="1" x14ac:dyDescent="0.2">
      <c r="A440" s="6"/>
      <c r="B440" s="16" t="s">
        <v>85</v>
      </c>
      <c r="C440" s="306">
        <v>777100.25000000012</v>
      </c>
      <c r="D440" s="306">
        <v>157681742.59</v>
      </c>
      <c r="E440" s="306">
        <v>158458842.84</v>
      </c>
      <c r="F440" s="313">
        <v>158458842.84</v>
      </c>
      <c r="G440" s="313">
        <v>938607.55999999994</v>
      </c>
      <c r="H440" s="185">
        <v>3.9802062056233378E-3</v>
      </c>
      <c r="I440" s="66"/>
      <c r="J440" s="5"/>
    </row>
    <row r="441" spans="1:11" s="57" customFormat="1" ht="10.5" customHeight="1" x14ac:dyDescent="0.2">
      <c r="A441" s="6"/>
      <c r="B441" s="37" t="s">
        <v>25</v>
      </c>
      <c r="C441" s="306">
        <v>832508.18000001577</v>
      </c>
      <c r="D441" s="306"/>
      <c r="E441" s="306">
        <v>832508.18000001577</v>
      </c>
      <c r="F441" s="313"/>
      <c r="G441" s="313">
        <v>2484.2900000000027</v>
      </c>
      <c r="H441" s="185">
        <v>-0.14215216152449583</v>
      </c>
      <c r="I441" s="56"/>
      <c r="J441" s="5"/>
    </row>
    <row r="442" spans="1:11" s="57" customFormat="1" ht="10.5" customHeight="1" x14ac:dyDescent="0.2">
      <c r="A442" s="6"/>
      <c r="B442" s="37" t="s">
        <v>48</v>
      </c>
      <c r="C442" s="306"/>
      <c r="D442" s="306">
        <v>675027.71673500235</v>
      </c>
      <c r="E442" s="306">
        <v>675027.71673500235</v>
      </c>
      <c r="F442" s="307"/>
      <c r="G442" s="307">
        <v>1900.1197199999999</v>
      </c>
      <c r="H442" s="182">
        <v>0.12868999368334788</v>
      </c>
      <c r="I442" s="56"/>
      <c r="J442" s="5"/>
    </row>
    <row r="443" spans="1:11" s="60" customFormat="1" ht="10.5" customHeight="1" x14ac:dyDescent="0.2">
      <c r="A443" s="24"/>
      <c r="B443" s="37" t="s">
        <v>355</v>
      </c>
      <c r="C443" s="306"/>
      <c r="D443" s="306">
        <v>375926.67923200072</v>
      </c>
      <c r="E443" s="306">
        <v>375926.67923200072</v>
      </c>
      <c r="F443" s="307"/>
      <c r="G443" s="307">
        <v>2546.1499999999996</v>
      </c>
      <c r="H443" s="182"/>
      <c r="I443" s="59"/>
      <c r="J443" s="5"/>
    </row>
    <row r="444" spans="1:11" s="57" customFormat="1" ht="12.75" customHeight="1" x14ac:dyDescent="0.2">
      <c r="A444" s="6"/>
      <c r="B444" s="37" t="s">
        <v>79</v>
      </c>
      <c r="C444" s="314"/>
      <c r="D444" s="306">
        <v>11230655.670000004</v>
      </c>
      <c r="E444" s="306">
        <v>11230655.670000004</v>
      </c>
      <c r="F444" s="313"/>
      <c r="G444" s="313">
        <v>18362.509999999998</v>
      </c>
      <c r="H444" s="185">
        <v>0.11920239616734363</v>
      </c>
      <c r="I444" s="56"/>
    </row>
    <row r="445" spans="1:11" s="57" customFormat="1" ht="10.5" customHeight="1" x14ac:dyDescent="0.2">
      <c r="A445" s="6"/>
      <c r="B445" s="563" t="s">
        <v>432</v>
      </c>
      <c r="C445" s="314">
        <v>40078993.310011595</v>
      </c>
      <c r="D445" s="306">
        <v>54533085.2600087</v>
      </c>
      <c r="E445" s="306">
        <v>94612078.570020303</v>
      </c>
      <c r="F445" s="313"/>
      <c r="G445" s="313">
        <v>656632.94000001042</v>
      </c>
      <c r="H445" s="185">
        <v>5.5268570092348313E-3</v>
      </c>
      <c r="I445" s="56"/>
      <c r="J445" s="5"/>
    </row>
    <row r="446" spans="1:11" s="57" customFormat="1" ht="10.5" customHeight="1" x14ac:dyDescent="0.2">
      <c r="A446" s="6"/>
      <c r="B446" s="563" t="s">
        <v>440</v>
      </c>
      <c r="C446" s="314">
        <v>1086541.9699999853</v>
      </c>
      <c r="D446" s="306">
        <v>327563.24000000057</v>
      </c>
      <c r="E446" s="306">
        <v>1414105.2099999858</v>
      </c>
      <c r="F446" s="313"/>
      <c r="G446" s="313">
        <v>7680.1299999999983</v>
      </c>
      <c r="H446" s="185"/>
      <c r="I446" s="56"/>
      <c r="J446" s="5"/>
    </row>
    <row r="447" spans="1:11" s="60" customFormat="1" ht="15" customHeight="1" x14ac:dyDescent="0.2">
      <c r="A447" s="24"/>
      <c r="B447" s="574" t="s">
        <v>457</v>
      </c>
      <c r="C447" s="314"/>
      <c r="D447" s="306"/>
      <c r="E447" s="306"/>
      <c r="F447" s="313"/>
      <c r="G447" s="313"/>
      <c r="H447" s="185"/>
      <c r="I447" s="56"/>
      <c r="J447" s="5"/>
      <c r="K447" s="57"/>
    </row>
    <row r="448" spans="1:11" s="60" customFormat="1" ht="16.5" customHeight="1" x14ac:dyDescent="0.2">
      <c r="A448" s="24"/>
      <c r="B448" s="574" t="s">
        <v>476</v>
      </c>
      <c r="C448" s="314">
        <v>3283410.7499999995</v>
      </c>
      <c r="D448" s="306">
        <v>5269765.0499999793</v>
      </c>
      <c r="E448" s="306">
        <v>8553175.7999999784</v>
      </c>
      <c r="F448" s="313">
        <v>840</v>
      </c>
      <c r="G448" s="313">
        <v>34011.009999999995</v>
      </c>
      <c r="H448" s="185">
        <v>-0.47369990784468585</v>
      </c>
      <c r="I448" s="56"/>
      <c r="J448" s="5"/>
      <c r="K448" s="57"/>
    </row>
    <row r="449" spans="1:11" s="60" customFormat="1" ht="14.25" customHeight="1" x14ac:dyDescent="0.2">
      <c r="A449" s="24"/>
      <c r="B449" s="574" t="s">
        <v>493</v>
      </c>
      <c r="C449" s="314"/>
      <c r="D449" s="306">
        <v>1266144.6073450001</v>
      </c>
      <c r="E449" s="306">
        <v>1266144.6073450001</v>
      </c>
      <c r="F449" s="313"/>
      <c r="G449" s="313"/>
      <c r="H449" s="185"/>
      <c r="I449" s="56"/>
      <c r="J449" s="5"/>
      <c r="K449" s="57"/>
    </row>
    <row r="450" spans="1:11" s="60" customFormat="1" ht="14.25" customHeight="1" x14ac:dyDescent="0.2">
      <c r="A450" s="24"/>
      <c r="B450" s="563" t="s">
        <v>445</v>
      </c>
      <c r="C450" s="314"/>
      <c r="D450" s="306">
        <v>30035.109999998578</v>
      </c>
      <c r="E450" s="306">
        <v>30035.109999998578</v>
      </c>
      <c r="F450" s="313"/>
      <c r="G450" s="313">
        <v>96.799999999999841</v>
      </c>
      <c r="H450" s="185">
        <v>-5.3484023209168341E-2</v>
      </c>
      <c r="I450" s="56"/>
      <c r="J450" s="5"/>
      <c r="K450" s="57"/>
    </row>
    <row r="451" spans="1:11" ht="14.25" customHeight="1" x14ac:dyDescent="0.2">
      <c r="A451" s="2"/>
      <c r="B451" s="16" t="s">
        <v>280</v>
      </c>
      <c r="C451" s="310"/>
      <c r="D451" s="306">
        <v>-97182726.459999502</v>
      </c>
      <c r="E451" s="306">
        <v>-97182726.459999502</v>
      </c>
      <c r="F451" s="313"/>
      <c r="G451" s="313">
        <v>-597462.81000000145</v>
      </c>
      <c r="H451" s="185">
        <v>0.69172005125418146</v>
      </c>
      <c r="I451" s="59"/>
      <c r="J451" s="60"/>
      <c r="K451" s="60"/>
    </row>
    <row r="452" spans="1:11" ht="10.5" customHeight="1" x14ac:dyDescent="0.2">
      <c r="A452" s="2"/>
      <c r="B452" s="29" t="s">
        <v>156</v>
      </c>
      <c r="C452" s="308">
        <v>462114516.66000313</v>
      </c>
      <c r="D452" s="308">
        <v>1813664591.9033072</v>
      </c>
      <c r="E452" s="308">
        <v>2275779108.5633106</v>
      </c>
      <c r="F452" s="315">
        <v>161252640.16</v>
      </c>
      <c r="G452" s="315">
        <v>12161593.359720042</v>
      </c>
      <c r="H452" s="186">
        <v>7.0342023040350643E-3</v>
      </c>
      <c r="I452" s="69"/>
      <c r="K452" s="209" t="b">
        <f>IF(ABS(E452-SUM(E434:E451))&lt;0.001,TRUE,FALSE)</f>
        <v>1</v>
      </c>
    </row>
    <row r="453" spans="1:11" ht="21" customHeight="1" x14ac:dyDescent="0.2">
      <c r="A453" s="2"/>
      <c r="B453" s="29" t="s">
        <v>153</v>
      </c>
      <c r="C453" s="308"/>
      <c r="D453" s="308">
        <v>30863.22</v>
      </c>
      <c r="E453" s="308">
        <v>30863.22</v>
      </c>
      <c r="F453" s="315"/>
      <c r="G453" s="315"/>
      <c r="H453" s="186">
        <v>-0.58106610944951642</v>
      </c>
      <c r="I453" s="69"/>
    </row>
    <row r="454" spans="1:11" ht="11.25" customHeight="1" x14ac:dyDescent="0.2">
      <c r="A454" s="2"/>
      <c r="B454" s="31" t="s">
        <v>154</v>
      </c>
      <c r="C454" s="308"/>
      <c r="D454" s="308"/>
      <c r="E454" s="308"/>
      <c r="F454" s="315"/>
      <c r="G454" s="315"/>
      <c r="H454" s="186"/>
      <c r="I454" s="69"/>
    </row>
    <row r="455" spans="1:11" s="28" customFormat="1" ht="10.5" customHeight="1" x14ac:dyDescent="0.2">
      <c r="A455" s="54"/>
      <c r="B455" s="272" t="s">
        <v>268</v>
      </c>
      <c r="C455" s="316"/>
      <c r="D455" s="306"/>
      <c r="E455" s="306"/>
      <c r="F455" s="313"/>
      <c r="G455" s="313"/>
      <c r="H455" s="185"/>
      <c r="I455" s="69"/>
      <c r="J455" s="5"/>
      <c r="K455" s="5"/>
    </row>
    <row r="456" spans="1:11" ht="10.5" customHeight="1" x14ac:dyDescent="0.2">
      <c r="A456" s="2"/>
      <c r="B456" s="67" t="s">
        <v>267</v>
      </c>
      <c r="C456" s="317">
        <v>117113714.45999856</v>
      </c>
      <c r="D456" s="317">
        <v>392449873.17000401</v>
      </c>
      <c r="E456" s="317">
        <v>509563587.63000256</v>
      </c>
      <c r="F456" s="318"/>
      <c r="G456" s="318">
        <v>2766800.9300000025</v>
      </c>
      <c r="H456" s="281">
        <v>5.2890729698375161E-2</v>
      </c>
      <c r="I456" s="70"/>
      <c r="K456" s="28"/>
    </row>
    <row r="457" spans="1:11" ht="10.5" customHeight="1" x14ac:dyDescent="0.2">
      <c r="A457" s="2"/>
      <c r="B457" s="272" t="s">
        <v>266</v>
      </c>
      <c r="C457" s="317"/>
      <c r="D457" s="317"/>
      <c r="E457" s="317"/>
      <c r="F457" s="318"/>
      <c r="G457" s="318"/>
      <c r="H457" s="281"/>
      <c r="I457" s="69"/>
    </row>
    <row r="458" spans="1:11" ht="10.5" customHeight="1" x14ac:dyDescent="0.2">
      <c r="A458" s="2"/>
      <c r="B458" s="67" t="s">
        <v>257</v>
      </c>
      <c r="C458" s="317">
        <v>34178492.250001341</v>
      </c>
      <c r="D458" s="317">
        <v>11503554.099999901</v>
      </c>
      <c r="E458" s="317">
        <v>45682046.350001238</v>
      </c>
      <c r="F458" s="318"/>
      <c r="G458" s="318">
        <v>249138.52000000016</v>
      </c>
      <c r="H458" s="281">
        <v>-3.6506389134223771E-2</v>
      </c>
      <c r="I458" s="69"/>
    </row>
    <row r="459" spans="1:11" ht="10.5" customHeight="1" x14ac:dyDescent="0.2">
      <c r="A459" s="2"/>
      <c r="B459" s="16" t="s">
        <v>258</v>
      </c>
      <c r="C459" s="317">
        <v>5823955.2500000037</v>
      </c>
      <c r="D459" s="317">
        <v>1599152.52</v>
      </c>
      <c r="E459" s="317">
        <v>7423107.7700000033</v>
      </c>
      <c r="F459" s="318"/>
      <c r="G459" s="318">
        <v>25007.34</v>
      </c>
      <c r="H459" s="281">
        <v>0.11786601346782644</v>
      </c>
      <c r="I459" s="69"/>
    </row>
    <row r="460" spans="1:11" ht="10.5" customHeight="1" x14ac:dyDescent="0.2">
      <c r="A460" s="2"/>
      <c r="B460" s="67" t="s">
        <v>259</v>
      </c>
      <c r="C460" s="317">
        <v>24277286.570000004</v>
      </c>
      <c r="D460" s="317">
        <v>7100808.0899999999</v>
      </c>
      <c r="E460" s="317">
        <v>31378094.66</v>
      </c>
      <c r="F460" s="318"/>
      <c r="G460" s="318">
        <v>150099.83000000002</v>
      </c>
      <c r="H460" s="281">
        <v>-2.869779425075214E-2</v>
      </c>
      <c r="I460" s="69"/>
    </row>
    <row r="461" spans="1:11" ht="10.5" customHeight="1" x14ac:dyDescent="0.2">
      <c r="A461" s="2"/>
      <c r="B461" s="67" t="s">
        <v>260</v>
      </c>
      <c r="C461" s="317">
        <v>828137.61000000685</v>
      </c>
      <c r="D461" s="317">
        <v>1730598.6199999927</v>
      </c>
      <c r="E461" s="317">
        <v>2558736.2299999995</v>
      </c>
      <c r="F461" s="318"/>
      <c r="G461" s="318">
        <v>12594.46</v>
      </c>
      <c r="H461" s="281">
        <v>0.16261169078082172</v>
      </c>
      <c r="I461" s="71"/>
    </row>
    <row r="462" spans="1:11" ht="18.75" customHeight="1" x14ac:dyDescent="0.2">
      <c r="A462" s="2"/>
      <c r="B462" s="67" t="s">
        <v>261</v>
      </c>
      <c r="C462" s="317"/>
      <c r="D462" s="317">
        <v>1296598.5900000008</v>
      </c>
      <c r="E462" s="317">
        <v>1296598.5900000008</v>
      </c>
      <c r="F462" s="318"/>
      <c r="G462" s="318">
        <v>6185.6900000000005</v>
      </c>
      <c r="H462" s="281">
        <v>0.10078423278621695</v>
      </c>
      <c r="I462" s="69"/>
    </row>
    <row r="463" spans="1:11" ht="10.5" customHeight="1" x14ac:dyDescent="0.2">
      <c r="A463" s="2"/>
      <c r="B463" s="67" t="s">
        <v>262</v>
      </c>
      <c r="C463" s="317">
        <v>733974.53999999829</v>
      </c>
      <c r="D463" s="317">
        <v>6466850.140000008</v>
      </c>
      <c r="E463" s="317">
        <v>7200824.6800000062</v>
      </c>
      <c r="F463" s="318"/>
      <c r="G463" s="318">
        <v>30890.370000000003</v>
      </c>
      <c r="H463" s="281">
        <v>-3.1693002454523778E-2</v>
      </c>
      <c r="I463" s="69"/>
    </row>
    <row r="464" spans="1:11" ht="10.5" customHeight="1" x14ac:dyDescent="0.2">
      <c r="A464" s="2"/>
      <c r="B464" s="67" t="s">
        <v>264</v>
      </c>
      <c r="C464" s="317"/>
      <c r="D464" s="317">
        <v>26009935.109999828</v>
      </c>
      <c r="E464" s="317">
        <v>26009935.109999828</v>
      </c>
      <c r="F464" s="318"/>
      <c r="G464" s="318">
        <v>115482.66999999998</v>
      </c>
      <c r="H464" s="281">
        <v>1.9721905241098181E-2</v>
      </c>
      <c r="I464" s="69"/>
    </row>
    <row r="465" spans="1:11" ht="10.5" customHeight="1" x14ac:dyDescent="0.2">
      <c r="A465" s="2"/>
      <c r="B465" s="67" t="s">
        <v>263</v>
      </c>
      <c r="C465" s="317"/>
      <c r="D465" s="317"/>
      <c r="E465" s="317"/>
      <c r="F465" s="318"/>
      <c r="G465" s="318"/>
      <c r="H465" s="281"/>
      <c r="I465" s="69"/>
    </row>
    <row r="466" spans="1:11" ht="10.5" customHeight="1" x14ac:dyDescent="0.2">
      <c r="A466" s="2"/>
      <c r="B466" s="29" t="s">
        <v>265</v>
      </c>
      <c r="C466" s="317"/>
      <c r="D466" s="317"/>
      <c r="E466" s="317"/>
      <c r="F466" s="318"/>
      <c r="G466" s="318"/>
      <c r="H466" s="281"/>
      <c r="I466" s="69"/>
    </row>
    <row r="467" spans="1:11" ht="10.5" customHeight="1" x14ac:dyDescent="0.2">
      <c r="A467" s="2"/>
      <c r="B467" s="16" t="s">
        <v>269</v>
      </c>
      <c r="C467" s="317">
        <v>59332.500000000189</v>
      </c>
      <c r="D467" s="317">
        <v>189769.66999999972</v>
      </c>
      <c r="E467" s="317">
        <v>249102.1699999999</v>
      </c>
      <c r="F467" s="318"/>
      <c r="G467" s="318">
        <v>2000.27</v>
      </c>
      <c r="H467" s="281">
        <v>0.11069358531664308</v>
      </c>
      <c r="I467" s="69"/>
    </row>
    <row r="468" spans="1:11" ht="10.5" customHeight="1" x14ac:dyDescent="0.2">
      <c r="A468" s="2"/>
      <c r="B468" s="16" t="s">
        <v>270</v>
      </c>
      <c r="C468" s="317"/>
      <c r="D468" s="317"/>
      <c r="E468" s="317"/>
      <c r="F468" s="318"/>
      <c r="G468" s="318"/>
      <c r="H468" s="281"/>
      <c r="I468" s="69"/>
    </row>
    <row r="469" spans="1:11" ht="10.5" customHeight="1" x14ac:dyDescent="0.2">
      <c r="A469" s="2"/>
      <c r="B469" s="29" t="s">
        <v>271</v>
      </c>
      <c r="C469" s="317"/>
      <c r="D469" s="317"/>
      <c r="E469" s="317"/>
      <c r="F469" s="318"/>
      <c r="G469" s="318"/>
      <c r="H469" s="281"/>
      <c r="I469" s="71"/>
    </row>
    <row r="470" spans="1:11" s="28" customFormat="1" x14ac:dyDescent="0.2">
      <c r="A470" s="54"/>
      <c r="B470" s="16" t="s">
        <v>272</v>
      </c>
      <c r="C470" s="317"/>
      <c r="D470" s="317">
        <v>11194402.730000081</v>
      </c>
      <c r="E470" s="317">
        <v>11194402.730000081</v>
      </c>
      <c r="F470" s="318"/>
      <c r="G470" s="318">
        <v>42629.760000000002</v>
      </c>
      <c r="H470" s="281">
        <v>-5.7725323172149623E-2</v>
      </c>
      <c r="I470" s="70"/>
      <c r="J470" s="5"/>
    </row>
    <row r="471" spans="1:11" s="28" customFormat="1" x14ac:dyDescent="0.2">
      <c r="A471" s="54"/>
      <c r="B471" s="574" t="s">
        <v>458</v>
      </c>
      <c r="C471" s="317"/>
      <c r="D471" s="317"/>
      <c r="E471" s="317"/>
      <c r="F471" s="318"/>
      <c r="G471" s="318"/>
      <c r="H471" s="281"/>
      <c r="I471" s="70"/>
      <c r="J471" s="5"/>
    </row>
    <row r="472" spans="1:11" ht="10.5" customHeight="1" x14ac:dyDescent="0.2">
      <c r="A472" s="2"/>
      <c r="B472" s="16" t="s">
        <v>86</v>
      </c>
      <c r="C472" s="317"/>
      <c r="D472" s="317">
        <v>20220.369999999995</v>
      </c>
      <c r="E472" s="317">
        <v>20220.369999999995</v>
      </c>
      <c r="F472" s="318"/>
      <c r="G472" s="318"/>
      <c r="H472" s="281">
        <v>-4.1555533540913903E-2</v>
      </c>
      <c r="I472" s="69"/>
    </row>
    <row r="473" spans="1:11" s="28" customFormat="1" x14ac:dyDescent="0.2">
      <c r="A473" s="54"/>
      <c r="B473" s="29" t="s">
        <v>155</v>
      </c>
      <c r="C473" s="308">
        <v>183014893.17999995</v>
      </c>
      <c r="D473" s="308">
        <v>459561763.11000383</v>
      </c>
      <c r="E473" s="308">
        <v>642576656.29000378</v>
      </c>
      <c r="F473" s="315"/>
      <c r="G473" s="315">
        <v>3400829.8400000026</v>
      </c>
      <c r="H473" s="186">
        <v>3.846997843759925E-2</v>
      </c>
      <c r="I473" s="70"/>
      <c r="K473" s="209" t="b">
        <f>IF(ABS(E473-SUM(E456,E458:E465,E467:E468,E470:E472))&lt;0.001,TRUE,FALSE)</f>
        <v>1</v>
      </c>
    </row>
    <row r="474" spans="1:11" ht="18" customHeight="1" x14ac:dyDescent="0.2">
      <c r="A474" s="2"/>
      <c r="B474" s="29" t="s">
        <v>354</v>
      </c>
      <c r="C474" s="306"/>
      <c r="D474" s="306"/>
      <c r="E474" s="306"/>
      <c r="F474" s="313"/>
      <c r="G474" s="313"/>
      <c r="H474" s="185"/>
      <c r="I474" s="69"/>
    </row>
    <row r="475" spans="1:11" ht="14.25" customHeight="1" x14ac:dyDescent="0.2">
      <c r="A475" s="2"/>
      <c r="B475" s="273" t="s">
        <v>43</v>
      </c>
      <c r="C475" s="308">
        <v>14829525.540000021</v>
      </c>
      <c r="D475" s="308">
        <v>8278000.580000001</v>
      </c>
      <c r="E475" s="308">
        <v>23107526.120000023</v>
      </c>
      <c r="F475" s="315"/>
      <c r="G475" s="315">
        <v>73848.09</v>
      </c>
      <c r="H475" s="186">
        <v>0.16223549563151951</v>
      </c>
      <c r="I475" s="69"/>
    </row>
    <row r="476" spans="1:11" ht="19.5" customHeight="1" x14ac:dyDescent="0.2">
      <c r="A476" s="2"/>
      <c r="B476" s="74" t="s">
        <v>162</v>
      </c>
      <c r="C476" s="308"/>
      <c r="D476" s="308"/>
      <c r="E476" s="308"/>
      <c r="F476" s="315"/>
      <c r="G476" s="315"/>
      <c r="H476" s="186"/>
      <c r="I476" s="69"/>
    </row>
    <row r="477" spans="1:11" ht="15" customHeight="1" x14ac:dyDescent="0.2">
      <c r="A477" s="2"/>
      <c r="B477" s="37" t="s">
        <v>20</v>
      </c>
      <c r="C477" s="306">
        <v>3065.98</v>
      </c>
      <c r="D477" s="306">
        <v>5170.2</v>
      </c>
      <c r="E477" s="306">
        <v>8236.18</v>
      </c>
      <c r="F477" s="313"/>
      <c r="G477" s="313">
        <v>132.09</v>
      </c>
      <c r="H477" s="185">
        <v>-0.53690378931044813</v>
      </c>
      <c r="I477" s="69"/>
    </row>
    <row r="478" spans="1:11" s="28" customFormat="1" ht="10.5" customHeight="1" x14ac:dyDescent="0.2">
      <c r="A478" s="54"/>
      <c r="B478" s="75" t="s">
        <v>159</v>
      </c>
      <c r="C478" s="306">
        <v>12174275.960000008</v>
      </c>
      <c r="D478" s="306">
        <v>113973198.79999931</v>
      </c>
      <c r="E478" s="306">
        <v>126147474.75999932</v>
      </c>
      <c r="F478" s="313"/>
      <c r="G478" s="313">
        <v>458894.03999999975</v>
      </c>
      <c r="H478" s="185">
        <v>3.9540888232125093E-2</v>
      </c>
      <c r="I478" s="70"/>
    </row>
    <row r="479" spans="1:11" ht="10.5" customHeight="1" x14ac:dyDescent="0.2">
      <c r="A479" s="2"/>
      <c r="B479" s="75" t="s">
        <v>26</v>
      </c>
      <c r="C479" s="306">
        <v>3617965.170000005</v>
      </c>
      <c r="D479" s="306">
        <v>61119996.780000091</v>
      </c>
      <c r="E479" s="306">
        <v>64737961.9500001</v>
      </c>
      <c r="F479" s="313"/>
      <c r="G479" s="313">
        <v>334418.92000000016</v>
      </c>
      <c r="H479" s="185">
        <v>6.6201171933979452E-2</v>
      </c>
      <c r="I479" s="69"/>
    </row>
    <row r="480" spans="1:11" ht="10.5" customHeight="1" x14ac:dyDescent="0.2">
      <c r="A480" s="2"/>
      <c r="B480" s="75" t="s">
        <v>27</v>
      </c>
      <c r="C480" s="306">
        <v>10736631.079999974</v>
      </c>
      <c r="D480" s="306">
        <v>186877429.80000082</v>
      </c>
      <c r="E480" s="306">
        <v>197614060.88000077</v>
      </c>
      <c r="F480" s="313"/>
      <c r="G480" s="313">
        <v>1008067.7900000006</v>
      </c>
      <c r="H480" s="185">
        <v>3.7167715598169559E-2</v>
      </c>
      <c r="I480" s="69"/>
    </row>
    <row r="481" spans="1:11" ht="10.5" customHeight="1" x14ac:dyDescent="0.2">
      <c r="A481" s="2"/>
      <c r="B481" s="75" t="s">
        <v>274</v>
      </c>
      <c r="C481" s="306">
        <v>341152.60999999969</v>
      </c>
      <c r="D481" s="306">
        <v>4851003.6999999778</v>
      </c>
      <c r="E481" s="306">
        <v>5192156.3099999772</v>
      </c>
      <c r="F481" s="313"/>
      <c r="G481" s="313">
        <v>41587.419999999991</v>
      </c>
      <c r="H481" s="185">
        <v>5.7351740314456556E-2</v>
      </c>
      <c r="I481" s="69"/>
    </row>
    <row r="482" spans="1:11" ht="10.5" customHeight="1" x14ac:dyDescent="0.2">
      <c r="A482" s="2"/>
      <c r="B482" s="75" t="s">
        <v>273</v>
      </c>
      <c r="C482" s="306">
        <v>1025</v>
      </c>
      <c r="D482" s="306">
        <v>37250</v>
      </c>
      <c r="E482" s="306">
        <v>38275</v>
      </c>
      <c r="F482" s="313"/>
      <c r="G482" s="313">
        <v>30800</v>
      </c>
      <c r="H482" s="185">
        <v>0.39888023794304117</v>
      </c>
      <c r="I482" s="69"/>
    </row>
    <row r="483" spans="1:11" ht="10.5" customHeight="1" x14ac:dyDescent="0.2">
      <c r="A483" s="2"/>
      <c r="B483" s="75" t="s">
        <v>49</v>
      </c>
      <c r="C483" s="306">
        <v>6969.77</v>
      </c>
      <c r="D483" s="306">
        <v>40280996.004290007</v>
      </c>
      <c r="E483" s="306">
        <v>40287965.77429001</v>
      </c>
      <c r="F483" s="313"/>
      <c r="G483" s="313">
        <v>130894.91000000003</v>
      </c>
      <c r="H483" s="185">
        <v>1.6226840480941584E-2</v>
      </c>
      <c r="I483" s="69"/>
    </row>
    <row r="484" spans="1:11" ht="10.5" customHeight="1" x14ac:dyDescent="0.2">
      <c r="A484" s="2"/>
      <c r="B484" s="37" t="s">
        <v>349</v>
      </c>
      <c r="C484" s="305"/>
      <c r="D484" s="306">
        <v>5824758.7182260025</v>
      </c>
      <c r="E484" s="306">
        <v>5824758.7182260025</v>
      </c>
      <c r="F484" s="313"/>
      <c r="G484" s="313"/>
      <c r="H484" s="185"/>
      <c r="I484" s="69"/>
    </row>
    <row r="485" spans="1:11" x14ac:dyDescent="0.2">
      <c r="A485" s="2"/>
      <c r="B485" s="574" t="s">
        <v>459</v>
      </c>
      <c r="C485" s="306"/>
      <c r="D485" s="306">
        <v>6733.24</v>
      </c>
      <c r="E485" s="306">
        <v>6733.24</v>
      </c>
      <c r="F485" s="313"/>
      <c r="G485" s="313"/>
      <c r="H485" s="185">
        <v>-0.93480596436870644</v>
      </c>
      <c r="I485" s="69"/>
    </row>
    <row r="486" spans="1:11" x14ac:dyDescent="0.2">
      <c r="A486" s="2"/>
      <c r="B486" s="75" t="s">
        <v>28</v>
      </c>
      <c r="C486" s="306">
        <v>175659.36000000004</v>
      </c>
      <c r="D486" s="306">
        <v>1909827.2000000007</v>
      </c>
      <c r="E486" s="306">
        <v>2085486.5600000008</v>
      </c>
      <c r="F486" s="313"/>
      <c r="G486" s="313">
        <v>4321.6099999999997</v>
      </c>
      <c r="H486" s="185">
        <v>3.723462028279334E-2</v>
      </c>
      <c r="I486" s="69"/>
    </row>
    <row r="487" spans="1:11" ht="10.5" customHeight="1" x14ac:dyDescent="0.2">
      <c r="A487" s="2"/>
      <c r="B487" s="37" t="s">
        <v>280</v>
      </c>
      <c r="C487" s="306"/>
      <c r="D487" s="306">
        <v>-2795876.4600000042</v>
      </c>
      <c r="E487" s="306">
        <v>-2795876.4600000042</v>
      </c>
      <c r="F487" s="313"/>
      <c r="G487" s="313">
        <v>-15098.11</v>
      </c>
      <c r="H487" s="185">
        <v>0.27647267694969169</v>
      </c>
      <c r="I487" s="69"/>
    </row>
    <row r="488" spans="1:11" ht="10.5" customHeight="1" x14ac:dyDescent="0.2">
      <c r="A488" s="2"/>
      <c r="B488" s="35" t="s">
        <v>160</v>
      </c>
      <c r="C488" s="308">
        <v>27056744.929999989</v>
      </c>
      <c r="D488" s="308">
        <v>412090487.98251617</v>
      </c>
      <c r="E488" s="308">
        <v>439147232.91251618</v>
      </c>
      <c r="F488" s="315"/>
      <c r="G488" s="315">
        <v>1994018.6700000004</v>
      </c>
      <c r="H488" s="186">
        <v>4.8473434709758845E-2</v>
      </c>
      <c r="I488" s="69"/>
      <c r="K488" s="209" t="b">
        <f>IF(ABS(E488-SUM(E477:E487))&lt;0.001,TRUE,FALSE)</f>
        <v>1</v>
      </c>
    </row>
    <row r="489" spans="1:11" ht="10.5" customHeight="1" x14ac:dyDescent="0.2">
      <c r="A489" s="2"/>
      <c r="B489" s="76" t="s">
        <v>33</v>
      </c>
      <c r="C489" s="306"/>
      <c r="D489" s="306">
        <v>132445.66999999998</v>
      </c>
      <c r="E489" s="306">
        <v>132445.66999999998</v>
      </c>
      <c r="F489" s="313"/>
      <c r="G489" s="313"/>
      <c r="H489" s="185"/>
      <c r="I489" s="69"/>
    </row>
    <row r="490" spans="1:11" x14ac:dyDescent="0.2">
      <c r="A490" s="2"/>
      <c r="B490" s="76" t="s">
        <v>383</v>
      </c>
      <c r="C490" s="306"/>
      <c r="D490" s="306">
        <v>46100057.505384006</v>
      </c>
      <c r="E490" s="306">
        <v>46100057.505384006</v>
      </c>
      <c r="F490" s="313"/>
      <c r="G490" s="313"/>
      <c r="H490" s="185">
        <v>-0.42863061280606218</v>
      </c>
      <c r="I490" s="69"/>
    </row>
    <row r="491" spans="1:11" ht="10.5" customHeight="1" x14ac:dyDescent="0.2">
      <c r="A491" s="2"/>
      <c r="B491" s="76" t="s">
        <v>446</v>
      </c>
      <c r="C491" s="306"/>
      <c r="D491" s="306">
        <v>65928.932815000007</v>
      </c>
      <c r="E491" s="306">
        <v>65928.932815000007</v>
      </c>
      <c r="F491" s="313"/>
      <c r="G491" s="313"/>
      <c r="H491" s="185"/>
      <c r="I491" s="69"/>
    </row>
    <row r="492" spans="1:11" ht="10.5" customHeight="1" x14ac:dyDescent="0.2">
      <c r="A492" s="2"/>
      <c r="B492" s="76" t="s">
        <v>477</v>
      </c>
      <c r="C492" s="306"/>
      <c r="D492" s="306">
        <v>1393191.3983400019</v>
      </c>
      <c r="E492" s="306">
        <v>1393191.3983400019</v>
      </c>
      <c r="F492" s="313"/>
      <c r="G492" s="313">
        <v>12051.203889999997</v>
      </c>
      <c r="H492" s="185">
        <v>-0.347605426580465</v>
      </c>
      <c r="I492" s="69"/>
    </row>
    <row r="493" spans="1:11" ht="10.5" customHeight="1" x14ac:dyDescent="0.2">
      <c r="A493" s="2"/>
      <c r="B493" s="76" t="s">
        <v>492</v>
      </c>
      <c r="C493" s="306"/>
      <c r="D493" s="306">
        <v>156804.19566499998</v>
      </c>
      <c r="E493" s="306">
        <v>156804.19566499998</v>
      </c>
      <c r="F493" s="313"/>
      <c r="G493" s="313">
        <v>-1.8100600000000178</v>
      </c>
      <c r="H493" s="185"/>
      <c r="I493" s="69"/>
    </row>
    <row r="494" spans="1:11" x14ac:dyDescent="0.2">
      <c r="A494" s="2"/>
      <c r="B494" s="76" t="s">
        <v>439</v>
      </c>
      <c r="C494" s="306"/>
      <c r="D494" s="306">
        <v>10195357.882380001</v>
      </c>
      <c r="E494" s="306">
        <v>10195357.882380001</v>
      </c>
      <c r="F494" s="313"/>
      <c r="G494" s="313"/>
      <c r="H494" s="185">
        <v>0.53413585130142383</v>
      </c>
      <c r="I494" s="69"/>
    </row>
    <row r="495" spans="1:11" x14ac:dyDescent="0.2">
      <c r="A495" s="2"/>
      <c r="B495" s="76" t="s">
        <v>480</v>
      </c>
      <c r="C495" s="306"/>
      <c r="D495" s="306">
        <v>94663</v>
      </c>
      <c r="E495" s="306">
        <v>94663</v>
      </c>
      <c r="F495" s="313"/>
      <c r="G495" s="313"/>
      <c r="H495" s="185">
        <v>-0.17562483671514417</v>
      </c>
      <c r="I495" s="69"/>
    </row>
    <row r="496" spans="1:11" s="80" customFormat="1" ht="12.75" x14ac:dyDescent="0.2">
      <c r="A496" s="2"/>
      <c r="B496" s="76" t="s">
        <v>490</v>
      </c>
      <c r="C496" s="306">
        <v>89690.599999999991</v>
      </c>
      <c r="D496" s="306">
        <v>2191005.7600000002</v>
      </c>
      <c r="E496" s="306">
        <v>2280696.3600000003</v>
      </c>
      <c r="F496" s="313"/>
      <c r="G496" s="313">
        <v>7832.99</v>
      </c>
      <c r="H496" s="185"/>
      <c r="I496" s="79"/>
      <c r="J496" s="5"/>
    </row>
    <row r="497" spans="1:12" s="80" customFormat="1" ht="12.75" x14ac:dyDescent="0.2">
      <c r="A497" s="2"/>
      <c r="B497" s="76" t="s">
        <v>494</v>
      </c>
      <c r="C497" s="306"/>
      <c r="D497" s="306">
        <v>441167.10318999999</v>
      </c>
      <c r="E497" s="306">
        <v>441167.10318999999</v>
      </c>
      <c r="F497" s="313"/>
      <c r="G497" s="313"/>
      <c r="H497" s="185"/>
      <c r="I497" s="79"/>
      <c r="J497" s="5"/>
    </row>
    <row r="498" spans="1:12" s="80" customFormat="1" ht="12.75" x14ac:dyDescent="0.2">
      <c r="A498" s="2"/>
      <c r="B498" s="73" t="s">
        <v>158</v>
      </c>
      <c r="C498" s="306"/>
      <c r="D498" s="306">
        <v>100465.98999999999</v>
      </c>
      <c r="E498" s="306">
        <v>100465.98999999999</v>
      </c>
      <c r="F498" s="313"/>
      <c r="G498" s="313"/>
      <c r="H498" s="185">
        <v>0.98112639033908455</v>
      </c>
      <c r="I498" s="79"/>
      <c r="J498" s="5"/>
    </row>
    <row r="499" spans="1:12" ht="16.5" customHeight="1" x14ac:dyDescent="0.2">
      <c r="A499" s="77"/>
      <c r="B499" s="78" t="s">
        <v>297</v>
      </c>
      <c r="C499" s="308">
        <v>41975961.070000008</v>
      </c>
      <c r="D499" s="308">
        <v>481239576.00029027</v>
      </c>
      <c r="E499" s="308">
        <v>523215537.07029033</v>
      </c>
      <c r="F499" s="315"/>
      <c r="G499" s="315">
        <v>2087749.1438300002</v>
      </c>
      <c r="H499" s="186">
        <v>-1.9545132087041561E-2</v>
      </c>
      <c r="I499" s="69"/>
      <c r="K499" s="209" t="b">
        <f>IF(ABS(E499-SUM(E475,E488,E489:E498))&lt;0.001,TRUE,FALSE)</f>
        <v>1</v>
      </c>
      <c r="L499" s="164"/>
    </row>
    <row r="500" spans="1:12" ht="12" customHeight="1" x14ac:dyDescent="0.2">
      <c r="A500" s="2"/>
      <c r="B500" s="76" t="s">
        <v>80</v>
      </c>
      <c r="C500" s="306"/>
      <c r="D500" s="306">
        <v>516348597.85000074</v>
      </c>
      <c r="E500" s="306">
        <v>516348597.85000074</v>
      </c>
      <c r="F500" s="313"/>
      <c r="G500" s="313"/>
      <c r="H500" s="185">
        <v>-2.7875943810207193E-4</v>
      </c>
      <c r="I500" s="69"/>
    </row>
    <row r="501" spans="1:12" ht="12" customHeight="1" x14ac:dyDescent="0.2">
      <c r="A501" s="2"/>
      <c r="B501" s="76" t="s">
        <v>81</v>
      </c>
      <c r="C501" s="306"/>
      <c r="D501" s="306">
        <v>381443405.94000089</v>
      </c>
      <c r="E501" s="306">
        <v>381443405.94000089</v>
      </c>
      <c r="F501" s="313"/>
      <c r="G501" s="313"/>
      <c r="H501" s="185">
        <v>5.7342240391915489E-2</v>
      </c>
      <c r="I501" s="69"/>
    </row>
    <row r="502" spans="1:12" ht="12" customHeight="1" x14ac:dyDescent="0.2">
      <c r="A502" s="2"/>
      <c r="B502" s="76" t="s">
        <v>438</v>
      </c>
      <c r="C502" s="306"/>
      <c r="D502" s="306">
        <v>33979733.199999981</v>
      </c>
      <c r="E502" s="306">
        <v>33979733.199999981</v>
      </c>
      <c r="F502" s="313"/>
      <c r="G502" s="313"/>
      <c r="H502" s="185">
        <v>-3.6863656688865154E-2</v>
      </c>
      <c r="I502" s="69"/>
    </row>
    <row r="503" spans="1:12" ht="12" customHeight="1" x14ac:dyDescent="0.2">
      <c r="A503" s="2"/>
      <c r="B503" s="76" t="s">
        <v>78</v>
      </c>
      <c r="C503" s="306"/>
      <c r="D503" s="306"/>
      <c r="E503" s="306"/>
      <c r="F503" s="313"/>
      <c r="G503" s="313"/>
      <c r="H503" s="185"/>
      <c r="I503" s="69"/>
    </row>
    <row r="504" spans="1:12" ht="12" customHeight="1" x14ac:dyDescent="0.2">
      <c r="A504" s="2"/>
      <c r="B504" s="76" t="s">
        <v>76</v>
      </c>
      <c r="C504" s="306"/>
      <c r="D504" s="306"/>
      <c r="E504" s="306"/>
      <c r="F504" s="313"/>
      <c r="G504" s="313"/>
      <c r="H504" s="185"/>
      <c r="I504" s="69"/>
    </row>
    <row r="505" spans="1:12" ht="12" customHeight="1" x14ac:dyDescent="0.2">
      <c r="A505" s="2"/>
      <c r="B505" s="76" t="s">
        <v>77</v>
      </c>
      <c r="C505" s="306"/>
      <c r="D505" s="306"/>
      <c r="E505" s="306"/>
      <c r="F505" s="313"/>
      <c r="G505" s="313"/>
      <c r="H505" s="185"/>
      <c r="I505" s="69"/>
      <c r="K505" s="209"/>
    </row>
    <row r="506" spans="1:12" s="28" customFormat="1" ht="18.75" customHeight="1" x14ac:dyDescent="0.2">
      <c r="A506" s="2"/>
      <c r="B506" s="83" t="s">
        <v>277</v>
      </c>
      <c r="C506" s="308"/>
      <c r="D506" s="308">
        <v>931771736.99000156</v>
      </c>
      <c r="E506" s="308">
        <v>931771736.99000156</v>
      </c>
      <c r="F506" s="315"/>
      <c r="G506" s="315"/>
      <c r="H506" s="186">
        <v>2.108650938238732E-2</v>
      </c>
      <c r="I506" s="70"/>
      <c r="J506" s="5"/>
      <c r="K506" s="209" t="b">
        <f>IF(ABS(E506-SUM(E500:E505))&lt;0.001,TRUE,FALSE)</f>
        <v>1</v>
      </c>
    </row>
    <row r="507" spans="1:12" ht="10.5" customHeight="1" x14ac:dyDescent="0.2">
      <c r="A507" s="54"/>
      <c r="B507" s="52" t="s">
        <v>157</v>
      </c>
      <c r="C507" s="308">
        <v>1110194813.0799956</v>
      </c>
      <c r="D507" s="308">
        <v>4667932523.1862392</v>
      </c>
      <c r="E507" s="308">
        <v>5778127336.2662334</v>
      </c>
      <c r="F507" s="315">
        <v>161252640.16</v>
      </c>
      <c r="G507" s="315">
        <v>23827516.916046038</v>
      </c>
      <c r="H507" s="186">
        <v>1.9237005243445848E-2</v>
      </c>
      <c r="I507" s="69"/>
      <c r="K507" s="209" t="b">
        <f>IF(ABS(E507-SUM(E421,E407,E452:E453,E473,E474,E475,E488:E498,E506))&lt;0.001,TRUE,FALSE)</f>
        <v>1</v>
      </c>
    </row>
    <row r="508" spans="1:12" ht="10.5" customHeight="1" x14ac:dyDescent="0.2">
      <c r="A508" s="2"/>
      <c r="B508" s="167" t="s">
        <v>181</v>
      </c>
      <c r="C508" s="319"/>
      <c r="D508" s="319"/>
      <c r="E508" s="319"/>
      <c r="F508" s="320"/>
      <c r="G508" s="320"/>
      <c r="H508" s="240"/>
      <c r="I508" s="69"/>
    </row>
    <row r="509" spans="1:12" s="28" customFormat="1" x14ac:dyDescent="0.2">
      <c r="A509" s="2"/>
      <c r="B509" s="168" t="s">
        <v>182</v>
      </c>
      <c r="C509" s="321"/>
      <c r="D509" s="321"/>
      <c r="E509" s="321"/>
      <c r="F509" s="322"/>
      <c r="G509" s="322"/>
      <c r="H509" s="194"/>
      <c r="I509" s="70"/>
      <c r="J509" s="5"/>
    </row>
    <row r="510" spans="1:12" s="28" customFormat="1" ht="12.75" x14ac:dyDescent="0.2">
      <c r="A510" s="54"/>
      <c r="B510" s="212" t="s">
        <v>31</v>
      </c>
      <c r="C510" s="431">
        <v>2024659242.819994</v>
      </c>
      <c r="D510" s="431">
        <v>6016930626.2840271</v>
      </c>
      <c r="E510" s="431">
        <v>8041589869.104023</v>
      </c>
      <c r="F510" s="432"/>
      <c r="G510" s="432">
        <v>36307275.411503024</v>
      </c>
      <c r="H510" s="433">
        <v>4.7016913005417216E-2</v>
      </c>
      <c r="I510" s="70"/>
      <c r="J510" s="5"/>
      <c r="K510" s="209" t="b">
        <f>IF(ABS(E510-SUM(E298,E507:E509))&lt;0.001,TRUE,FALSE)</f>
        <v>1</v>
      </c>
    </row>
    <row r="511" spans="1:12" s="28" customFormat="1" x14ac:dyDescent="0.2">
      <c r="A511" s="54"/>
      <c r="B511" s="76" t="s">
        <v>13</v>
      </c>
      <c r="C511" s="274"/>
      <c r="D511" s="276"/>
      <c r="E511" s="276"/>
      <c r="F511" s="434"/>
      <c r="G511" s="429"/>
      <c r="H511" s="430"/>
      <c r="I511" s="70"/>
      <c r="J511" s="5"/>
    </row>
    <row r="512" spans="1:12" s="28" customFormat="1" x14ac:dyDescent="0.2">
      <c r="A512" s="54"/>
      <c r="B512" s="76" t="s">
        <v>14</v>
      </c>
      <c r="C512" s="275"/>
      <c r="D512" s="65"/>
      <c r="E512" s="65"/>
      <c r="F512" s="427"/>
      <c r="G512" s="427"/>
      <c r="H512" s="428"/>
      <c r="I512" s="70"/>
      <c r="J512" s="5"/>
    </row>
    <row r="513" spans="1:11" s="28" customFormat="1" ht="12" x14ac:dyDescent="0.2">
      <c r="A513" s="54"/>
      <c r="B513" s="229" t="s">
        <v>248</v>
      </c>
      <c r="C513" s="241"/>
      <c r="D513" s="241"/>
      <c r="E513" s="241"/>
      <c r="F513" s="241"/>
      <c r="G513" s="241"/>
      <c r="H513" s="433"/>
      <c r="I513" s="70"/>
      <c r="K513" s="209" t="b">
        <f>IF(ABS(E513-SUM(E511:E512))&lt;0.001,TRUE,FALSE)</f>
        <v>1</v>
      </c>
    </row>
    <row r="514" spans="1:11" s="28" customFormat="1" ht="12" x14ac:dyDescent="0.2">
      <c r="A514" s="54"/>
      <c r="B514" s="229" t="s">
        <v>298</v>
      </c>
      <c r="C514" s="323"/>
      <c r="D514" s="323">
        <v>39115.99</v>
      </c>
      <c r="E514" s="323">
        <v>39115.99</v>
      </c>
      <c r="F514" s="324"/>
      <c r="G514" s="324"/>
      <c r="H514" s="433">
        <v>2.0715179267128514E-2</v>
      </c>
      <c r="I514" s="70"/>
    </row>
    <row r="515" spans="1:11" s="28" customFormat="1" ht="12" x14ac:dyDescent="0.2">
      <c r="A515" s="54"/>
      <c r="B515" s="229" t="s">
        <v>421</v>
      </c>
      <c r="C515" s="229"/>
      <c r="D515" s="323">
        <v>38080.273393999996</v>
      </c>
      <c r="E515" s="323">
        <v>38080.273393999996</v>
      </c>
      <c r="F515" s="323"/>
      <c r="G515" s="324"/>
      <c r="H515" s="433"/>
      <c r="I515" s="70"/>
    </row>
    <row r="516" spans="1:11" s="28" customFormat="1" ht="12" hidden="1" x14ac:dyDescent="0.2">
      <c r="A516" s="54"/>
      <c r="B516" s="229" t="s">
        <v>495</v>
      </c>
      <c r="C516" s="323"/>
      <c r="D516" s="323"/>
      <c r="E516" s="323"/>
      <c r="F516" s="323"/>
      <c r="G516" s="324"/>
      <c r="H516" s="433"/>
      <c r="I516" s="70"/>
    </row>
    <row r="517" spans="1:11" s="28" customFormat="1" ht="12" x14ac:dyDescent="0.2">
      <c r="A517" s="54"/>
      <c r="B517" s="229" t="s">
        <v>389</v>
      </c>
      <c r="C517" s="323"/>
      <c r="D517" s="323">
        <v>6115.22</v>
      </c>
      <c r="E517" s="323">
        <v>6115.22</v>
      </c>
      <c r="F517" s="323"/>
      <c r="G517" s="324">
        <v>93.23</v>
      </c>
      <c r="H517" s="433">
        <v>4.3205759175700686E-2</v>
      </c>
      <c r="I517" s="70"/>
    </row>
    <row r="518" spans="1:11" s="28" customFormat="1" x14ac:dyDescent="0.2">
      <c r="A518" s="54"/>
      <c r="B518" s="265" t="s">
        <v>238</v>
      </c>
      <c r="C518" s="213"/>
      <c r="D518" s="213"/>
      <c r="E518" s="213"/>
      <c r="F518" s="213"/>
      <c r="G518" s="213"/>
      <c r="H518" s="214"/>
      <c r="I518" s="70"/>
    </row>
    <row r="519" spans="1:11" ht="9" customHeight="1" x14ac:dyDescent="0.2">
      <c r="A519" s="54"/>
      <c r="B519" s="265" t="s">
        <v>251</v>
      </c>
      <c r="C519" s="213"/>
      <c r="D519" s="213"/>
      <c r="E519" s="213"/>
      <c r="F519" s="213"/>
      <c r="G519" s="213"/>
      <c r="H519" s="214"/>
      <c r="I519" s="69"/>
    </row>
    <row r="520" spans="1:11" ht="16.5" customHeight="1" x14ac:dyDescent="0.2">
      <c r="A520" s="2"/>
      <c r="B520" s="265" t="s">
        <v>376</v>
      </c>
      <c r="C520" s="213"/>
      <c r="D520" s="213"/>
      <c r="E520" s="213"/>
      <c r="F520" s="165"/>
      <c r="G520" s="165"/>
      <c r="H520" s="215"/>
      <c r="I520" s="85"/>
    </row>
    <row r="521" spans="1:11" x14ac:dyDescent="0.2">
      <c r="B521" s="265" t="s">
        <v>282</v>
      </c>
      <c r="C521" s="85"/>
      <c r="D521" s="85"/>
      <c r="E521" s="86"/>
      <c r="F521" s="5"/>
      <c r="G521" s="5"/>
      <c r="H521" s="5"/>
      <c r="I521" s="8"/>
    </row>
    <row r="522" spans="1:11" ht="15.75" x14ac:dyDescent="0.25">
      <c r="B522" s="7" t="s">
        <v>288</v>
      </c>
      <c r="C522" s="8"/>
      <c r="D522" s="8"/>
      <c r="E522" s="8"/>
      <c r="F522" s="8"/>
      <c r="G522" s="8"/>
      <c r="H522" s="8"/>
    </row>
    <row r="523" spans="1:11" ht="19.5" customHeight="1" x14ac:dyDescent="0.2">
      <c r="B523" s="9"/>
      <c r="C523" s="10" t="str">
        <f>$C$3</f>
        <v>MOIS DE MAI 2024</v>
      </c>
      <c r="D523" s="11"/>
      <c r="I523" s="15"/>
    </row>
    <row r="524" spans="1:11" ht="12.75" x14ac:dyDescent="0.2">
      <c r="B524" s="12" t="str">
        <f>B430</f>
        <v xml:space="preserve">             I - ASSURANCE MALADIE : DÉPENSES en milliers d'euros</v>
      </c>
      <c r="C524" s="13"/>
      <c r="D524" s="13"/>
      <c r="E524" s="13"/>
      <c r="F524" s="14"/>
      <c r="G524" s="15"/>
      <c r="H524" s="15"/>
      <c r="I524" s="20"/>
    </row>
    <row r="525" spans="1:11" ht="12.75" customHeight="1" x14ac:dyDescent="0.2">
      <c r="B525" s="830"/>
      <c r="C525" s="831"/>
      <c r="D525" s="87"/>
      <c r="E525" s="601" t="s">
        <v>6</v>
      </c>
      <c r="F525" s="339" t="str">
        <f>$H$5</f>
        <v>GAM</v>
      </c>
      <c r="G525" s="600"/>
      <c r="H525" s="89"/>
      <c r="I525" s="20"/>
    </row>
    <row r="526" spans="1:11" ht="12.75" customHeight="1" x14ac:dyDescent="0.2">
      <c r="B526" s="847" t="s">
        <v>296</v>
      </c>
      <c r="C526" s="848"/>
      <c r="D526" s="90"/>
      <c r="E526" s="301"/>
      <c r="F526" s="239"/>
      <c r="G526" s="199"/>
      <c r="H526" s="90"/>
      <c r="I526" s="20"/>
    </row>
    <row r="527" spans="1:11" ht="18.75" customHeight="1" x14ac:dyDescent="0.2">
      <c r="A527" s="91"/>
      <c r="B527" s="853" t="s">
        <v>295</v>
      </c>
      <c r="C527" s="854"/>
      <c r="D527" s="93"/>
      <c r="E527" s="303"/>
      <c r="F527" s="237"/>
      <c r="G527" s="200"/>
      <c r="H527" s="93"/>
      <c r="I527" s="20"/>
    </row>
    <row r="528" spans="1:11" s="95" customFormat="1" ht="9" customHeight="1" x14ac:dyDescent="0.2">
      <c r="A528" s="6"/>
      <c r="B528" s="851"/>
      <c r="C528" s="852"/>
      <c r="D528" s="90"/>
      <c r="E528" s="301"/>
      <c r="F528" s="239"/>
      <c r="G528" s="199"/>
      <c r="H528" s="90"/>
      <c r="I528" s="94"/>
      <c r="J528" s="104"/>
    </row>
    <row r="529" spans="1:11" ht="18" customHeight="1" x14ac:dyDescent="0.2">
      <c r="A529" s="91"/>
      <c r="B529" s="92" t="s">
        <v>294</v>
      </c>
      <c r="C529" s="172"/>
      <c r="D529" s="93"/>
      <c r="E529" s="303">
        <v>6219912783.4566975</v>
      </c>
      <c r="F529" s="237">
        <v>9.1693268303668418E-2</v>
      </c>
      <c r="G529" s="200"/>
      <c r="H529" s="93"/>
      <c r="I529" s="20"/>
      <c r="J529" s="104"/>
      <c r="K529" s="209" t="b">
        <f>IF(ABS(E529-SUM(E530,E535,E547:E548,E551:E556))&lt;0.001,TRUE,FALSE)</f>
        <v>1</v>
      </c>
    </row>
    <row r="530" spans="1:11" ht="15" customHeight="1" x14ac:dyDescent="0.2">
      <c r="B530" s="849" t="s">
        <v>410</v>
      </c>
      <c r="C530" s="850"/>
      <c r="D530" s="90"/>
      <c r="E530" s="303">
        <v>1438726493.0735092</v>
      </c>
      <c r="F530" s="237">
        <v>-5.3173413079166454E-2</v>
      </c>
      <c r="G530" s="201"/>
      <c r="H530" s="90"/>
      <c r="I530" s="20"/>
      <c r="J530" s="104"/>
      <c r="K530" s="209" t="b">
        <f>IF(ABS(E530-SUM(E531:E534))&lt;0.001,TRUE,FALSE)</f>
        <v>1</v>
      </c>
    </row>
    <row r="531" spans="1:11" ht="15" customHeight="1" x14ac:dyDescent="0.2">
      <c r="B531" s="843" t="s">
        <v>72</v>
      </c>
      <c r="C531" s="844"/>
      <c r="D531" s="90"/>
      <c r="E531" s="301">
        <v>97693621.229924977</v>
      </c>
      <c r="F531" s="239">
        <v>3.2738349754245277E-2</v>
      </c>
      <c r="G531" s="199"/>
      <c r="H531" s="90"/>
      <c r="I531" s="20"/>
      <c r="J531" s="104"/>
    </row>
    <row r="532" spans="1:11" ht="15" customHeight="1" x14ac:dyDescent="0.2">
      <c r="B532" s="421" t="s">
        <v>404</v>
      </c>
      <c r="C532" s="404"/>
      <c r="D532" s="90"/>
      <c r="E532" s="301">
        <v>1334110811.9752367</v>
      </c>
      <c r="F532" s="239">
        <v>-1.3822331903786678E-2</v>
      </c>
      <c r="G532" s="199"/>
      <c r="H532" s="90"/>
      <c r="I532" s="20"/>
      <c r="J532" s="104"/>
    </row>
    <row r="533" spans="1:11" ht="15" customHeight="1" x14ac:dyDescent="0.2">
      <c r="B533" s="421" t="s">
        <v>407</v>
      </c>
      <c r="C533" s="404"/>
      <c r="D533" s="90"/>
      <c r="E533" s="301">
        <v>5556239.0435135001</v>
      </c>
      <c r="F533" s="239">
        <v>-0.38401617029555335</v>
      </c>
      <c r="G533" s="199"/>
      <c r="H533" s="90"/>
      <c r="I533" s="20"/>
      <c r="J533" s="104"/>
    </row>
    <row r="534" spans="1:11" ht="15" customHeight="1" x14ac:dyDescent="0.2">
      <c r="B534" s="421" t="s">
        <v>405</v>
      </c>
      <c r="C534" s="404"/>
      <c r="D534" s="90"/>
      <c r="E534" s="301">
        <v>1365820.8248339996</v>
      </c>
      <c r="F534" s="239">
        <v>-0.97835405429330791</v>
      </c>
      <c r="G534" s="199"/>
      <c r="H534" s="90"/>
      <c r="I534" s="20"/>
      <c r="J534" s="104"/>
    </row>
    <row r="535" spans="1:11" ht="15" customHeight="1" x14ac:dyDescent="0.2">
      <c r="B535" s="828" t="s">
        <v>71</v>
      </c>
      <c r="C535" s="829"/>
      <c r="D535" s="90"/>
      <c r="E535" s="303">
        <v>3886436924.6337409</v>
      </c>
      <c r="F535" s="237">
        <v>9.8493779532818015E-2</v>
      </c>
      <c r="G535" s="201"/>
      <c r="H535" s="90"/>
      <c r="I535" s="20"/>
      <c r="J535" s="104"/>
      <c r="K535" s="209" t="b">
        <f>IF(ABS(E535-SUM(E536:E541))&lt;0.001,TRUE,FALSE)</f>
        <v>1</v>
      </c>
    </row>
    <row r="536" spans="1:11" ht="15" customHeight="1" x14ac:dyDescent="0.2">
      <c r="B536" s="843" t="s">
        <v>70</v>
      </c>
      <c r="C536" s="844"/>
      <c r="D536" s="90"/>
      <c r="E536" s="301"/>
      <c r="F536" s="239"/>
      <c r="G536" s="199"/>
      <c r="H536" s="90"/>
      <c r="I536" s="20"/>
      <c r="J536" s="104"/>
    </row>
    <row r="537" spans="1:11" ht="15" customHeight="1" x14ac:dyDescent="0.2">
      <c r="B537" s="843" t="s">
        <v>361</v>
      </c>
      <c r="C537" s="844"/>
      <c r="D537" s="90"/>
      <c r="E537" s="301">
        <v>0</v>
      </c>
      <c r="F537" s="239"/>
      <c r="G537" s="199"/>
      <c r="H537" s="90"/>
      <c r="I537" s="20"/>
      <c r="J537" s="104"/>
    </row>
    <row r="538" spans="1:11" ht="15" customHeight="1" x14ac:dyDescent="0.2">
      <c r="B538" s="845" t="s">
        <v>413</v>
      </c>
      <c r="C538" s="846"/>
      <c r="D538" s="90"/>
      <c r="E538" s="301">
        <v>2960224139.5206599</v>
      </c>
      <c r="F538" s="239">
        <v>8.469063327515558E-2</v>
      </c>
      <c r="G538" s="199"/>
      <c r="H538" s="90"/>
      <c r="I538" s="20"/>
      <c r="J538" s="104"/>
    </row>
    <row r="539" spans="1:11" ht="15" customHeight="1" x14ac:dyDescent="0.2">
      <c r="B539" s="843" t="s">
        <v>357</v>
      </c>
      <c r="C539" s="844"/>
      <c r="D539" s="90"/>
      <c r="E539" s="301">
        <v>523135103.25399625</v>
      </c>
      <c r="F539" s="239">
        <v>0.16062694139182554</v>
      </c>
      <c r="G539" s="199"/>
      <c r="H539" s="90"/>
      <c r="I539" s="20"/>
      <c r="J539" s="104"/>
    </row>
    <row r="540" spans="1:11" ht="15" customHeight="1" x14ac:dyDescent="0.2">
      <c r="B540" s="843" t="s">
        <v>358</v>
      </c>
      <c r="C540" s="844"/>
      <c r="D540" s="90"/>
      <c r="E540" s="301">
        <v>94170510.411229193</v>
      </c>
      <c r="F540" s="239">
        <v>6.6551176330962081E-2</v>
      </c>
      <c r="G540" s="199"/>
      <c r="H540" s="90"/>
      <c r="I540" s="20"/>
      <c r="J540" s="104"/>
    </row>
    <row r="541" spans="1:11" ht="12.75" customHeight="1" x14ac:dyDescent="0.2">
      <c r="B541" s="843" t="s">
        <v>359</v>
      </c>
      <c r="C541" s="844"/>
      <c r="D541" s="90"/>
      <c r="E541" s="301">
        <v>308907171.44785595</v>
      </c>
      <c r="F541" s="239">
        <v>0.14476071299403159</v>
      </c>
      <c r="G541" s="199"/>
      <c r="H541" s="90"/>
      <c r="I541" s="20"/>
      <c r="J541" s="104"/>
      <c r="K541" s="209" t="b">
        <f>IF(ABS(E541-SUM(E542:E546))&lt;0.001,TRUE,FALSE)</f>
        <v>1</v>
      </c>
    </row>
    <row r="542" spans="1:11" ht="15" customHeight="1" x14ac:dyDescent="0.2">
      <c r="B542" s="811" t="s">
        <v>394</v>
      </c>
      <c r="C542" s="812"/>
      <c r="D542" s="90"/>
      <c r="E542" s="301">
        <v>214307951.33058083</v>
      </c>
      <c r="F542" s="239">
        <v>0.12778199364834197</v>
      </c>
      <c r="G542" s="199"/>
      <c r="H542" s="90"/>
      <c r="I542" s="20"/>
      <c r="J542" s="104"/>
    </row>
    <row r="543" spans="1:11" ht="15" customHeight="1" x14ac:dyDescent="0.2">
      <c r="B543" s="811" t="s">
        <v>395</v>
      </c>
      <c r="C543" s="812"/>
      <c r="D543" s="90"/>
      <c r="E543" s="301">
        <v>4282671.2244230006</v>
      </c>
      <c r="F543" s="239">
        <v>0.14420203683556276</v>
      </c>
      <c r="G543" s="199"/>
      <c r="H543" s="90"/>
      <c r="I543" s="20"/>
      <c r="J543" s="104"/>
    </row>
    <row r="544" spans="1:11" ht="15" customHeight="1" x14ac:dyDescent="0.2">
      <c r="B544" s="811" t="s">
        <v>396</v>
      </c>
      <c r="C544" s="812"/>
      <c r="D544" s="90"/>
      <c r="E544" s="301">
        <v>7119719.2138860011</v>
      </c>
      <c r="F544" s="239">
        <v>0.10108506687205554</v>
      </c>
      <c r="G544" s="199"/>
      <c r="H544" s="90"/>
      <c r="I544" s="20"/>
      <c r="J544" s="104"/>
    </row>
    <row r="545" spans="1:11" ht="15" customHeight="1" x14ac:dyDescent="0.2">
      <c r="B545" s="811" t="s">
        <v>397</v>
      </c>
      <c r="C545" s="812"/>
      <c r="D545" s="90"/>
      <c r="E545" s="301">
        <v>1870828.5154246297</v>
      </c>
      <c r="F545" s="239">
        <v>0.20704246206908361</v>
      </c>
      <c r="G545" s="199"/>
      <c r="H545" s="90"/>
      <c r="I545" s="20"/>
      <c r="J545" s="104"/>
    </row>
    <row r="546" spans="1:11" ht="12.75" x14ac:dyDescent="0.2">
      <c r="B546" s="835" t="s">
        <v>406</v>
      </c>
      <c r="C546" s="836"/>
      <c r="D546" s="90"/>
      <c r="E546" s="301">
        <v>81326001.163541526</v>
      </c>
      <c r="F546" s="239">
        <v>0.1949282538292374</v>
      </c>
      <c r="G546" s="199"/>
      <c r="H546" s="90"/>
      <c r="I546" s="20"/>
      <c r="J546" s="104"/>
    </row>
    <row r="547" spans="1:11" ht="18.75" customHeight="1" x14ac:dyDescent="0.2">
      <c r="B547" s="828" t="s">
        <v>362</v>
      </c>
      <c r="C547" s="829"/>
      <c r="D547" s="90"/>
      <c r="E547" s="303">
        <v>3171082.7500000005</v>
      </c>
      <c r="F547" s="237">
        <v>0.55305362093353128</v>
      </c>
      <c r="G547" s="199"/>
      <c r="H547" s="90"/>
      <c r="I547" s="20"/>
      <c r="J547" s="104"/>
      <c r="K547" s="209"/>
    </row>
    <row r="548" spans="1:11" ht="27.75" customHeight="1" x14ac:dyDescent="0.2">
      <c r="B548" s="826" t="s">
        <v>363</v>
      </c>
      <c r="C548" s="842"/>
      <c r="D548" s="90"/>
      <c r="E548" s="303">
        <v>891578282.99944568</v>
      </c>
      <c r="F548" s="237">
        <v>0.39755547837855088</v>
      </c>
      <c r="G548" s="201"/>
      <c r="H548" s="90"/>
      <c r="I548" s="20"/>
      <c r="J548" s="104"/>
      <c r="K548" s="209" t="b">
        <f>IF(ABS(E548-SUM(E549:E550))&lt;0.001,TRUE,FALSE)</f>
        <v>1</v>
      </c>
    </row>
    <row r="549" spans="1:11" ht="17.25" customHeight="1" x14ac:dyDescent="0.2">
      <c r="B549" s="423" t="s">
        <v>408</v>
      </c>
      <c r="C549" s="405"/>
      <c r="D549" s="90"/>
      <c r="E549" s="301">
        <v>799149060.0796901</v>
      </c>
      <c r="F549" s="239">
        <v>0.28495553195415058</v>
      </c>
      <c r="G549" s="201"/>
      <c r="H549" s="90"/>
      <c r="I549" s="20"/>
      <c r="J549" s="104"/>
    </row>
    <row r="550" spans="1:11" ht="24" customHeight="1" x14ac:dyDescent="0.2">
      <c r="B550" s="423" t="s">
        <v>409</v>
      </c>
      <c r="C550" s="405"/>
      <c r="D550" s="90"/>
      <c r="E550" s="301">
        <v>92429222.919755518</v>
      </c>
      <c r="F550" s="239"/>
      <c r="G550" s="201"/>
      <c r="H550" s="90"/>
      <c r="I550" s="20"/>
      <c r="J550" s="104"/>
    </row>
    <row r="551" spans="1:11" s="363" customFormat="1" ht="21.75" customHeight="1" x14ac:dyDescent="0.2">
      <c r="A551" s="6"/>
      <c r="B551" s="826" t="s">
        <v>364</v>
      </c>
      <c r="C551" s="842"/>
      <c r="D551" s="90"/>
      <c r="E551" s="301"/>
      <c r="F551" s="239"/>
      <c r="G551" s="199"/>
      <c r="H551" s="90"/>
      <c r="I551" s="362"/>
      <c r="J551" s="359"/>
    </row>
    <row r="552" spans="1:11" s="363" customFormat="1" ht="27" customHeight="1" x14ac:dyDescent="0.2">
      <c r="A552" s="356"/>
      <c r="B552" s="826" t="s">
        <v>365</v>
      </c>
      <c r="C552" s="834"/>
      <c r="D552" s="360"/>
      <c r="E552" s="301"/>
      <c r="F552" s="239"/>
      <c r="G552" s="361"/>
      <c r="H552" s="360"/>
      <c r="I552" s="362"/>
      <c r="J552" s="359"/>
    </row>
    <row r="553" spans="1:11" s="363" customFormat="1" ht="19.5" customHeight="1" x14ac:dyDescent="0.2">
      <c r="A553" s="356"/>
      <c r="B553" s="826" t="s">
        <v>366</v>
      </c>
      <c r="C553" s="834"/>
      <c r="D553" s="360"/>
      <c r="E553" s="301"/>
      <c r="F553" s="239"/>
      <c r="G553" s="361"/>
      <c r="H553" s="360"/>
      <c r="I553" s="362"/>
      <c r="J553" s="359"/>
    </row>
    <row r="554" spans="1:11" s="363" customFormat="1" ht="18.75" customHeight="1" x14ac:dyDescent="0.2">
      <c r="A554" s="356"/>
      <c r="B554" s="826" t="s">
        <v>367</v>
      </c>
      <c r="C554" s="834"/>
      <c r="D554" s="360"/>
      <c r="E554" s="301"/>
      <c r="F554" s="239"/>
      <c r="G554" s="361"/>
      <c r="H554" s="360"/>
      <c r="I554" s="362"/>
      <c r="J554" s="359"/>
    </row>
    <row r="555" spans="1:11" ht="12.75" customHeight="1" x14ac:dyDescent="0.2">
      <c r="A555" s="356"/>
      <c r="B555" s="826" t="s">
        <v>368</v>
      </c>
      <c r="C555" s="827"/>
      <c r="D555" s="360"/>
      <c r="E555" s="301"/>
      <c r="F555" s="239"/>
      <c r="G555" s="361"/>
      <c r="H555" s="360"/>
      <c r="I555" s="20"/>
      <c r="J555" s="104"/>
    </row>
    <row r="556" spans="1:11" s="95" customFormat="1" ht="16.5" customHeight="1" x14ac:dyDescent="0.2">
      <c r="A556" s="6"/>
      <c r="B556" s="826" t="s">
        <v>369</v>
      </c>
      <c r="C556" s="827"/>
      <c r="D556" s="90"/>
      <c r="E556" s="301"/>
      <c r="F556" s="239"/>
      <c r="G556" s="201"/>
      <c r="H556" s="90"/>
      <c r="I556" s="94"/>
      <c r="J556" s="104"/>
    </row>
    <row r="557" spans="1:11" s="95" customFormat="1" ht="16.5" customHeight="1" x14ac:dyDescent="0.2">
      <c r="A557" s="91"/>
      <c r="B557" s="832" t="s">
        <v>66</v>
      </c>
      <c r="C557" s="833"/>
      <c r="D557" s="93"/>
      <c r="E557" s="303">
        <v>275021172.24700356</v>
      </c>
      <c r="F557" s="237">
        <v>8.1996240637466578E-2</v>
      </c>
      <c r="G557" s="200"/>
      <c r="H557" s="93"/>
      <c r="I557" s="94"/>
      <c r="J557" s="104"/>
    </row>
    <row r="558" spans="1:11" ht="16.5" customHeight="1" x14ac:dyDescent="0.2">
      <c r="A558" s="91"/>
      <c r="B558" s="828" t="s">
        <v>375</v>
      </c>
      <c r="C558" s="829"/>
      <c r="D558" s="93"/>
      <c r="E558" s="301">
        <v>271261297.26700354</v>
      </c>
      <c r="F558" s="239">
        <v>8.011349741898699E-2</v>
      </c>
      <c r="G558" s="200"/>
      <c r="H558" s="93"/>
      <c r="I558" s="20"/>
      <c r="J558" s="104"/>
    </row>
    <row r="559" spans="1:11" ht="13.5" customHeight="1" x14ac:dyDescent="0.2">
      <c r="B559" s="828" t="s">
        <v>236</v>
      </c>
      <c r="C559" s="829"/>
      <c r="D559" s="90"/>
      <c r="E559" s="301">
        <v>-48808</v>
      </c>
      <c r="F559" s="239">
        <v>-0.30423378474697083</v>
      </c>
      <c r="G559" s="199"/>
      <c r="H559" s="90"/>
      <c r="I559" s="20"/>
      <c r="J559" s="104"/>
    </row>
    <row r="560" spans="1:11" s="95" customFormat="1" ht="16.5" customHeight="1" x14ac:dyDescent="0.2">
      <c r="A560" s="6"/>
      <c r="B560" s="828" t="s">
        <v>316</v>
      </c>
      <c r="C560" s="829"/>
      <c r="D560" s="90"/>
      <c r="E560" s="301">
        <v>-4464</v>
      </c>
      <c r="F560" s="239">
        <v>-8.4870848708487046E-2</v>
      </c>
      <c r="G560" s="199"/>
      <c r="H560" s="90"/>
      <c r="I560" s="94"/>
      <c r="J560" s="104"/>
    </row>
    <row r="561" spans="1:11" ht="18" customHeight="1" x14ac:dyDescent="0.2">
      <c r="A561" s="91"/>
      <c r="B561" s="832" t="s">
        <v>67</v>
      </c>
      <c r="C561" s="833"/>
      <c r="D561" s="93"/>
      <c r="E561" s="303">
        <v>41677594.524050929</v>
      </c>
      <c r="F561" s="237">
        <v>-2.9426377572953299E-2</v>
      </c>
      <c r="G561" s="200"/>
      <c r="H561" s="93"/>
      <c r="I561" s="20"/>
      <c r="J561" s="104"/>
      <c r="K561" s="209" t="b">
        <f>IF(ABS(E561-SUM(E562:E563))&lt;0.001,TRUE,FALSE)</f>
        <v>1</v>
      </c>
    </row>
    <row r="562" spans="1:11" ht="12.75" x14ac:dyDescent="0.2">
      <c r="B562" s="828" t="s">
        <v>68</v>
      </c>
      <c r="C562" s="829"/>
      <c r="D562" s="90"/>
      <c r="E562" s="301">
        <v>38036166.116543926</v>
      </c>
      <c r="F562" s="239">
        <v>-2.4809959830098927E-2</v>
      </c>
      <c r="G562" s="199"/>
      <c r="H562" s="90"/>
      <c r="I562" s="20"/>
      <c r="J562" s="104"/>
    </row>
    <row r="563" spans="1:11" s="95" customFormat="1" ht="12.75" x14ac:dyDescent="0.2">
      <c r="A563" s="6"/>
      <c r="B563" s="828" t="s">
        <v>69</v>
      </c>
      <c r="C563" s="829"/>
      <c r="D563" s="90"/>
      <c r="E563" s="301">
        <v>3641428.4075069996</v>
      </c>
      <c r="F563" s="239">
        <v>-7.5157171104876297E-2</v>
      </c>
      <c r="G563" s="199"/>
      <c r="H563" s="90"/>
      <c r="I563" s="94"/>
      <c r="J563" s="104"/>
    </row>
    <row r="564" spans="1:11" ht="31.5" customHeight="1" x14ac:dyDescent="0.2">
      <c r="A564" s="91"/>
      <c r="B564" s="837" t="s">
        <v>293</v>
      </c>
      <c r="C564" s="838"/>
      <c r="D564" s="98"/>
      <c r="E564" s="326">
        <v>6536611550.2277517</v>
      </c>
      <c r="F564" s="243">
        <v>9.0414485319931792E-2</v>
      </c>
      <c r="G564" s="202"/>
      <c r="H564" s="99"/>
      <c r="I564" s="8"/>
      <c r="K564" s="209" t="b">
        <f>IF(ABS(E564-SUM(E529,E557,E561))&lt;0.001,TRUE,FALSE)</f>
        <v>1</v>
      </c>
    </row>
    <row r="565" spans="1:11" ht="18.75" customHeight="1" x14ac:dyDescent="0.25">
      <c r="B565" s="7" t="s">
        <v>288</v>
      </c>
      <c r="C565" s="8"/>
      <c r="D565" s="8"/>
      <c r="E565" s="8"/>
      <c r="F565" s="8"/>
      <c r="G565" s="8"/>
      <c r="H565" s="8"/>
    </row>
    <row r="566" spans="1:11" ht="19.5" customHeight="1" x14ac:dyDescent="0.2">
      <c r="B566" s="9"/>
      <c r="C566" s="10" t="str">
        <f>$C$3</f>
        <v>MOIS DE MAI 2024</v>
      </c>
      <c r="D566" s="11"/>
      <c r="I566" s="5"/>
    </row>
    <row r="567" spans="1:11" ht="12.75" x14ac:dyDescent="0.2">
      <c r="B567" s="12" t="str">
        <f>B524</f>
        <v xml:space="preserve">             I - ASSURANCE MALADIE : DÉPENSES en milliers d'euros</v>
      </c>
      <c r="C567" s="13"/>
      <c r="D567" s="13"/>
      <c r="E567" s="13"/>
      <c r="F567" s="14"/>
      <c r="G567" s="15"/>
      <c r="H567" s="15"/>
      <c r="I567" s="5"/>
    </row>
    <row r="568" spans="1:11" s="104" customFormat="1" ht="13.5" customHeight="1" x14ac:dyDescent="0.2">
      <c r="A568" s="6"/>
      <c r="B568" s="830"/>
      <c r="C568" s="831"/>
      <c r="D568" s="87"/>
      <c r="E568" s="601" t="s">
        <v>6</v>
      </c>
      <c r="F568" s="339" t="str">
        <f>$H$5</f>
        <v>GAM</v>
      </c>
      <c r="G568" s="89"/>
      <c r="H568" s="20"/>
    </row>
    <row r="569" spans="1:11" s="104" customFormat="1" ht="27" customHeight="1" x14ac:dyDescent="0.2">
      <c r="A569" s="6"/>
      <c r="B569" s="839" t="s">
        <v>292</v>
      </c>
      <c r="C569" s="840"/>
      <c r="D569" s="841"/>
      <c r="E569" s="101"/>
      <c r="F569" s="176"/>
      <c r="G569" s="102"/>
      <c r="H569" s="103"/>
    </row>
    <row r="570" spans="1:11" s="104" customFormat="1" ht="32.25" customHeight="1" x14ac:dyDescent="0.2">
      <c r="A570" s="6"/>
      <c r="B570" s="808" t="s">
        <v>291</v>
      </c>
      <c r="C570" s="809"/>
      <c r="D570" s="810"/>
      <c r="E570" s="327">
        <v>1870776567.9365549</v>
      </c>
      <c r="F570" s="177">
        <v>0.74106717273346256</v>
      </c>
      <c r="G570" s="105"/>
      <c r="H570" s="106"/>
      <c r="K570" s="209" t="b">
        <f>IF(ABS(E570-SUM(E571,E585,E593:E594,E598))&lt;0.001,TRUE,FALSE)</f>
        <v>1</v>
      </c>
    </row>
    <row r="571" spans="1:11" s="104" customFormat="1" ht="28.5" customHeight="1" x14ac:dyDescent="0.2">
      <c r="A571" s="6"/>
      <c r="B571" s="799" t="s">
        <v>183</v>
      </c>
      <c r="C571" s="800"/>
      <c r="D571" s="804"/>
      <c r="E571" s="327">
        <v>1466488982.8847358</v>
      </c>
      <c r="F571" s="177">
        <v>0.71801453131059101</v>
      </c>
      <c r="G571" s="109"/>
      <c r="H571" s="106"/>
      <c r="K571" s="209" t="b">
        <f>IF(ABS(E571-SUM(E572:E584))&lt;0.001,TRUE,FALSE)</f>
        <v>1</v>
      </c>
    </row>
    <row r="572" spans="1:11" s="104" customFormat="1" ht="12.75" x14ac:dyDescent="0.2">
      <c r="A572" s="6"/>
      <c r="B572" s="805" t="s">
        <v>53</v>
      </c>
      <c r="C572" s="806"/>
      <c r="D572" s="807"/>
      <c r="E572" s="328">
        <v>1157852732.9799988</v>
      </c>
      <c r="F572" s="174">
        <v>0.73925921969519415</v>
      </c>
      <c r="G572" s="109"/>
      <c r="H572" s="106"/>
    </row>
    <row r="573" spans="1:11" s="104" customFormat="1" ht="12.75" x14ac:dyDescent="0.2">
      <c r="A573" s="6"/>
      <c r="B573" s="169" t="s">
        <v>360</v>
      </c>
      <c r="C573" s="383"/>
      <c r="D573" s="384"/>
      <c r="E573" s="328">
        <v>-5018.9088160000083</v>
      </c>
      <c r="F573" s="174">
        <v>-0.99517484096860565</v>
      </c>
      <c r="G573" s="109"/>
      <c r="H573" s="106"/>
    </row>
    <row r="574" spans="1:11" s="104" customFormat="1" ht="42.75" customHeight="1" x14ac:dyDescent="0.2">
      <c r="A574" s="6"/>
      <c r="B574" s="805" t="s">
        <v>429</v>
      </c>
      <c r="C574" s="806"/>
      <c r="D574" s="807"/>
      <c r="E574" s="328">
        <v>50891623.390000224</v>
      </c>
      <c r="F574" s="174">
        <v>0.4722752168302029</v>
      </c>
      <c r="G574" s="109"/>
      <c r="H574" s="106"/>
    </row>
    <row r="575" spans="1:11" s="104" customFormat="1" ht="15" customHeight="1" x14ac:dyDescent="0.2">
      <c r="A575" s="6"/>
      <c r="B575" s="805" t="s">
        <v>54</v>
      </c>
      <c r="C575" s="806"/>
      <c r="D575" s="807"/>
      <c r="E575" s="328">
        <v>3176646.0899999975</v>
      </c>
      <c r="F575" s="174">
        <v>0.53099301365770368</v>
      </c>
      <c r="G575" s="109"/>
      <c r="H575" s="106"/>
    </row>
    <row r="576" spans="1:11" s="104" customFormat="1" ht="15" customHeight="1" x14ac:dyDescent="0.2">
      <c r="A576" s="6"/>
      <c r="B576" s="805" t="s">
        <v>500</v>
      </c>
      <c r="C576" s="806"/>
      <c r="D576" s="807"/>
      <c r="E576" s="328">
        <v>8987592.4600000046</v>
      </c>
      <c r="F576" s="174">
        <v>0.54141924641154171</v>
      </c>
      <c r="G576" s="109"/>
      <c r="H576" s="106"/>
    </row>
    <row r="577" spans="1:11" s="104" customFormat="1" ht="12.75" x14ac:dyDescent="0.2">
      <c r="A577" s="6"/>
      <c r="B577" s="805" t="s">
        <v>302</v>
      </c>
      <c r="C577" s="806"/>
      <c r="D577" s="807"/>
      <c r="E577" s="328">
        <v>893.59000000000026</v>
      </c>
      <c r="F577" s="174"/>
      <c r="G577" s="109"/>
      <c r="H577" s="106"/>
    </row>
    <row r="578" spans="1:11" s="104" customFormat="1" ht="12.75" x14ac:dyDescent="0.2">
      <c r="A578" s="6"/>
      <c r="B578" s="169" t="s">
        <v>184</v>
      </c>
      <c r="C578" s="170"/>
      <c r="D578" s="171"/>
      <c r="E578" s="328">
        <v>100237032.67</v>
      </c>
      <c r="F578" s="174">
        <v>0.58786508176255192</v>
      </c>
      <c r="G578" s="109"/>
      <c r="H578" s="110"/>
    </row>
    <row r="579" spans="1:11" s="104" customFormat="1" ht="12.75" x14ac:dyDescent="0.2">
      <c r="A579" s="6"/>
      <c r="B579" s="395" t="s">
        <v>373</v>
      </c>
      <c r="C579" s="170"/>
      <c r="D579" s="171"/>
      <c r="E579" s="328">
        <v>130885537.15999995</v>
      </c>
      <c r="F579" s="174">
        <v>0.86342981882620773</v>
      </c>
      <c r="G579" s="109"/>
      <c r="H579" s="110"/>
    </row>
    <row r="580" spans="1:11" s="104" customFormat="1" ht="14.25" customHeight="1" x14ac:dyDescent="0.2">
      <c r="A580" s="6"/>
      <c r="B580" s="169" t="s">
        <v>185</v>
      </c>
      <c r="C580" s="170"/>
      <c r="D580" s="171"/>
      <c r="E580" s="328">
        <v>72712.979529000047</v>
      </c>
      <c r="F580" s="174">
        <v>-5.4760597649338494E-2</v>
      </c>
      <c r="G580" s="109"/>
      <c r="H580" s="110"/>
    </row>
    <row r="581" spans="1:11" s="104" customFormat="1" ht="12.75" x14ac:dyDescent="0.2">
      <c r="A581" s="6"/>
      <c r="B581" s="805" t="s">
        <v>186</v>
      </c>
      <c r="C581" s="806"/>
      <c r="D581" s="807"/>
      <c r="E581" s="328">
        <v>13754473.821809435</v>
      </c>
      <c r="F581" s="174">
        <v>8.2454412071575334E-2</v>
      </c>
      <c r="G581" s="109"/>
      <c r="H581" s="110"/>
    </row>
    <row r="582" spans="1:11" s="104" customFormat="1" ht="12.75" x14ac:dyDescent="0.2">
      <c r="A582" s="6"/>
      <c r="B582" s="805" t="s">
        <v>187</v>
      </c>
      <c r="C582" s="806"/>
      <c r="D582" s="807"/>
      <c r="E582" s="328"/>
      <c r="F582" s="174"/>
      <c r="G582" s="109"/>
      <c r="H582" s="106"/>
    </row>
    <row r="583" spans="1:11" s="104" customFormat="1" ht="12.75" x14ac:dyDescent="0.2">
      <c r="A583" s="6"/>
      <c r="B583" s="805" t="s">
        <v>188</v>
      </c>
      <c r="C583" s="806"/>
      <c r="D583" s="807"/>
      <c r="E583" s="328">
        <v>165158.65221503287</v>
      </c>
      <c r="F583" s="174"/>
      <c r="G583" s="109"/>
      <c r="H583" s="106"/>
    </row>
    <row r="584" spans="1:11" s="104" customFormat="1" ht="21" customHeight="1" x14ac:dyDescent="0.2">
      <c r="A584" s="6"/>
      <c r="B584" s="805" t="s">
        <v>378</v>
      </c>
      <c r="C584" s="806"/>
      <c r="D584" s="807"/>
      <c r="E584" s="328">
        <v>469598</v>
      </c>
      <c r="F584" s="174"/>
      <c r="G584" s="109"/>
      <c r="H584" s="106"/>
    </row>
    <row r="585" spans="1:11" s="104" customFormat="1" ht="18" customHeight="1" x14ac:dyDescent="0.2">
      <c r="A585" s="6"/>
      <c r="B585" s="799" t="s">
        <v>55</v>
      </c>
      <c r="C585" s="800"/>
      <c r="D585" s="804"/>
      <c r="E585" s="327">
        <v>28328970.191818982</v>
      </c>
      <c r="F585" s="177">
        <v>-5.6218378338241948E-3</v>
      </c>
      <c r="G585" s="108"/>
      <c r="H585" s="106"/>
      <c r="K585" s="209" t="b">
        <f>IF(ABS(E585-SUM(E586,E589,E592))&lt;0.001,TRUE,FALSE)</f>
        <v>1</v>
      </c>
    </row>
    <row r="586" spans="1:11" s="104" customFormat="1" ht="15" customHeight="1" x14ac:dyDescent="0.2">
      <c r="A586" s="6"/>
      <c r="B586" s="823" t="s">
        <v>56</v>
      </c>
      <c r="C586" s="824"/>
      <c r="D586" s="825"/>
      <c r="E586" s="328">
        <v>14719840.76961799</v>
      </c>
      <c r="F586" s="174">
        <v>2.8904749843488675E-2</v>
      </c>
      <c r="G586" s="109"/>
      <c r="H586" s="106"/>
      <c r="K586" s="209" t="b">
        <f>IF(ABS(E586-SUM(E587:E588))&lt;0.001,TRUE,FALSE)</f>
        <v>1</v>
      </c>
    </row>
    <row r="587" spans="1:11" s="104" customFormat="1" ht="15" customHeight="1" x14ac:dyDescent="0.2">
      <c r="A587" s="6"/>
      <c r="B587" s="805" t="s">
        <v>57</v>
      </c>
      <c r="C587" s="806"/>
      <c r="D587" s="807"/>
      <c r="E587" s="328">
        <v>782189.6699999905</v>
      </c>
      <c r="F587" s="174">
        <v>0.62381186087123752</v>
      </c>
      <c r="G587" s="109"/>
      <c r="H587" s="111"/>
    </row>
    <row r="588" spans="1:11" s="104" customFormat="1" ht="18" customHeight="1" x14ac:dyDescent="0.2">
      <c r="A588" s="24"/>
      <c r="B588" s="805" t="s">
        <v>58</v>
      </c>
      <c r="C588" s="806"/>
      <c r="D588" s="807"/>
      <c r="E588" s="328">
        <v>13937651.099617999</v>
      </c>
      <c r="F588" s="174">
        <v>8.1760382309090662E-3</v>
      </c>
      <c r="G588" s="109"/>
      <c r="H588" s="112"/>
    </row>
    <row r="589" spans="1:11" s="104" customFormat="1" ht="15" customHeight="1" x14ac:dyDescent="0.2">
      <c r="A589" s="24"/>
      <c r="B589" s="823" t="s">
        <v>379</v>
      </c>
      <c r="C589" s="824"/>
      <c r="D589" s="825"/>
      <c r="E589" s="328">
        <v>13609129.422200995</v>
      </c>
      <c r="F589" s="174">
        <v>-4.0449095058609497E-2</v>
      </c>
      <c r="G589" s="109"/>
      <c r="H589" s="107"/>
      <c r="K589" s="209" t="b">
        <f>IF(ABS(E589-SUM(E590:E591))&lt;0.001,TRUE,FALSE)</f>
        <v>1</v>
      </c>
    </row>
    <row r="590" spans="1:11" s="104" customFormat="1" ht="15" customHeight="1" x14ac:dyDescent="0.2">
      <c r="A590" s="6"/>
      <c r="B590" s="805" t="s">
        <v>372</v>
      </c>
      <c r="C590" s="806"/>
      <c r="D590" s="807"/>
      <c r="E590" s="328"/>
      <c r="F590" s="174"/>
      <c r="G590" s="109"/>
      <c r="H590" s="106"/>
    </row>
    <row r="591" spans="1:11" s="104" customFormat="1" ht="15" customHeight="1" x14ac:dyDescent="0.2">
      <c r="A591" s="6"/>
      <c r="B591" s="805" t="s">
        <v>434</v>
      </c>
      <c r="C591" s="806"/>
      <c r="D591" s="807"/>
      <c r="E591" s="328">
        <v>13609129.422200995</v>
      </c>
      <c r="F591" s="174">
        <v>-4.0030679455447249E-2</v>
      </c>
      <c r="G591" s="109"/>
      <c r="H591" s="111"/>
    </row>
    <row r="592" spans="1:11" s="104" customFormat="1" ht="18" customHeight="1" x14ac:dyDescent="0.2">
      <c r="A592" s="6"/>
      <c r="B592" s="823" t="s">
        <v>180</v>
      </c>
      <c r="C592" s="824"/>
      <c r="D592" s="825"/>
      <c r="E592" s="328"/>
      <c r="F592" s="174"/>
      <c r="G592" s="109"/>
      <c r="H592" s="111"/>
    </row>
    <row r="593" spans="1:11" s="104" customFormat="1" ht="26.25" customHeight="1" x14ac:dyDescent="0.2">
      <c r="A593" s="24"/>
      <c r="B593" s="799" t="s">
        <v>189</v>
      </c>
      <c r="C593" s="800"/>
      <c r="D593" s="804"/>
      <c r="E593" s="327">
        <v>148092062.6100001</v>
      </c>
      <c r="F593" s="177">
        <v>0.7357912972171663</v>
      </c>
      <c r="G593" s="109"/>
      <c r="H593" s="107"/>
    </row>
    <row r="594" spans="1:11" s="104" customFormat="1" ht="17.25" customHeight="1" x14ac:dyDescent="0.2">
      <c r="A594" s="6"/>
      <c r="B594" s="799" t="s">
        <v>190</v>
      </c>
      <c r="C594" s="800"/>
      <c r="D594" s="804"/>
      <c r="E594" s="327">
        <v>244364035.6300002</v>
      </c>
      <c r="F594" s="177"/>
      <c r="G594" s="109"/>
      <c r="H594" s="106"/>
      <c r="K594" s="209" t="b">
        <f>IF(ABS(E594-SUM(E595:E597))&lt;0.001,TRUE,FALSE)</f>
        <v>1</v>
      </c>
    </row>
    <row r="595" spans="1:11" s="104" customFormat="1" ht="17.25" customHeight="1" x14ac:dyDescent="0.2">
      <c r="A595" s="6"/>
      <c r="B595" s="805" t="s">
        <v>191</v>
      </c>
      <c r="C595" s="806"/>
      <c r="D595" s="807"/>
      <c r="E595" s="328">
        <v>210614875.18000016</v>
      </c>
      <c r="F595" s="174"/>
      <c r="G595" s="109"/>
      <c r="H595" s="106"/>
    </row>
    <row r="596" spans="1:11" s="104" customFormat="1" ht="17.25" customHeight="1" x14ac:dyDescent="0.2">
      <c r="A596" s="6"/>
      <c r="B596" s="805" t="s">
        <v>392</v>
      </c>
      <c r="C596" s="806"/>
      <c r="D596" s="807"/>
      <c r="E596" s="328">
        <v>46470.799999999981</v>
      </c>
      <c r="F596" s="174">
        <v>0.34981432021738357</v>
      </c>
      <c r="G596" s="109"/>
      <c r="H596" s="106"/>
    </row>
    <row r="597" spans="1:11" s="104" customFormat="1" ht="33" customHeight="1" x14ac:dyDescent="0.2">
      <c r="A597" s="6"/>
      <c r="B597" s="592" t="s">
        <v>393</v>
      </c>
      <c r="C597" s="383"/>
      <c r="D597" s="384"/>
      <c r="E597" s="328">
        <v>33702689.650000036</v>
      </c>
      <c r="F597" s="174">
        <v>0.78321737914148315</v>
      </c>
      <c r="G597" s="109"/>
      <c r="H597" s="106"/>
    </row>
    <row r="598" spans="1:11" s="104" customFormat="1" ht="32.25" customHeight="1" x14ac:dyDescent="0.2">
      <c r="A598" s="6"/>
      <c r="B598" s="799" t="s">
        <v>82</v>
      </c>
      <c r="C598" s="813"/>
      <c r="D598" s="814"/>
      <c r="E598" s="327">
        <v>-16497483.379999999</v>
      </c>
      <c r="F598" s="177">
        <v>0.7548303894488182</v>
      </c>
      <c r="G598" s="102"/>
      <c r="H598" s="106"/>
    </row>
    <row r="599" spans="1:11" s="104" customFormat="1" ht="12.75" customHeight="1" x14ac:dyDescent="0.2">
      <c r="A599" s="24"/>
      <c r="B599" s="808" t="s">
        <v>60</v>
      </c>
      <c r="C599" s="809"/>
      <c r="D599" s="810"/>
      <c r="E599" s="327">
        <v>51802752.944727987</v>
      </c>
      <c r="F599" s="177">
        <v>-0.10942887566585213</v>
      </c>
      <c r="G599" s="105"/>
      <c r="H599" s="107"/>
      <c r="K599" s="209" t="b">
        <f>IF(ABS(E599-SUM(E600:E602))&lt;0.001,TRUE,FALSE)</f>
        <v>1</v>
      </c>
    </row>
    <row r="600" spans="1:11" s="104" customFormat="1" ht="12.75" customHeight="1" x14ac:dyDescent="0.2">
      <c r="A600" s="24"/>
      <c r="B600" s="801" t="s">
        <v>390</v>
      </c>
      <c r="C600" s="802"/>
      <c r="D600" s="803"/>
      <c r="E600" s="328">
        <v>28770899.89039699</v>
      </c>
      <c r="F600" s="174">
        <v>-0.23051803782195923</v>
      </c>
      <c r="G600" s="105"/>
      <c r="H600" s="107"/>
    </row>
    <row r="601" spans="1:11" s="104" customFormat="1" ht="12.75" x14ac:dyDescent="0.2">
      <c r="A601" s="24"/>
      <c r="B601" s="801" t="s">
        <v>391</v>
      </c>
      <c r="C601" s="802"/>
      <c r="D601" s="803"/>
      <c r="E601" s="328">
        <v>23031853.054330997</v>
      </c>
      <c r="F601" s="174">
        <v>0.10847021837051374</v>
      </c>
      <c r="G601" s="105"/>
      <c r="H601" s="107"/>
    </row>
    <row r="602" spans="1:11" s="104" customFormat="1" ht="12.75" x14ac:dyDescent="0.2">
      <c r="A602" s="24"/>
      <c r="B602" s="801" t="s">
        <v>462</v>
      </c>
      <c r="C602" s="802"/>
      <c r="D602" s="803"/>
      <c r="E602" s="328"/>
      <c r="F602" s="174"/>
      <c r="G602" s="105"/>
      <c r="H602" s="107"/>
    </row>
    <row r="603" spans="1:11" s="359" customFormat="1" ht="12.75" hidden="1" x14ac:dyDescent="0.2">
      <c r="A603" s="6"/>
      <c r="B603" s="808"/>
      <c r="C603" s="809"/>
      <c r="D603" s="810"/>
      <c r="E603" s="327"/>
      <c r="F603" s="177"/>
      <c r="G603" s="109"/>
      <c r="H603" s="106"/>
    </row>
    <row r="604" spans="1:11" s="359" customFormat="1" ht="32.25" customHeight="1" x14ac:dyDescent="0.2">
      <c r="A604" s="356"/>
      <c r="B604" s="808" t="s">
        <v>481</v>
      </c>
      <c r="C604" s="809"/>
      <c r="D604" s="810"/>
      <c r="E604" s="327"/>
      <c r="F604" s="327"/>
      <c r="G604" s="357"/>
      <c r="H604" s="358"/>
    </row>
    <row r="605" spans="1:11" s="359" customFormat="1" ht="24.75" customHeight="1" x14ac:dyDescent="0.2">
      <c r="A605" s="356"/>
      <c r="B605" s="808" t="s">
        <v>482</v>
      </c>
      <c r="C605" s="815"/>
      <c r="D605" s="816"/>
      <c r="E605" s="328"/>
      <c r="F605" s="174"/>
      <c r="G605" s="357"/>
      <c r="H605" s="358"/>
    </row>
    <row r="606" spans="1:11" s="359" customFormat="1" ht="21" customHeight="1" x14ac:dyDescent="0.2">
      <c r="A606" s="356"/>
      <c r="B606" s="808" t="s">
        <v>342</v>
      </c>
      <c r="C606" s="815"/>
      <c r="D606" s="816"/>
      <c r="E606" s="327">
        <v>302251029.74826682</v>
      </c>
      <c r="F606" s="177">
        <v>1.3082039896227471E-2</v>
      </c>
      <c r="G606" s="357"/>
      <c r="H606" s="358"/>
      <c r="K606" s="209" t="b">
        <f>IF(ABS(E606-SUM(E607,E616))&lt;0.001,TRUE,FALSE)</f>
        <v>1</v>
      </c>
    </row>
    <row r="607" spans="1:11" s="104" customFormat="1" ht="18" customHeight="1" x14ac:dyDescent="0.2">
      <c r="A607" s="356"/>
      <c r="B607" s="799" t="s">
        <v>61</v>
      </c>
      <c r="C607" s="800"/>
      <c r="D607" s="804"/>
      <c r="E607" s="327">
        <v>80813961.858935028</v>
      </c>
      <c r="F607" s="177">
        <v>-0.12922095513754583</v>
      </c>
      <c r="G607" s="357"/>
      <c r="H607" s="358"/>
      <c r="K607" s="209" t="b">
        <f>IF(ABS(E607-SUM(E608:E615))&lt;0.001,TRUE,FALSE)</f>
        <v>0</v>
      </c>
    </row>
    <row r="608" spans="1:11" s="104" customFormat="1" ht="15" customHeight="1" x14ac:dyDescent="0.2">
      <c r="A608" s="6"/>
      <c r="B608" s="805" t="s">
        <v>471</v>
      </c>
      <c r="C608" s="806"/>
      <c r="D608" s="807"/>
      <c r="E608" s="328">
        <v>1936.8</v>
      </c>
      <c r="F608" s="174">
        <v>-0.98773059909084981</v>
      </c>
      <c r="G608" s="108"/>
      <c r="H608" s="106"/>
    </row>
    <row r="609" spans="1:11" s="104" customFormat="1" ht="15" customHeight="1" x14ac:dyDescent="0.2">
      <c r="A609" s="6"/>
      <c r="B609" s="805" t="s">
        <v>473</v>
      </c>
      <c r="C609" s="806"/>
      <c r="D609" s="807"/>
      <c r="E609" s="328">
        <v>80214634.793334007</v>
      </c>
      <c r="F609" s="174">
        <v>-0.13404506437212271</v>
      </c>
      <c r="G609" s="108"/>
      <c r="H609" s="106"/>
    </row>
    <row r="610" spans="1:11" s="104" customFormat="1" ht="15" customHeight="1" x14ac:dyDescent="0.2">
      <c r="A610" s="6"/>
      <c r="B610" s="805" t="s">
        <v>430</v>
      </c>
      <c r="C610" s="806"/>
      <c r="D610" s="807"/>
      <c r="E610" s="328"/>
      <c r="F610" s="174"/>
      <c r="G610" s="108"/>
      <c r="H610" s="106"/>
    </row>
    <row r="611" spans="1:11" s="104" customFormat="1" ht="12.75" customHeight="1" x14ac:dyDescent="0.2">
      <c r="A611" s="6"/>
      <c r="B611" s="805" t="s">
        <v>469</v>
      </c>
      <c r="C611" s="806"/>
      <c r="D611" s="807"/>
      <c r="E611" s="328">
        <v>26.5</v>
      </c>
      <c r="F611" s="174"/>
      <c r="G611" s="109"/>
      <c r="H611" s="106"/>
    </row>
    <row r="612" spans="1:11" s="104" customFormat="1" ht="12.75" customHeight="1" x14ac:dyDescent="0.2">
      <c r="A612" s="6"/>
      <c r="B612" s="805" t="s">
        <v>399</v>
      </c>
      <c r="C612" s="806"/>
      <c r="D612" s="807"/>
      <c r="E612" s="328"/>
      <c r="F612" s="174"/>
      <c r="G612" s="109"/>
      <c r="H612" s="106"/>
    </row>
    <row r="613" spans="1:11" s="104" customFormat="1" ht="12.75" customHeight="1" x14ac:dyDescent="0.2">
      <c r="A613" s="6"/>
      <c r="B613" s="805" t="s">
        <v>400</v>
      </c>
      <c r="C613" s="806"/>
      <c r="D613" s="807"/>
      <c r="E613" s="328">
        <v>0</v>
      </c>
      <c r="F613" s="174"/>
      <c r="G613" s="102"/>
      <c r="H613" s="106"/>
    </row>
    <row r="614" spans="1:11" s="104" customFormat="1" ht="12.75" customHeight="1" x14ac:dyDescent="0.2">
      <c r="A614" s="6"/>
      <c r="B614" s="801" t="s">
        <v>443</v>
      </c>
      <c r="C614" s="802"/>
      <c r="D614" s="803"/>
      <c r="E614" s="328">
        <v>559554.25560100004</v>
      </c>
      <c r="F614" s="174"/>
      <c r="G614" s="102"/>
      <c r="H614" s="106"/>
    </row>
    <row r="615" spans="1:11" s="104" customFormat="1" ht="11.25" customHeight="1" x14ac:dyDescent="0.2">
      <c r="A615" s="6"/>
      <c r="B615" s="801" t="s">
        <v>401</v>
      </c>
      <c r="C615" s="802"/>
      <c r="D615" s="803"/>
      <c r="E615" s="328">
        <v>37622.180000000022</v>
      </c>
      <c r="F615" s="174">
        <v>-0.12503037912920578</v>
      </c>
      <c r="G615" s="102"/>
      <c r="H615" s="106"/>
    </row>
    <row r="616" spans="1:11" s="104" customFormat="1" ht="18.75" customHeight="1" x14ac:dyDescent="0.2">
      <c r="A616" s="6"/>
      <c r="B616" s="799" t="s">
        <v>62</v>
      </c>
      <c r="C616" s="800"/>
      <c r="D616" s="804"/>
      <c r="E616" s="327">
        <v>221437067.88933182</v>
      </c>
      <c r="F616" s="177">
        <v>7.7334964854994803E-2</v>
      </c>
      <c r="G616" s="109"/>
      <c r="H616" s="113"/>
      <c r="K616" s="209" t="b">
        <f>IF(ABS(E616-SUM(E617:E625))&lt;0.001,TRUE,FALSE)</f>
        <v>1</v>
      </c>
    </row>
    <row r="617" spans="1:11" s="104" customFormat="1" ht="12.75" customHeight="1" x14ac:dyDescent="0.2">
      <c r="A617" s="6"/>
      <c r="B617" s="805" t="s">
        <v>470</v>
      </c>
      <c r="C617" s="806"/>
      <c r="D617" s="807"/>
      <c r="E617" s="328">
        <v>87649942.224533334</v>
      </c>
      <c r="F617" s="174">
        <v>-0.51186893144148105</v>
      </c>
      <c r="G617" s="109"/>
      <c r="H617" s="113"/>
    </row>
    <row r="618" spans="1:11" s="104" customFormat="1" ht="12.75" customHeight="1" x14ac:dyDescent="0.2">
      <c r="A618" s="6"/>
      <c r="B618" s="805" t="s">
        <v>474</v>
      </c>
      <c r="C618" s="806"/>
      <c r="D618" s="807"/>
      <c r="E618" s="328">
        <v>88340584.46674794</v>
      </c>
      <c r="F618" s="174"/>
      <c r="G618" s="109"/>
      <c r="H618" s="113"/>
    </row>
    <row r="619" spans="1:11" s="104" customFormat="1" ht="12.75" customHeight="1" x14ac:dyDescent="0.2">
      <c r="A619" s="6"/>
      <c r="B619" s="805" t="s">
        <v>402</v>
      </c>
      <c r="C619" s="806"/>
      <c r="D619" s="807"/>
      <c r="E619" s="328">
        <v>-36019.470000000008</v>
      </c>
      <c r="F619" s="174"/>
      <c r="G619" s="109"/>
      <c r="H619" s="113"/>
    </row>
    <row r="620" spans="1:11" s="104" customFormat="1" ht="12.75" customHeight="1" x14ac:dyDescent="0.2">
      <c r="A620" s="6"/>
      <c r="B620" s="805" t="s">
        <v>469</v>
      </c>
      <c r="C620" s="806"/>
      <c r="D620" s="807"/>
      <c r="E620" s="328">
        <v>522624.42999999993</v>
      </c>
      <c r="F620" s="174">
        <v>-0.66569052564796949</v>
      </c>
      <c r="G620" s="109"/>
      <c r="H620" s="113"/>
    </row>
    <row r="621" spans="1:11" s="104" customFormat="1" ht="12.75" customHeight="1" x14ac:dyDescent="0.2">
      <c r="A621" s="6"/>
      <c r="B621" s="805" t="s">
        <v>472</v>
      </c>
      <c r="C621" s="806"/>
      <c r="D621" s="807"/>
      <c r="E621" s="328">
        <v>6472156.1600000141</v>
      </c>
      <c r="F621" s="174"/>
      <c r="G621" s="109"/>
      <c r="H621" s="113"/>
    </row>
    <row r="622" spans="1:11" s="104" customFormat="1" ht="12.75" customHeight="1" x14ac:dyDescent="0.2">
      <c r="A622" s="6"/>
      <c r="B622" s="805" t="s">
        <v>399</v>
      </c>
      <c r="C622" s="806"/>
      <c r="D622" s="807"/>
      <c r="E622" s="328">
        <v>35039720.183400027</v>
      </c>
      <c r="F622" s="174"/>
      <c r="G622" s="109"/>
      <c r="H622" s="113"/>
    </row>
    <row r="623" spans="1:11" s="104" customFormat="1" ht="12.75" customHeight="1" x14ac:dyDescent="0.2">
      <c r="A623" s="6"/>
      <c r="B623" s="805" t="s">
        <v>400</v>
      </c>
      <c r="C623" s="806"/>
      <c r="D623" s="807"/>
      <c r="E623" s="328">
        <v>-48</v>
      </c>
      <c r="F623" s="174">
        <v>-0.99806389157792841</v>
      </c>
      <c r="G623" s="109"/>
      <c r="H623" s="113"/>
    </row>
    <row r="624" spans="1:11" s="457" customFormat="1" ht="12.75" customHeight="1" x14ac:dyDescent="0.2">
      <c r="A624" s="6"/>
      <c r="B624" s="169" t="s">
        <v>425</v>
      </c>
      <c r="C624" s="383"/>
      <c r="D624" s="384"/>
      <c r="E624" s="328">
        <v>2873540.8646510006</v>
      </c>
      <c r="F624" s="174">
        <v>-0.62396889991366222</v>
      </c>
      <c r="G624" s="109"/>
      <c r="H624" s="113"/>
    </row>
    <row r="625" spans="1:11" s="457" customFormat="1" ht="21" customHeight="1" x14ac:dyDescent="0.2">
      <c r="A625" s="452"/>
      <c r="B625" s="820" t="s">
        <v>403</v>
      </c>
      <c r="C625" s="821"/>
      <c r="D625" s="822"/>
      <c r="E625" s="453">
        <v>574567.0299999991</v>
      </c>
      <c r="F625" s="454">
        <v>-0.77142423891291556</v>
      </c>
      <c r="G625" s="455"/>
      <c r="H625" s="456"/>
    </row>
    <row r="626" spans="1:11" s="457" customFormat="1" ht="18.75" customHeight="1" x14ac:dyDescent="0.2">
      <c r="A626" s="452"/>
      <c r="B626" s="808" t="s">
        <v>343</v>
      </c>
      <c r="C626" s="809"/>
      <c r="D626" s="809"/>
      <c r="E626" s="458"/>
      <c r="F626" s="459"/>
      <c r="G626" s="460"/>
      <c r="H626" s="461"/>
    </row>
    <row r="627" spans="1:11" s="457" customFormat="1" ht="15" customHeight="1" x14ac:dyDescent="0.2">
      <c r="A627" s="452"/>
      <c r="B627" s="808" t="s">
        <v>344</v>
      </c>
      <c r="C627" s="809"/>
      <c r="D627" s="809"/>
      <c r="E627" s="458">
        <v>29725612.840000011</v>
      </c>
      <c r="F627" s="459">
        <v>0.32630553045506194</v>
      </c>
      <c r="G627" s="460"/>
      <c r="H627" s="461"/>
      <c r="K627" s="209" t="b">
        <f>IF(ABS(E627-SUM(E628:E630))&lt;0.001,TRUE,FALSE)</f>
        <v>1</v>
      </c>
    </row>
    <row r="628" spans="1:11" s="457" customFormat="1" ht="12.75" customHeight="1" x14ac:dyDescent="0.2">
      <c r="A628" s="452"/>
      <c r="B628" s="799" t="s">
        <v>63</v>
      </c>
      <c r="C628" s="800"/>
      <c r="D628" s="800"/>
      <c r="E628" s="453">
        <v>10492065.130000016</v>
      </c>
      <c r="F628" s="454">
        <v>0.58709523659662066</v>
      </c>
      <c r="G628" s="462"/>
      <c r="H628" s="461"/>
    </row>
    <row r="629" spans="1:11" s="602" customFormat="1" ht="22.5" customHeight="1" x14ac:dyDescent="0.2">
      <c r="A629" s="452"/>
      <c r="B629" s="799" t="s">
        <v>64</v>
      </c>
      <c r="C629" s="800"/>
      <c r="D629" s="800"/>
      <c r="E629" s="453">
        <v>19233547.709999993</v>
      </c>
      <c r="F629" s="454">
        <v>0.29980048221907185</v>
      </c>
      <c r="G629" s="462"/>
      <c r="H629" s="461"/>
      <c r="J629" s="457"/>
    </row>
    <row r="630" spans="1:11" s="602" customFormat="1" ht="22.5" customHeight="1" x14ac:dyDescent="0.2">
      <c r="A630" s="452"/>
      <c r="B630" s="799" t="s">
        <v>478</v>
      </c>
      <c r="C630" s="800"/>
      <c r="D630" s="800"/>
      <c r="E630" s="453"/>
      <c r="F630" s="454"/>
      <c r="G630" s="462"/>
      <c r="H630" s="461"/>
      <c r="J630" s="457"/>
    </row>
    <row r="631" spans="1:11" s="602" customFormat="1" ht="22.5" customHeight="1" x14ac:dyDescent="0.2">
      <c r="A631" s="452"/>
      <c r="B631" s="799" t="s">
        <v>479</v>
      </c>
      <c r="C631" s="800"/>
      <c r="D631" s="800"/>
      <c r="E631" s="453"/>
      <c r="F631" s="454"/>
      <c r="G631" s="462"/>
      <c r="H631" s="461"/>
      <c r="J631" s="457"/>
    </row>
    <row r="632" spans="1:11" ht="18.75" customHeight="1" x14ac:dyDescent="0.2">
      <c r="A632" s="463"/>
      <c r="B632" s="817" t="s">
        <v>290</v>
      </c>
      <c r="C632" s="818"/>
      <c r="D632" s="819"/>
      <c r="E632" s="326">
        <v>2254555963.4695501</v>
      </c>
      <c r="F632" s="243">
        <v>0.55119859062400534</v>
      </c>
      <c r="G632" s="464"/>
      <c r="H632" s="465"/>
      <c r="I632" s="8"/>
      <c r="K632" s="209" t="b">
        <f>IF(ABS(E632-SUM(E570,E599,E603:E606,E626:E627))&lt;0.001,TRUE,FALSE)</f>
        <v>1</v>
      </c>
    </row>
    <row r="633" spans="1:11" ht="22.5" customHeight="1" x14ac:dyDescent="0.25">
      <c r="B633" s="7" t="s">
        <v>288</v>
      </c>
      <c r="C633" s="8"/>
      <c r="D633" s="8"/>
      <c r="E633" s="8"/>
      <c r="F633" s="115"/>
      <c r="G633" s="115"/>
      <c r="H633" s="115"/>
    </row>
    <row r="634" spans="1:11" ht="19.5" customHeight="1" x14ac:dyDescent="0.2">
      <c r="B634" s="9"/>
      <c r="C634" s="10" t="str">
        <f>$C$3</f>
        <v>MOIS DE MAI 2024</v>
      </c>
      <c r="D634" s="11"/>
      <c r="F634" s="116"/>
      <c r="G634" s="116"/>
      <c r="H634" s="116"/>
      <c r="I634" s="15"/>
    </row>
    <row r="635" spans="1:11" ht="12.75" x14ac:dyDescent="0.2">
      <c r="B635" s="12" t="str">
        <f>B567</f>
        <v xml:space="preserve">             I - ASSURANCE MALADIE : DÉPENSES en milliers d'euros</v>
      </c>
      <c r="C635" s="13"/>
      <c r="D635" s="13"/>
      <c r="E635" s="13"/>
      <c r="F635" s="14"/>
      <c r="G635" s="15"/>
      <c r="H635" s="15"/>
      <c r="I635" s="20"/>
    </row>
    <row r="636" spans="1:11" ht="12.75" x14ac:dyDescent="0.2">
      <c r="B636" s="830"/>
      <c r="C636" s="831"/>
      <c r="D636" s="87"/>
      <c r="E636" s="601" t="s">
        <v>6</v>
      </c>
      <c r="F636" s="339" t="str">
        <f>$H$5</f>
        <v>GAM</v>
      </c>
      <c r="G636" s="600"/>
      <c r="H636" s="89"/>
      <c r="I636" s="20"/>
    </row>
    <row r="637" spans="1:11" ht="15.75" customHeight="1" x14ac:dyDescent="0.2">
      <c r="A637" s="114"/>
      <c r="B637" s="126" t="s">
        <v>475</v>
      </c>
      <c r="C637" s="126"/>
      <c r="D637" s="126"/>
      <c r="E637" s="326">
        <v>70382074.772754848</v>
      </c>
      <c r="F637" s="243">
        <v>8.6179225727346598E-2</v>
      </c>
      <c r="G637" s="204"/>
      <c r="H637" s="119"/>
      <c r="I637" s="111"/>
      <c r="K637" s="209"/>
    </row>
    <row r="638" spans="1:11" s="121" customFormat="1" ht="17.25" customHeight="1" x14ac:dyDescent="0.2">
      <c r="A638" s="6"/>
      <c r="B638" s="123"/>
      <c r="C638" s="124"/>
      <c r="D638" s="124"/>
      <c r="E638" s="599"/>
      <c r="F638" s="598"/>
      <c r="G638" s="205"/>
      <c r="H638" s="125"/>
      <c r="I638" s="120"/>
      <c r="J638" s="104"/>
    </row>
    <row r="639" spans="1:11" ht="12.75" x14ac:dyDescent="0.2">
      <c r="A639" s="114"/>
      <c r="B639" s="126" t="s">
        <v>30</v>
      </c>
      <c r="C639" s="127"/>
      <c r="D639" s="128"/>
      <c r="E639" s="411">
        <v>8861549588.4700584</v>
      </c>
      <c r="F639" s="412">
        <v>0.1795209235270061</v>
      </c>
      <c r="G639" s="206"/>
      <c r="H639" s="129"/>
      <c r="I639" s="111"/>
      <c r="K639" s="209" t="b">
        <f>IF(ABS(E639-SUM(E564,E632,E637))&lt;0.001,TRUE,FALSE)</f>
        <v>1</v>
      </c>
    </row>
    <row r="640" spans="1:11" ht="12.75" x14ac:dyDescent="0.2">
      <c r="B640" s="218"/>
      <c r="C640" s="127"/>
      <c r="D640" s="127"/>
      <c r="E640" s="409"/>
      <c r="F640" s="410"/>
      <c r="G640" s="206"/>
      <c r="H640" s="130"/>
      <c r="I640" s="111"/>
    </row>
    <row r="641" spans="1:10" ht="12.75" x14ac:dyDescent="0.2">
      <c r="B641" s="126" t="s">
        <v>240</v>
      </c>
      <c r="C641" s="127"/>
      <c r="D641" s="128"/>
      <c r="E641" s="411">
        <v>3459259.6500000008</v>
      </c>
      <c r="F641" s="412">
        <v>-0.30223517880803741</v>
      </c>
      <c r="G641" s="206"/>
      <c r="H641" s="129"/>
      <c r="I641" s="111"/>
    </row>
    <row r="642" spans="1:10" s="121" customFormat="1" ht="17.25" customHeight="1" x14ac:dyDescent="0.2">
      <c r="A642" s="6"/>
      <c r="B642" s="216"/>
      <c r="C642" s="573"/>
      <c r="D642" s="573"/>
      <c r="E642" s="402"/>
      <c r="F642" s="209"/>
      <c r="G642" s="206"/>
      <c r="H642" s="129"/>
      <c r="I642" s="120"/>
      <c r="J642" s="104"/>
    </row>
    <row r="643" spans="1:10" ht="12.75" x14ac:dyDescent="0.2">
      <c r="A643" s="114"/>
      <c r="B643" s="126" t="s">
        <v>437</v>
      </c>
      <c r="C643" s="127"/>
      <c r="D643" s="128"/>
      <c r="E643" s="407">
        <v>6296239.0999999996</v>
      </c>
      <c r="F643" s="408">
        <v>8.6910735612562018E-3</v>
      </c>
      <c r="G643" s="206"/>
      <c r="H643" s="129"/>
      <c r="I643" s="111"/>
      <c r="J643" s="104"/>
    </row>
    <row r="644" spans="1:10" ht="12.75" customHeight="1" x14ac:dyDescent="0.2">
      <c r="B644" s="216"/>
      <c r="C644" s="217"/>
      <c r="D644" s="584"/>
      <c r="E644" s="402"/>
      <c r="F644" s="209"/>
      <c r="G644" s="173"/>
      <c r="H644" s="130"/>
      <c r="I644" s="111"/>
      <c r="J644" s="104"/>
    </row>
    <row r="645" spans="1:10" ht="12.75" customHeight="1" x14ac:dyDescent="0.2">
      <c r="B645" s="126" t="s">
        <v>19</v>
      </c>
      <c r="C645" s="131"/>
      <c r="D645" s="403"/>
      <c r="E645" s="411"/>
      <c r="F645" s="412"/>
      <c r="G645" s="173"/>
      <c r="H645" s="130"/>
      <c r="I645" s="111"/>
    </row>
    <row r="646" spans="1:10" ht="12.75" customHeight="1" x14ac:dyDescent="0.2">
      <c r="B646" s="216"/>
      <c r="C646" s="217"/>
      <c r="D646" s="584"/>
      <c r="E646" s="208"/>
      <c r="F646" s="209"/>
      <c r="G646" s="173"/>
      <c r="H646" s="130"/>
      <c r="I646" s="111"/>
      <c r="J646" s="104"/>
    </row>
    <row r="647" spans="1:10" ht="12.75" customHeight="1" x14ac:dyDescent="0.2">
      <c r="B647" s="126" t="s">
        <v>44</v>
      </c>
      <c r="C647" s="131"/>
      <c r="D647" s="403"/>
      <c r="E647" s="411"/>
      <c r="F647" s="412"/>
      <c r="G647" s="173"/>
      <c r="H647" s="130"/>
      <c r="I647" s="111"/>
    </row>
    <row r="648" spans="1:10" ht="12.75" customHeight="1" x14ac:dyDescent="0.2">
      <c r="B648" s="216"/>
      <c r="C648" s="217"/>
      <c r="D648" s="584"/>
      <c r="E648" s="208"/>
      <c r="F648" s="209"/>
      <c r="G648" s="173"/>
      <c r="H648" s="130"/>
      <c r="I648" s="111"/>
      <c r="J648" s="104"/>
    </row>
    <row r="649" spans="1:10" ht="12.75" customHeight="1" x14ac:dyDescent="0.2">
      <c r="B649" s="233" t="s">
        <v>42</v>
      </c>
      <c r="C649" s="131"/>
      <c r="D649" s="403"/>
      <c r="E649" s="411"/>
      <c r="F649" s="412"/>
      <c r="G649" s="173"/>
      <c r="H649" s="130"/>
      <c r="I649" s="111"/>
      <c r="J649" s="104"/>
    </row>
    <row r="650" spans="1:10" ht="12.75" customHeight="1" x14ac:dyDescent="0.2">
      <c r="B650" s="149" t="s">
        <v>83</v>
      </c>
      <c r="C650" s="217"/>
      <c r="D650" s="597"/>
      <c r="E650" s="30">
        <v>2794.5</v>
      </c>
      <c r="F650" s="179">
        <v>-6.240563663814791E-2</v>
      </c>
      <c r="G650" s="173"/>
      <c r="H650" s="130"/>
      <c r="I650" s="111"/>
      <c r="J650" s="104"/>
    </row>
    <row r="651" spans="1:10" ht="16.5" customHeight="1" x14ac:dyDescent="0.2">
      <c r="B651" s="162" t="s">
        <v>84</v>
      </c>
      <c r="C651" s="231"/>
      <c r="D651" s="596"/>
      <c r="E651" s="595"/>
      <c r="F651" s="187"/>
      <c r="G651" s="173"/>
      <c r="H651" s="130"/>
      <c r="I651" s="111"/>
    </row>
    <row r="652" spans="1:10" ht="16.5" hidden="1" customHeight="1" x14ac:dyDescent="0.2">
      <c r="B652" s="71"/>
      <c r="C652" s="217"/>
      <c r="D652" s="584"/>
      <c r="E652" s="254"/>
      <c r="F652" s="255"/>
      <c r="G652" s="173"/>
      <c r="H652" s="130"/>
      <c r="I652" s="111"/>
    </row>
    <row r="653" spans="1:10" ht="16.5" hidden="1" customHeight="1" x14ac:dyDescent="0.2">
      <c r="B653" s="71"/>
      <c r="C653" s="217"/>
      <c r="D653" s="584"/>
      <c r="E653" s="254"/>
      <c r="F653" s="255"/>
      <c r="G653" s="173"/>
      <c r="H653" s="130"/>
      <c r="I653" s="111"/>
    </row>
    <row r="654" spans="1:10" ht="16.5" hidden="1" customHeight="1" x14ac:dyDescent="0.2">
      <c r="B654" s="71"/>
      <c r="C654" s="217"/>
      <c r="D654" s="584"/>
      <c r="E654" s="254"/>
      <c r="F654" s="255"/>
      <c r="G654" s="173"/>
      <c r="H654" s="130"/>
      <c r="I654" s="111"/>
    </row>
    <row r="655" spans="1:10" ht="16.5" hidden="1" customHeight="1" x14ac:dyDescent="0.2">
      <c r="B655" s="71"/>
      <c r="C655" s="217"/>
      <c r="D655" s="584"/>
      <c r="E655" s="254"/>
      <c r="F655" s="255"/>
      <c r="G655" s="173"/>
      <c r="H655" s="130"/>
      <c r="I655" s="111"/>
    </row>
    <row r="656" spans="1:10" ht="16.5" customHeight="1" x14ac:dyDescent="0.2">
      <c r="B656" s="71"/>
      <c r="C656" s="217"/>
      <c r="D656" s="584"/>
      <c r="E656" s="254"/>
      <c r="F656" s="255"/>
      <c r="G656" s="173"/>
      <c r="H656" s="130"/>
      <c r="I656" s="111"/>
    </row>
    <row r="657" spans="1:11" ht="16.5" customHeight="1" x14ac:dyDescent="0.2">
      <c r="B657" s="233" t="s">
        <v>384</v>
      </c>
      <c r="C657" s="131"/>
      <c r="D657" s="403"/>
      <c r="E657" s="411">
        <v>377342175</v>
      </c>
      <c r="F657" s="412">
        <v>0</v>
      </c>
      <c r="G657" s="173"/>
      <c r="H657" s="130"/>
      <c r="I657" s="111"/>
    </row>
    <row r="658" spans="1:11" ht="16.5" customHeight="1" thickBot="1" x14ac:dyDescent="0.25">
      <c r="B658" s="71"/>
      <c r="C658" s="217"/>
      <c r="D658" s="584"/>
      <c r="E658" s="254"/>
      <c r="F658" s="255"/>
      <c r="G658" s="173"/>
      <c r="H658" s="130"/>
      <c r="I658" s="111"/>
    </row>
    <row r="659" spans="1:11" ht="16.5" customHeight="1" thickBot="1" x14ac:dyDescent="0.25">
      <c r="B659" s="133" t="s">
        <v>289</v>
      </c>
      <c r="C659" s="134"/>
      <c r="D659" s="134"/>
      <c r="E659" s="417">
        <v>17290323237.307472</v>
      </c>
      <c r="F659" s="418">
        <v>0.1096166081431118</v>
      </c>
      <c r="G659" s="207"/>
      <c r="H659" s="135"/>
      <c r="I659" s="111"/>
      <c r="K659" s="209" t="b">
        <f>IF(ABS(E659-SUM(E510,E513:E517,m_maladie,E641,E643,E645,E647,E649:E651,E657))&lt;0.001,TRUE,FALSE)</f>
        <v>1</v>
      </c>
    </row>
    <row r="660" spans="1:11" ht="16.5" customHeight="1" x14ac:dyDescent="0.2">
      <c r="I660" s="111"/>
    </row>
    <row r="661" spans="1:11" s="136" customFormat="1" ht="39" customHeight="1" x14ac:dyDescent="0.2">
      <c r="A661" s="6"/>
      <c r="B661" s="5"/>
      <c r="C661" s="3"/>
      <c r="D661" s="3"/>
      <c r="E661" s="3"/>
      <c r="F661" s="3"/>
      <c r="G661" s="3"/>
      <c r="H661" s="3"/>
      <c r="I661" s="85"/>
      <c r="J661" s="104"/>
    </row>
  </sheetData>
  <dataConsolidate/>
  <mergeCells count="94">
    <mergeCell ref="B631:D631"/>
    <mergeCell ref="B636:C636"/>
    <mergeCell ref="B561:C561"/>
    <mergeCell ref="B558:C558"/>
    <mergeCell ref="B560:C560"/>
    <mergeCell ref="B572:D572"/>
    <mergeCell ref="B574:D574"/>
    <mergeCell ref="B559:C559"/>
    <mergeCell ref="B586:D586"/>
    <mergeCell ref="B581:D581"/>
    <mergeCell ref="B525:C525"/>
    <mergeCell ref="B541:C541"/>
    <mergeCell ref="B556:C556"/>
    <mergeCell ref="B548:C548"/>
    <mergeCell ref="B544:C544"/>
    <mergeCell ref="B526:C526"/>
    <mergeCell ref="B530:C530"/>
    <mergeCell ref="B547:C547"/>
    <mergeCell ref="B528:C528"/>
    <mergeCell ref="B527:C527"/>
    <mergeCell ref="B539:C539"/>
    <mergeCell ref="B538:C538"/>
    <mergeCell ref="B531:C531"/>
    <mergeCell ref="B535:C535"/>
    <mergeCell ref="B536:C536"/>
    <mergeCell ref="B542:C542"/>
    <mergeCell ref="B540:C540"/>
    <mergeCell ref="B537:C537"/>
    <mergeCell ref="B543:C543"/>
    <mergeCell ref="B562:C562"/>
    <mergeCell ref="B570:D570"/>
    <mergeCell ref="B553:C553"/>
    <mergeCell ref="B546:C546"/>
    <mergeCell ref="B564:C564"/>
    <mergeCell ref="B569:D569"/>
    <mergeCell ref="B551:C551"/>
    <mergeCell ref="B552:C552"/>
    <mergeCell ref="B554:C554"/>
    <mergeCell ref="B555:C555"/>
    <mergeCell ref="B563:C563"/>
    <mergeCell ref="B568:C568"/>
    <mergeCell ref="B583:D583"/>
    <mergeCell ref="B584:D584"/>
    <mergeCell ref="B557:C557"/>
    <mergeCell ref="B575:D575"/>
    <mergeCell ref="B576:D576"/>
    <mergeCell ref="B571:D571"/>
    <mergeCell ref="B577:D577"/>
    <mergeCell ref="B591:D591"/>
    <mergeCell ref="B592:D592"/>
    <mergeCell ref="B593:D593"/>
    <mergeCell ref="B594:D594"/>
    <mergeCell ref="B585:D585"/>
    <mergeCell ref="B587:D587"/>
    <mergeCell ref="B588:D588"/>
    <mergeCell ref="B589:D589"/>
    <mergeCell ref="B590:D590"/>
    <mergeCell ref="B605:D605"/>
    <mergeCell ref="B600:D600"/>
    <mergeCell ref="B601:D601"/>
    <mergeCell ref="B609:D609"/>
    <mergeCell ref="B618:D618"/>
    <mergeCell ref="B619:D619"/>
    <mergeCell ref="B610:D610"/>
    <mergeCell ref="B599:D599"/>
    <mergeCell ref="B606:D606"/>
    <mergeCell ref="B632:D632"/>
    <mergeCell ref="B620:D620"/>
    <mergeCell ref="B622:D622"/>
    <mergeCell ref="B623:D623"/>
    <mergeCell ref="B626:D626"/>
    <mergeCell ref="B625:D625"/>
    <mergeCell ref="B627:D627"/>
    <mergeCell ref="B628:D628"/>
    <mergeCell ref="B545:C545"/>
    <mergeCell ref="B613:D613"/>
    <mergeCell ref="B604:D604"/>
    <mergeCell ref="B582:D582"/>
    <mergeCell ref="B598:D598"/>
    <mergeCell ref="B611:D611"/>
    <mergeCell ref="B612:D612"/>
    <mergeCell ref="B595:D595"/>
    <mergeCell ref="B596:D596"/>
    <mergeCell ref="B608:D608"/>
    <mergeCell ref="B630:D630"/>
    <mergeCell ref="B602:D602"/>
    <mergeCell ref="B615:D615"/>
    <mergeCell ref="B614:D614"/>
    <mergeCell ref="B616:D616"/>
    <mergeCell ref="B617:D617"/>
    <mergeCell ref="B603:D603"/>
    <mergeCell ref="B629:D629"/>
    <mergeCell ref="B621:D621"/>
    <mergeCell ref="B607:D607"/>
  </mergeCells>
  <printOptions headings="1"/>
  <pageMargins left="0.19685039370078741" right="0.19685039370078741" top="0.27559055118110237" bottom="0.19685039370078741" header="0.31496062992125984" footer="0.51181102362204722"/>
  <pageSetup paperSize="9" scale="43" fitToHeight="7" orientation="portrait" r:id="rId1"/>
  <headerFooter alignWithMargins="0">
    <oddFooter xml:space="preserve">&amp;R&amp;8
</oddFooter>
  </headerFooter>
  <rowBreaks count="5" manualBreakCount="5">
    <brk id="156" max="8" man="1"/>
    <brk id="303" max="8" man="1"/>
    <brk id="426" max="8" man="1"/>
    <brk id="521" max="8" man="1"/>
    <brk id="632" max="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tabColor indexed="45"/>
  </sheetPr>
  <dimension ref="A1:K609"/>
  <sheetViews>
    <sheetView showZeros="0" view="pageBreakPreview" topLeftCell="A322" zoomScale="115" zoomScaleNormal="100" zoomScaleSheetLayoutView="115" workbookViewId="0">
      <selection activeCell="E606" sqref="E606:F606"/>
    </sheetView>
  </sheetViews>
  <sheetFormatPr baseColWidth="10" defaultRowHeight="11.25" x14ac:dyDescent="0.2"/>
  <cols>
    <col min="1" max="1" width="4" style="6" customWidth="1"/>
    <col min="2" max="2" width="64.28515625" style="5" customWidth="1"/>
    <col min="3" max="3" width="15" style="3" bestFit="1" customWidth="1"/>
    <col min="4" max="4" width="15.42578125" style="3" customWidth="1"/>
    <col min="5" max="5" width="15" style="3" customWidth="1"/>
    <col min="6" max="6" width="14.85546875" style="3" bestFit="1" customWidth="1"/>
    <col min="7" max="7" width="13.140625" style="3" bestFit="1" customWidth="1"/>
    <col min="8" max="8" width="6.5703125" style="3" bestFit="1" customWidth="1"/>
    <col min="9" max="9" width="2.5703125" style="3" hidden="1" customWidth="1"/>
    <col min="10" max="10" width="4" style="5" bestFit="1" customWidth="1"/>
    <col min="11" max="16384" width="11.42578125" style="5"/>
  </cols>
  <sheetData>
    <row r="1" spans="1:9" ht="9" customHeight="1" x14ac:dyDescent="0.2">
      <c r="A1" s="1"/>
      <c r="B1" s="43"/>
      <c r="F1" s="5"/>
      <c r="G1" s="5"/>
      <c r="H1" s="5"/>
      <c r="I1" s="4"/>
    </row>
    <row r="2" spans="1:9" ht="18" customHeight="1" x14ac:dyDescent="0.25">
      <c r="B2" s="7" t="s">
        <v>288</v>
      </c>
      <c r="C2" s="8"/>
      <c r="D2" s="8"/>
      <c r="E2" s="8"/>
      <c r="F2" s="8"/>
      <c r="G2" s="8"/>
      <c r="H2" s="8"/>
      <c r="I2" s="8"/>
    </row>
    <row r="3" spans="1:9" ht="12" customHeight="1" x14ac:dyDescent="0.2">
      <c r="B3" s="9"/>
      <c r="C3" s="10" t="str">
        <f>AT_mnt!C3</f>
        <v>MOIS DE MAI 2024</v>
      </c>
      <c r="D3" s="11"/>
    </row>
    <row r="4" spans="1:9" ht="14.25" customHeight="1" x14ac:dyDescent="0.2">
      <c r="B4" s="12" t="s">
        <v>275</v>
      </c>
      <c r="C4" s="13"/>
      <c r="D4" s="13"/>
      <c r="E4" s="13"/>
      <c r="F4" s="14"/>
      <c r="G4" s="15"/>
      <c r="H4" s="5"/>
      <c r="I4" s="5"/>
    </row>
    <row r="5" spans="1:9" ht="12" customHeight="1" x14ac:dyDescent="0.2">
      <c r="B5" s="16" t="s">
        <v>4</v>
      </c>
      <c r="C5" s="18" t="s">
        <v>6</v>
      </c>
      <c r="D5" s="219" t="s">
        <v>3</v>
      </c>
      <c r="E5" s="219" t="s">
        <v>237</v>
      </c>
      <c r="F5" s="19" t="str">
        <f>Maladie_mnt!$H$5</f>
        <v>GAM</v>
      </c>
      <c r="G5" s="20"/>
      <c r="H5" s="5"/>
      <c r="I5" s="5"/>
    </row>
    <row r="6" spans="1:9" ht="9.75" customHeight="1" x14ac:dyDescent="0.2">
      <c r="B6" s="21"/>
      <c r="C6" s="17"/>
      <c r="D6" s="220" t="s">
        <v>241</v>
      </c>
      <c r="E6" s="220" t="s">
        <v>239</v>
      </c>
      <c r="F6" s="22" t="str">
        <f>Maladie_mnt!$H$6</f>
        <v>en %</v>
      </c>
      <c r="G6" s="23"/>
      <c r="H6" s="5"/>
      <c r="I6" s="5"/>
    </row>
    <row r="7" spans="1:9" s="28" customFormat="1" ht="16.5" customHeight="1" x14ac:dyDescent="0.2">
      <c r="A7" s="24"/>
      <c r="B7" s="25" t="s">
        <v>170</v>
      </c>
      <c r="C7" s="26"/>
      <c r="D7" s="221"/>
      <c r="E7" s="221"/>
      <c r="F7" s="181"/>
      <c r="G7" s="27"/>
    </row>
    <row r="8" spans="1:9" ht="12" customHeight="1" x14ac:dyDescent="0.2">
      <c r="B8" s="31" t="s">
        <v>88</v>
      </c>
      <c r="C8" s="30"/>
      <c r="D8" s="222"/>
      <c r="E8" s="222"/>
      <c r="F8" s="179"/>
      <c r="G8" s="20"/>
      <c r="H8" s="5"/>
      <c r="I8" s="5"/>
    </row>
    <row r="9" spans="1:9" ht="10.5" customHeight="1" x14ac:dyDescent="0.2">
      <c r="B9" s="16" t="s">
        <v>22</v>
      </c>
      <c r="C9" s="289">
        <v>2232338.7200000002</v>
      </c>
      <c r="D9" s="290">
        <v>38684.169999999991</v>
      </c>
      <c r="E9" s="290">
        <v>11638.19</v>
      </c>
      <c r="F9" s="179">
        <v>-4.4019780888835847E-2</v>
      </c>
      <c r="G9" s="20"/>
      <c r="H9" s="5"/>
      <c r="I9" s="5"/>
    </row>
    <row r="10" spans="1:9" ht="10.5" customHeight="1" x14ac:dyDescent="0.2">
      <c r="B10" s="16" t="s">
        <v>100</v>
      </c>
      <c r="C10" s="289">
        <v>40058.949999999997</v>
      </c>
      <c r="D10" s="290"/>
      <c r="E10" s="290">
        <v>267.36</v>
      </c>
      <c r="F10" s="179">
        <v>-0.11748643149391491</v>
      </c>
      <c r="G10" s="20"/>
      <c r="H10" s="5"/>
      <c r="I10" s="5"/>
    </row>
    <row r="11" spans="1:9" ht="10.5" customHeight="1" x14ac:dyDescent="0.2">
      <c r="B11" s="16" t="s">
        <v>340</v>
      </c>
      <c r="C11" s="289">
        <v>365008.82000000012</v>
      </c>
      <c r="D11" s="290">
        <v>6070.9799999999987</v>
      </c>
      <c r="E11" s="290">
        <v>1296.8300000000002</v>
      </c>
      <c r="F11" s="179">
        <v>-0.12827900377928503</v>
      </c>
      <c r="G11" s="20"/>
      <c r="H11" s="5"/>
      <c r="I11" s="5"/>
    </row>
    <row r="12" spans="1:9" ht="10.5" customHeight="1" x14ac:dyDescent="0.2">
      <c r="B12" s="340" t="s">
        <v>90</v>
      </c>
      <c r="C12" s="289">
        <v>364775.35000000009</v>
      </c>
      <c r="D12" s="290">
        <v>6070.9799999999987</v>
      </c>
      <c r="E12" s="290">
        <v>1296.8300000000002</v>
      </c>
      <c r="F12" s="179">
        <v>-0.1279568783786037</v>
      </c>
      <c r="G12" s="20"/>
      <c r="H12" s="5"/>
      <c r="I12" s="5"/>
    </row>
    <row r="13" spans="1:9" ht="10.5" customHeight="1" x14ac:dyDescent="0.2">
      <c r="B13" s="33" t="s">
        <v>304</v>
      </c>
      <c r="C13" s="289">
        <v>4924.7899999999991</v>
      </c>
      <c r="D13" s="290">
        <v>378.80999999999995</v>
      </c>
      <c r="E13" s="290"/>
      <c r="F13" s="179">
        <v>-0.18881154588639937</v>
      </c>
      <c r="G13" s="20"/>
      <c r="H13" s="5"/>
      <c r="I13" s="5"/>
    </row>
    <row r="14" spans="1:9" ht="10.5" customHeight="1" x14ac:dyDescent="0.2">
      <c r="B14" s="33" t="s">
        <v>305</v>
      </c>
      <c r="C14" s="289">
        <v>35.36</v>
      </c>
      <c r="D14" s="290">
        <v>35.36</v>
      </c>
      <c r="E14" s="290"/>
      <c r="F14" s="179"/>
      <c r="G14" s="20"/>
      <c r="H14" s="5"/>
      <c r="I14" s="5"/>
    </row>
    <row r="15" spans="1:9" ht="10.5" customHeight="1" x14ac:dyDescent="0.2">
      <c r="B15" s="33" t="s">
        <v>306</v>
      </c>
      <c r="C15" s="289"/>
      <c r="D15" s="290"/>
      <c r="E15" s="290"/>
      <c r="F15" s="179"/>
      <c r="G15" s="20"/>
      <c r="H15" s="5"/>
      <c r="I15" s="5"/>
    </row>
    <row r="16" spans="1:9" ht="10.5" customHeight="1" x14ac:dyDescent="0.2">
      <c r="B16" s="33" t="s">
        <v>307</v>
      </c>
      <c r="C16" s="289">
        <v>285161.56000000011</v>
      </c>
      <c r="D16" s="290">
        <v>3556.7899999999991</v>
      </c>
      <c r="E16" s="290">
        <v>967.1600000000002</v>
      </c>
      <c r="F16" s="179">
        <v>-0.16108283502673593</v>
      </c>
      <c r="G16" s="20"/>
      <c r="H16" s="5"/>
      <c r="I16" s="5"/>
    </row>
    <row r="17" spans="1:9" ht="10.5" customHeight="1" x14ac:dyDescent="0.2">
      <c r="B17" s="33" t="s">
        <v>308</v>
      </c>
      <c r="C17" s="289">
        <v>172.23000000000002</v>
      </c>
      <c r="D17" s="290">
        <v>50.300000000000004</v>
      </c>
      <c r="E17" s="290"/>
      <c r="F17" s="179"/>
      <c r="G17" s="20"/>
      <c r="H17" s="5"/>
      <c r="I17" s="5"/>
    </row>
    <row r="18" spans="1:9" ht="10.5" customHeight="1" x14ac:dyDescent="0.2">
      <c r="B18" s="33" t="s">
        <v>309</v>
      </c>
      <c r="C18" s="289">
        <v>74481.40999999996</v>
      </c>
      <c r="D18" s="290">
        <v>2049.7199999999998</v>
      </c>
      <c r="E18" s="290">
        <v>329.66999999999996</v>
      </c>
      <c r="F18" s="179">
        <v>3.5546893411178226E-2</v>
      </c>
      <c r="G18" s="20"/>
      <c r="H18" s="5"/>
      <c r="I18" s="5"/>
    </row>
    <row r="19" spans="1:9" ht="10.5" customHeight="1" x14ac:dyDescent="0.2">
      <c r="B19" s="33" t="s">
        <v>89</v>
      </c>
      <c r="C19" s="289">
        <v>233.47</v>
      </c>
      <c r="D19" s="290"/>
      <c r="E19" s="290"/>
      <c r="F19" s="179">
        <v>-0.44727746212121222</v>
      </c>
      <c r="G19" s="20"/>
      <c r="H19" s="5"/>
      <c r="I19" s="5"/>
    </row>
    <row r="20" spans="1:9" x14ac:dyDescent="0.2">
      <c r="B20" s="16" t="s">
        <v>489</v>
      </c>
      <c r="C20" s="289"/>
      <c r="D20" s="290"/>
      <c r="E20" s="290"/>
      <c r="F20" s="179"/>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0.5" customHeight="1" x14ac:dyDescent="0.2">
      <c r="B23" s="16" t="s">
        <v>91</v>
      </c>
      <c r="C23" s="289">
        <v>80</v>
      </c>
      <c r="D23" s="290"/>
      <c r="E23" s="290"/>
      <c r="F23" s="179">
        <v>-0.6</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92.000000000000014</v>
      </c>
      <c r="D25" s="290">
        <v>92.000000000000014</v>
      </c>
      <c r="E25" s="290"/>
      <c r="F25" s="179">
        <v>2.2204460492503131E-16</v>
      </c>
      <c r="G25" s="34"/>
      <c r="H25" s="5"/>
      <c r="I25" s="5"/>
    </row>
    <row r="26" spans="1:9" s="486" customFormat="1" ht="10.5" customHeight="1" x14ac:dyDescent="0.2">
      <c r="A26" s="452"/>
      <c r="B26" s="563" t="s">
        <v>310</v>
      </c>
      <c r="C26" s="568"/>
      <c r="D26" s="569"/>
      <c r="E26" s="569"/>
      <c r="F26" s="570"/>
      <c r="G26" s="571"/>
    </row>
    <row r="27" spans="1:9" s="486" customFormat="1" ht="10.5" customHeight="1" x14ac:dyDescent="0.2">
      <c r="A27" s="452"/>
      <c r="B27" s="563" t="s">
        <v>311</v>
      </c>
      <c r="C27" s="568"/>
      <c r="D27" s="569"/>
      <c r="E27" s="569"/>
      <c r="F27" s="570"/>
      <c r="G27" s="571"/>
    </row>
    <row r="28" spans="1:9" s="486" customFormat="1" ht="10.5" customHeight="1" x14ac:dyDescent="0.2">
      <c r="A28" s="452"/>
      <c r="B28" s="563" t="s">
        <v>312</v>
      </c>
      <c r="C28" s="568"/>
      <c r="D28" s="569"/>
      <c r="E28" s="569"/>
      <c r="F28" s="570"/>
      <c r="G28" s="571"/>
    </row>
    <row r="29" spans="1:9" s="486" customFormat="1" ht="10.5" customHeight="1" x14ac:dyDescent="0.2">
      <c r="A29" s="452"/>
      <c r="B29" s="563" t="s">
        <v>313</v>
      </c>
      <c r="C29" s="568"/>
      <c r="D29" s="569"/>
      <c r="E29" s="569"/>
      <c r="F29" s="570"/>
      <c r="G29" s="571"/>
    </row>
    <row r="30" spans="1:9" ht="10.5" customHeight="1" x14ac:dyDescent="0.2">
      <c r="B30" s="16" t="s">
        <v>417</v>
      </c>
      <c r="C30" s="289">
        <v>703215.61488500016</v>
      </c>
      <c r="D30" s="290"/>
      <c r="E30" s="290"/>
      <c r="F30" s="179">
        <v>0.20121457220752026</v>
      </c>
      <c r="G30" s="34"/>
      <c r="H30" s="5"/>
      <c r="I30" s="5"/>
    </row>
    <row r="31" spans="1:9" ht="10.5" customHeight="1" x14ac:dyDescent="0.2">
      <c r="B31" s="16" t="s">
        <v>381</v>
      </c>
      <c r="C31" s="289">
        <v>75101.299999999988</v>
      </c>
      <c r="D31" s="290"/>
      <c r="E31" s="290">
        <v>642.05999999999995</v>
      </c>
      <c r="F31" s="179">
        <v>-5.1620740733257731E-2</v>
      </c>
      <c r="G31" s="34"/>
      <c r="H31" s="5"/>
      <c r="I31" s="5"/>
    </row>
    <row r="32" spans="1:9" ht="10.5" customHeight="1" x14ac:dyDescent="0.2">
      <c r="B32" s="574" t="s">
        <v>448</v>
      </c>
      <c r="C32" s="289"/>
      <c r="D32" s="290"/>
      <c r="E32" s="290"/>
      <c r="F32" s="179"/>
      <c r="G32" s="34"/>
      <c r="H32" s="5"/>
      <c r="I32" s="5"/>
    </row>
    <row r="33" spans="1:9" ht="10.5" customHeight="1" x14ac:dyDescent="0.2">
      <c r="B33" s="574" t="s">
        <v>487</v>
      </c>
      <c r="C33" s="289"/>
      <c r="D33" s="290"/>
      <c r="E33" s="290"/>
      <c r="F33" s="179"/>
      <c r="G33" s="34"/>
      <c r="H33" s="5"/>
      <c r="I33" s="5"/>
    </row>
    <row r="34" spans="1:9" ht="10.5" customHeight="1" x14ac:dyDescent="0.2">
      <c r="B34" s="16" t="s">
        <v>99</v>
      </c>
      <c r="C34" s="289">
        <v>515</v>
      </c>
      <c r="D34" s="290">
        <v>400</v>
      </c>
      <c r="E34" s="290"/>
      <c r="F34" s="179">
        <v>-0.23703703703703705</v>
      </c>
      <c r="G34" s="34"/>
      <c r="H34" s="5"/>
      <c r="I34" s="5"/>
    </row>
    <row r="35" spans="1:9" s="28" customFormat="1" ht="10.5" customHeight="1" x14ac:dyDescent="0.2">
      <c r="A35" s="24"/>
      <c r="B35" s="16" t="s">
        <v>98</v>
      </c>
      <c r="C35" s="289"/>
      <c r="D35" s="290"/>
      <c r="E35" s="290"/>
      <c r="F35" s="179"/>
      <c r="G35" s="36"/>
      <c r="H35" s="5"/>
    </row>
    <row r="36" spans="1:9" s="28" customFormat="1" ht="10.5" customHeight="1" x14ac:dyDescent="0.2">
      <c r="A36" s="24"/>
      <c r="B36" s="16" t="s">
        <v>250</v>
      </c>
      <c r="C36" s="291"/>
      <c r="D36" s="292"/>
      <c r="E36" s="292"/>
      <c r="F36" s="178"/>
      <c r="G36" s="36"/>
    </row>
    <row r="37" spans="1:9" s="28" customFormat="1" ht="24.75" customHeight="1" x14ac:dyDescent="0.2">
      <c r="A37" s="24"/>
      <c r="B37" s="35" t="s">
        <v>101</v>
      </c>
      <c r="C37" s="291">
        <v>3416410.4048850005</v>
      </c>
      <c r="D37" s="292">
        <v>45247.149999999994</v>
      </c>
      <c r="E37" s="292">
        <v>13844.44</v>
      </c>
      <c r="F37" s="178">
        <v>-1.3972088394837656E-2</v>
      </c>
      <c r="G37" s="36"/>
    </row>
    <row r="38" spans="1:9" ht="10.5" customHeight="1" x14ac:dyDescent="0.2">
      <c r="B38" s="31" t="s">
        <v>102</v>
      </c>
      <c r="C38" s="291"/>
      <c r="D38" s="292"/>
      <c r="E38" s="292"/>
      <c r="F38" s="178"/>
      <c r="G38" s="20"/>
      <c r="H38" s="5"/>
      <c r="I38" s="5"/>
    </row>
    <row r="39" spans="1:9" ht="10.5" customHeight="1" x14ac:dyDescent="0.2">
      <c r="B39" s="16" t="s">
        <v>104</v>
      </c>
      <c r="C39" s="289">
        <v>14956791.330000017</v>
      </c>
      <c r="D39" s="290">
        <v>9827882.0800000168</v>
      </c>
      <c r="E39" s="290">
        <v>84371.860000000015</v>
      </c>
      <c r="F39" s="179">
        <v>0.21919426506101303</v>
      </c>
      <c r="G39" s="34"/>
      <c r="H39" s="5"/>
      <c r="I39" s="5"/>
    </row>
    <row r="40" spans="1:9" ht="10.5" customHeight="1" x14ac:dyDescent="0.2">
      <c r="B40" s="33" t="s">
        <v>106</v>
      </c>
      <c r="C40" s="289">
        <v>14947867.45000002</v>
      </c>
      <c r="D40" s="290">
        <v>9824154.700000016</v>
      </c>
      <c r="E40" s="290">
        <v>84346.900000000009</v>
      </c>
      <c r="F40" s="179">
        <v>0.21915832409324221</v>
      </c>
      <c r="G40" s="34"/>
      <c r="H40" s="5"/>
      <c r="I40" s="5"/>
    </row>
    <row r="41" spans="1:9" ht="10.5" customHeight="1" x14ac:dyDescent="0.2">
      <c r="B41" s="33" t="s">
        <v>304</v>
      </c>
      <c r="C41" s="289">
        <v>121794.67000000001</v>
      </c>
      <c r="D41" s="290">
        <v>108381.64000000001</v>
      </c>
      <c r="E41" s="290">
        <v>720.42000000000007</v>
      </c>
      <c r="F41" s="179">
        <v>0.24408759291100535</v>
      </c>
      <c r="G41" s="34"/>
      <c r="H41" s="5"/>
      <c r="I41" s="5"/>
    </row>
    <row r="42" spans="1:9" ht="10.5" customHeight="1" x14ac:dyDescent="0.2">
      <c r="B42" s="33" t="s">
        <v>305</v>
      </c>
      <c r="C42" s="289">
        <v>5613431.2200000091</v>
      </c>
      <c r="D42" s="290">
        <v>5539285.4000000088</v>
      </c>
      <c r="E42" s="290">
        <v>37155.120000000003</v>
      </c>
      <c r="F42" s="179">
        <v>0.39460939238935588</v>
      </c>
      <c r="G42" s="34"/>
      <c r="H42" s="5"/>
      <c r="I42" s="5"/>
    </row>
    <row r="43" spans="1:9" ht="10.5" customHeight="1" x14ac:dyDescent="0.2">
      <c r="B43" s="33" t="s">
        <v>306</v>
      </c>
      <c r="C43" s="289">
        <v>3549826.600000008</v>
      </c>
      <c r="D43" s="290">
        <v>3413781.9000000078</v>
      </c>
      <c r="E43" s="290">
        <v>24175.420000000002</v>
      </c>
      <c r="F43" s="179">
        <v>0.43644354103154015</v>
      </c>
      <c r="G43" s="34"/>
      <c r="H43" s="5"/>
      <c r="I43" s="5"/>
    </row>
    <row r="44" spans="1:9" ht="10.5" customHeight="1" x14ac:dyDescent="0.2">
      <c r="B44" s="33" t="s">
        <v>307</v>
      </c>
      <c r="C44" s="289">
        <v>4596015.9300000025</v>
      </c>
      <c r="D44" s="290">
        <v>126892.61000000009</v>
      </c>
      <c r="E44" s="290">
        <v>18013.98</v>
      </c>
      <c r="F44" s="179">
        <v>-3.9347227165541288E-2</v>
      </c>
      <c r="G44" s="34"/>
      <c r="H44" s="5"/>
      <c r="I44" s="5"/>
    </row>
    <row r="45" spans="1:9" ht="10.5" customHeight="1" x14ac:dyDescent="0.2">
      <c r="B45" s="33" t="s">
        <v>308</v>
      </c>
      <c r="C45" s="289">
        <v>76932.310000000056</v>
      </c>
      <c r="D45" s="290">
        <v>23137.370000000017</v>
      </c>
      <c r="E45" s="290">
        <v>445.89</v>
      </c>
      <c r="F45" s="179">
        <v>7.2797731476736294E-2</v>
      </c>
      <c r="G45" s="34"/>
      <c r="H45" s="5"/>
      <c r="I45" s="5"/>
    </row>
    <row r="46" spans="1:9" ht="10.5" customHeight="1" x14ac:dyDescent="0.2">
      <c r="B46" s="33" t="s">
        <v>309</v>
      </c>
      <c r="C46" s="289">
        <v>989866.71999999962</v>
      </c>
      <c r="D46" s="290">
        <v>612675.77999999956</v>
      </c>
      <c r="E46" s="290">
        <v>3836.07</v>
      </c>
      <c r="F46" s="179">
        <v>0.22118002748000287</v>
      </c>
      <c r="G46" s="34"/>
      <c r="H46" s="5"/>
      <c r="I46" s="5"/>
    </row>
    <row r="47" spans="1:9" ht="10.5" customHeight="1" x14ac:dyDescent="0.2">
      <c r="B47" s="33" t="s">
        <v>105</v>
      </c>
      <c r="C47" s="289">
        <v>8923.8800000000047</v>
      </c>
      <c r="D47" s="290">
        <v>3727.38</v>
      </c>
      <c r="E47" s="290">
        <v>24.96</v>
      </c>
      <c r="F47" s="179">
        <v>0.28252599507045795</v>
      </c>
      <c r="G47" s="34"/>
      <c r="H47" s="5"/>
      <c r="I47" s="5"/>
    </row>
    <row r="48" spans="1:9" ht="10.5" customHeight="1" x14ac:dyDescent="0.2">
      <c r="B48" s="16" t="s">
        <v>22</v>
      </c>
      <c r="C48" s="289">
        <v>5509121.5300000003</v>
      </c>
      <c r="D48" s="290">
        <v>1284800.2000000004</v>
      </c>
      <c r="E48" s="290">
        <v>25687.78</v>
      </c>
      <c r="F48" s="179">
        <v>2.8828042766420925E-2</v>
      </c>
      <c r="G48" s="34"/>
      <c r="H48" s="5"/>
      <c r="I48" s="5"/>
    </row>
    <row r="49" spans="1:9" ht="10.5" customHeight="1" x14ac:dyDescent="0.2">
      <c r="B49" s="16" t="s">
        <v>107</v>
      </c>
      <c r="C49" s="289">
        <v>97255.7</v>
      </c>
      <c r="D49" s="290">
        <v>97255.7</v>
      </c>
      <c r="E49" s="290">
        <v>498.45</v>
      </c>
      <c r="F49" s="179">
        <v>0.12960010666981336</v>
      </c>
      <c r="G49" s="34"/>
      <c r="H49" s="5"/>
      <c r="I49" s="5"/>
    </row>
    <row r="50" spans="1:9" ht="10.5" customHeight="1" x14ac:dyDescent="0.2">
      <c r="B50" s="33" t="s">
        <v>110</v>
      </c>
      <c r="C50" s="289">
        <v>57820.789999999994</v>
      </c>
      <c r="D50" s="290">
        <v>57820.789999999994</v>
      </c>
      <c r="E50" s="290">
        <v>498.45</v>
      </c>
      <c r="F50" s="179">
        <v>2.0356018562390776E-2</v>
      </c>
      <c r="G50" s="34"/>
      <c r="H50" s="5"/>
      <c r="I50" s="5"/>
    </row>
    <row r="51" spans="1:9" ht="10.5" customHeight="1" x14ac:dyDescent="0.2">
      <c r="B51" s="33" t="s">
        <v>109</v>
      </c>
      <c r="C51" s="289">
        <v>37234.909999999996</v>
      </c>
      <c r="D51" s="290">
        <v>37234.909999999996</v>
      </c>
      <c r="E51" s="290"/>
      <c r="F51" s="179">
        <v>0.36240948196847467</v>
      </c>
      <c r="G51" s="34"/>
      <c r="H51" s="5"/>
      <c r="I51" s="5"/>
    </row>
    <row r="52" spans="1:9" ht="10.5" customHeight="1" x14ac:dyDescent="0.2">
      <c r="B52" s="33" t="s">
        <v>112</v>
      </c>
      <c r="C52" s="289">
        <v>2200</v>
      </c>
      <c r="D52" s="290">
        <v>2200</v>
      </c>
      <c r="E52" s="290"/>
      <c r="F52" s="179">
        <v>4.7619047619047672E-2</v>
      </c>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37509.80000000001</v>
      </c>
      <c r="D56" s="290">
        <v>37509.80000000001</v>
      </c>
      <c r="E56" s="290">
        <v>349.6</v>
      </c>
      <c r="F56" s="179">
        <v>0.19714776667398581</v>
      </c>
      <c r="G56" s="34"/>
      <c r="H56" s="5"/>
      <c r="I56" s="5"/>
    </row>
    <row r="57" spans="1:9" ht="10.5" customHeight="1" x14ac:dyDescent="0.2">
      <c r="B57" s="16" t="s">
        <v>381</v>
      </c>
      <c r="C57" s="289">
        <v>79840.960000000006</v>
      </c>
      <c r="D57" s="290"/>
      <c r="E57" s="290">
        <v>654.20000000000005</v>
      </c>
      <c r="F57" s="179">
        <v>0.15815770425266851</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417</v>
      </c>
      <c r="C62" s="289">
        <v>224455.46521500003</v>
      </c>
      <c r="D62" s="290"/>
      <c r="E62" s="290"/>
      <c r="F62" s="179">
        <v>-5.8128640537463472E-2</v>
      </c>
      <c r="G62" s="34"/>
      <c r="H62" s="5"/>
      <c r="I62" s="5"/>
    </row>
    <row r="63" spans="1:9" ht="10.5" customHeight="1" x14ac:dyDescent="0.2">
      <c r="B63" s="16" t="s">
        <v>94</v>
      </c>
      <c r="C63" s="289">
        <v>96.75</v>
      </c>
      <c r="D63" s="290"/>
      <c r="E63" s="290"/>
      <c r="F63" s="179"/>
      <c r="G63" s="34"/>
      <c r="H63" s="5"/>
      <c r="I63" s="5"/>
    </row>
    <row r="64" spans="1:9" s="28" customFormat="1" ht="10.5" customHeight="1" x14ac:dyDescent="0.2">
      <c r="A64" s="24"/>
      <c r="B64" s="16" t="s">
        <v>92</v>
      </c>
      <c r="C64" s="289">
        <v>339.18</v>
      </c>
      <c r="D64" s="290"/>
      <c r="E64" s="290"/>
      <c r="F64" s="179">
        <v>-6.0807443096859926E-2</v>
      </c>
      <c r="G64" s="27"/>
      <c r="H64" s="5"/>
    </row>
    <row r="65" spans="1:9" ht="10.5" customHeight="1" x14ac:dyDescent="0.2">
      <c r="B65" s="16" t="s">
        <v>93</v>
      </c>
      <c r="C65" s="289">
        <v>633.5</v>
      </c>
      <c r="D65" s="290"/>
      <c r="E65" s="290"/>
      <c r="F65" s="179"/>
      <c r="G65" s="20"/>
      <c r="H65" s="5"/>
      <c r="I65" s="5"/>
    </row>
    <row r="66" spans="1:9" ht="12" customHeight="1" x14ac:dyDescent="0.2">
      <c r="B66" s="16" t="s">
        <v>91</v>
      </c>
      <c r="C66" s="289"/>
      <c r="D66" s="290"/>
      <c r="E66" s="290"/>
      <c r="F66" s="179"/>
      <c r="G66" s="34"/>
      <c r="H66" s="5"/>
      <c r="I66" s="5"/>
    </row>
    <row r="67" spans="1:9" ht="10.5" customHeight="1" x14ac:dyDescent="0.2">
      <c r="B67" s="16" t="s">
        <v>100</v>
      </c>
      <c r="C67" s="289">
        <v>13.829999999999984</v>
      </c>
      <c r="D67" s="290"/>
      <c r="E67" s="290"/>
      <c r="F67" s="179"/>
      <c r="G67" s="34"/>
      <c r="H67" s="5"/>
      <c r="I67" s="5"/>
    </row>
    <row r="68" spans="1:9" ht="10.5" customHeight="1" x14ac:dyDescent="0.2">
      <c r="B68" s="16" t="s">
        <v>489</v>
      </c>
      <c r="C68" s="289"/>
      <c r="D68" s="290"/>
      <c r="E68" s="290"/>
      <c r="F68" s="179"/>
      <c r="G68" s="34"/>
      <c r="H68" s="5"/>
      <c r="I68" s="5"/>
    </row>
    <row r="69" spans="1:9" ht="10.5" customHeight="1" x14ac:dyDescent="0.2">
      <c r="B69" s="16" t="s">
        <v>97</v>
      </c>
      <c r="C69" s="289"/>
      <c r="D69" s="290"/>
      <c r="E69" s="290"/>
      <c r="F69" s="179"/>
      <c r="G69" s="34"/>
      <c r="H69" s="5"/>
      <c r="I69" s="5"/>
    </row>
    <row r="70" spans="1:9" ht="10.5" customHeight="1" x14ac:dyDescent="0.2">
      <c r="B70" s="16" t="s">
        <v>303</v>
      </c>
      <c r="C70" s="289"/>
      <c r="D70" s="290"/>
      <c r="E70" s="290"/>
      <c r="F70" s="179"/>
      <c r="G70" s="34"/>
      <c r="H70" s="5"/>
      <c r="I70" s="5"/>
    </row>
    <row r="71" spans="1:9" ht="10.5" customHeight="1" x14ac:dyDescent="0.2">
      <c r="B71" s="268" t="s">
        <v>255</v>
      </c>
      <c r="C71" s="289">
        <v>586025.19999999984</v>
      </c>
      <c r="D71" s="290">
        <v>586025.19999999984</v>
      </c>
      <c r="E71" s="290">
        <v>4979.4400000000005</v>
      </c>
      <c r="F71" s="179">
        <v>0.30128485028495633</v>
      </c>
      <c r="G71" s="20"/>
      <c r="H71" s="5"/>
      <c r="I71" s="5"/>
    </row>
    <row r="72" spans="1:9" ht="10.5" customHeight="1" x14ac:dyDescent="0.2">
      <c r="B72" s="574" t="s">
        <v>447</v>
      </c>
      <c r="C72" s="289"/>
      <c r="D72" s="290"/>
      <c r="E72" s="290"/>
      <c r="F72" s="179"/>
      <c r="G72" s="20"/>
      <c r="H72" s="5"/>
      <c r="I72" s="5"/>
    </row>
    <row r="73" spans="1:9" ht="10.5" customHeight="1" x14ac:dyDescent="0.2">
      <c r="B73" s="16" t="s">
        <v>487</v>
      </c>
      <c r="C73" s="289"/>
      <c r="D73" s="290"/>
      <c r="E73" s="290"/>
      <c r="F73" s="179"/>
      <c r="G73" s="20"/>
      <c r="H73" s="5"/>
      <c r="I73" s="5"/>
    </row>
    <row r="74" spans="1:9" s="28" customFormat="1" ht="10.5" customHeight="1" x14ac:dyDescent="0.2">
      <c r="A74" s="24"/>
      <c r="B74" s="16" t="s">
        <v>99</v>
      </c>
      <c r="C74" s="289">
        <v>6855</v>
      </c>
      <c r="D74" s="290">
        <v>5440</v>
      </c>
      <c r="E74" s="290"/>
      <c r="F74" s="179">
        <v>0.18195768746659313</v>
      </c>
      <c r="G74" s="36"/>
      <c r="H74" s="5"/>
    </row>
    <row r="75" spans="1:9" ht="9" customHeight="1" x14ac:dyDescent="0.2">
      <c r="B75" s="16" t="s">
        <v>98</v>
      </c>
      <c r="C75" s="289"/>
      <c r="D75" s="290"/>
      <c r="E75" s="290"/>
      <c r="F75" s="179"/>
      <c r="G75" s="34"/>
      <c r="H75" s="5"/>
      <c r="I75" s="5"/>
    </row>
    <row r="76" spans="1:9" s="28" customFormat="1" ht="13.5" customHeight="1" x14ac:dyDescent="0.2">
      <c r="A76" s="24"/>
      <c r="B76" s="16" t="s">
        <v>250</v>
      </c>
      <c r="C76" s="289"/>
      <c r="D76" s="290"/>
      <c r="E76" s="290"/>
      <c r="F76" s="179"/>
      <c r="G76" s="36"/>
    </row>
    <row r="77" spans="1:9" ht="10.5" customHeight="1" x14ac:dyDescent="0.2">
      <c r="B77" s="35" t="s">
        <v>108</v>
      </c>
      <c r="C77" s="291">
        <v>21499106.245215017</v>
      </c>
      <c r="D77" s="292">
        <v>11838912.980000019</v>
      </c>
      <c r="E77" s="292">
        <v>116541.33000000002</v>
      </c>
      <c r="F77" s="178">
        <v>0.16161991496042782</v>
      </c>
      <c r="G77" s="34"/>
      <c r="H77" s="5"/>
      <c r="I77" s="5"/>
    </row>
    <row r="78" spans="1:9" ht="10.5" customHeight="1" x14ac:dyDescent="0.2">
      <c r="B78" s="31" t="s">
        <v>341</v>
      </c>
      <c r="C78" s="291"/>
      <c r="D78" s="292"/>
      <c r="E78" s="292"/>
      <c r="F78" s="178"/>
      <c r="G78" s="34"/>
      <c r="H78" s="5"/>
      <c r="I78" s="5"/>
    </row>
    <row r="79" spans="1:9" s="28" customFormat="1" ht="10.5" customHeight="1" x14ac:dyDescent="0.2">
      <c r="A79" s="24"/>
      <c r="B79" s="16" t="s">
        <v>22</v>
      </c>
      <c r="C79" s="289">
        <v>7741460.25</v>
      </c>
      <c r="D79" s="290">
        <v>1323484.3700000003</v>
      </c>
      <c r="E79" s="290">
        <v>37325.97</v>
      </c>
      <c r="F79" s="179">
        <v>6.7068817452160534E-3</v>
      </c>
      <c r="G79" s="27"/>
      <c r="H79" s="5"/>
    </row>
    <row r="80" spans="1:9" s="28" customFormat="1" ht="10.5" customHeight="1" x14ac:dyDescent="0.2">
      <c r="A80" s="24"/>
      <c r="B80" s="16" t="s">
        <v>104</v>
      </c>
      <c r="C80" s="289">
        <v>15321800.150000019</v>
      </c>
      <c r="D80" s="290">
        <v>9833953.0600000173</v>
      </c>
      <c r="E80" s="290">
        <v>85668.69</v>
      </c>
      <c r="F80" s="179">
        <v>0.20772578673696485</v>
      </c>
      <c r="G80" s="27"/>
      <c r="H80" s="5"/>
    </row>
    <row r="81" spans="1:9" s="28" customFormat="1" ht="10.5" customHeight="1" x14ac:dyDescent="0.2">
      <c r="A81" s="24"/>
      <c r="B81" s="33" t="s">
        <v>106</v>
      </c>
      <c r="C81" s="289">
        <v>15312642.800000019</v>
      </c>
      <c r="D81" s="290">
        <v>9830225.6800000165</v>
      </c>
      <c r="E81" s="290">
        <v>85643.73000000001</v>
      </c>
      <c r="F81" s="179">
        <v>0.20770655902766078</v>
      </c>
      <c r="G81" s="27"/>
      <c r="H81" s="5"/>
    </row>
    <row r="82" spans="1:9" s="28" customFormat="1" ht="10.5" customHeight="1" x14ac:dyDescent="0.2">
      <c r="A82" s="24"/>
      <c r="B82" s="33" t="s">
        <v>304</v>
      </c>
      <c r="C82" s="289">
        <v>126719.46</v>
      </c>
      <c r="D82" s="290">
        <v>108760.45000000001</v>
      </c>
      <c r="E82" s="290">
        <v>720.42000000000007</v>
      </c>
      <c r="F82" s="179">
        <v>0.21880944931449853</v>
      </c>
      <c r="G82" s="27"/>
      <c r="H82" s="5"/>
    </row>
    <row r="83" spans="1:9" s="28" customFormat="1" ht="10.5" customHeight="1" x14ac:dyDescent="0.2">
      <c r="A83" s="24"/>
      <c r="B83" s="33" t="s">
        <v>305</v>
      </c>
      <c r="C83" s="289">
        <v>5613466.5800000094</v>
      </c>
      <c r="D83" s="290">
        <v>5539320.7600000091</v>
      </c>
      <c r="E83" s="290">
        <v>37155.120000000003</v>
      </c>
      <c r="F83" s="179">
        <v>0.39450956392821634</v>
      </c>
      <c r="G83" s="27"/>
      <c r="H83" s="5"/>
    </row>
    <row r="84" spans="1:9" s="28" customFormat="1" ht="10.5" customHeight="1" x14ac:dyDescent="0.2">
      <c r="A84" s="24"/>
      <c r="B84" s="33" t="s">
        <v>306</v>
      </c>
      <c r="C84" s="289">
        <v>3549826.600000008</v>
      </c>
      <c r="D84" s="290">
        <v>3413781.9000000078</v>
      </c>
      <c r="E84" s="290">
        <v>24175.420000000002</v>
      </c>
      <c r="F84" s="179">
        <v>0.43640562066996913</v>
      </c>
      <c r="G84" s="27"/>
      <c r="H84" s="5"/>
    </row>
    <row r="85" spans="1:9" s="28" customFormat="1" ht="10.5" customHeight="1" x14ac:dyDescent="0.2">
      <c r="A85" s="24"/>
      <c r="B85" s="33" t="s">
        <v>307</v>
      </c>
      <c r="C85" s="289">
        <v>4881177.4900000021</v>
      </c>
      <c r="D85" s="290">
        <v>130449.40000000008</v>
      </c>
      <c r="E85" s="290">
        <v>18981.14</v>
      </c>
      <c r="F85" s="179">
        <v>-4.7422648330796902E-2</v>
      </c>
      <c r="G85" s="27"/>
      <c r="H85" s="5"/>
    </row>
    <row r="86" spans="1:9" ht="10.5" customHeight="1" x14ac:dyDescent="0.2">
      <c r="B86" s="33" t="s">
        <v>308</v>
      </c>
      <c r="C86" s="289">
        <v>77104.540000000052</v>
      </c>
      <c r="D86" s="290">
        <v>23187.670000000016</v>
      </c>
      <c r="E86" s="290">
        <v>445.89</v>
      </c>
      <c r="F86" s="179">
        <v>7.5065852620635587E-2</v>
      </c>
      <c r="G86" s="34"/>
      <c r="H86" s="5"/>
      <c r="I86" s="5"/>
    </row>
    <row r="87" spans="1:9" ht="10.5" customHeight="1" x14ac:dyDescent="0.2">
      <c r="B87" s="33" t="s">
        <v>309</v>
      </c>
      <c r="C87" s="289">
        <v>1064348.1299999997</v>
      </c>
      <c r="D87" s="290">
        <v>614725.49999999953</v>
      </c>
      <c r="E87" s="290">
        <v>4165.74</v>
      </c>
      <c r="F87" s="179">
        <v>0.20605084255153305</v>
      </c>
      <c r="G87" s="34"/>
      <c r="H87" s="5"/>
      <c r="I87" s="5"/>
    </row>
    <row r="88" spans="1:9" ht="10.5" customHeight="1" x14ac:dyDescent="0.2">
      <c r="B88" s="33" t="s">
        <v>105</v>
      </c>
      <c r="C88" s="289">
        <v>9157.350000000004</v>
      </c>
      <c r="D88" s="290">
        <v>3727.38</v>
      </c>
      <c r="E88" s="290">
        <v>24.96</v>
      </c>
      <c r="F88" s="179">
        <v>0.24075767737739562</v>
      </c>
      <c r="G88" s="34"/>
      <c r="H88" s="5"/>
      <c r="I88" s="5"/>
    </row>
    <row r="89" spans="1:9" s="28" customFormat="1" ht="10.5" customHeight="1" x14ac:dyDescent="0.2">
      <c r="A89" s="24"/>
      <c r="B89" s="16" t="s">
        <v>100</v>
      </c>
      <c r="C89" s="289">
        <v>40072.78</v>
      </c>
      <c r="D89" s="290"/>
      <c r="E89" s="290">
        <v>267.36</v>
      </c>
      <c r="F89" s="179">
        <v>-0.18907949808575741</v>
      </c>
      <c r="G89" s="27"/>
      <c r="H89" s="5"/>
    </row>
    <row r="90" spans="1:9" ht="10.5" customHeight="1" x14ac:dyDescent="0.2">
      <c r="B90" s="16" t="s">
        <v>107</v>
      </c>
      <c r="C90" s="289">
        <v>97255.7</v>
      </c>
      <c r="D90" s="290">
        <v>97255.7</v>
      </c>
      <c r="E90" s="290">
        <v>498.45</v>
      </c>
      <c r="F90" s="179">
        <v>0.12960010666981336</v>
      </c>
      <c r="G90" s="34"/>
      <c r="H90" s="5"/>
      <c r="I90" s="5"/>
    </row>
    <row r="91" spans="1:9" ht="10.5" customHeight="1" x14ac:dyDescent="0.2">
      <c r="B91" s="33" t="s">
        <v>110</v>
      </c>
      <c r="C91" s="289">
        <v>57820.789999999994</v>
      </c>
      <c r="D91" s="290">
        <v>57820.789999999994</v>
      </c>
      <c r="E91" s="290">
        <v>498.45</v>
      </c>
      <c r="F91" s="179">
        <v>2.0356018562390776E-2</v>
      </c>
      <c r="G91" s="34"/>
      <c r="H91" s="5"/>
      <c r="I91" s="5"/>
    </row>
    <row r="92" spans="1:9" ht="10.5" customHeight="1" x14ac:dyDescent="0.2">
      <c r="B92" s="33" t="s">
        <v>109</v>
      </c>
      <c r="C92" s="289">
        <v>37234.909999999996</v>
      </c>
      <c r="D92" s="290">
        <v>37234.909999999996</v>
      </c>
      <c r="E92" s="290"/>
      <c r="F92" s="179">
        <v>0.36240948196847467</v>
      </c>
      <c r="G92" s="20"/>
      <c r="H92" s="5"/>
      <c r="I92" s="5"/>
    </row>
    <row r="93" spans="1:9" ht="10.5" customHeight="1" x14ac:dyDescent="0.2">
      <c r="B93" s="33" t="s">
        <v>112</v>
      </c>
      <c r="C93" s="289">
        <v>2200</v>
      </c>
      <c r="D93" s="290">
        <v>2200</v>
      </c>
      <c r="E93" s="290"/>
      <c r="F93" s="179">
        <v>4.7619047619047672E-2</v>
      </c>
      <c r="G93" s="34"/>
      <c r="H93" s="5"/>
      <c r="I93" s="5"/>
    </row>
    <row r="94" spans="1:9" ht="10.5" customHeight="1" x14ac:dyDescent="0.2">
      <c r="B94" s="33" t="s">
        <v>111</v>
      </c>
      <c r="C94" s="289"/>
      <c r="D94" s="290"/>
      <c r="E94" s="290"/>
      <c r="F94" s="179"/>
      <c r="G94" s="34"/>
      <c r="H94" s="5"/>
      <c r="I94" s="5"/>
    </row>
    <row r="95" spans="1:9" s="40" customFormat="1" ht="10.5" customHeight="1" x14ac:dyDescent="0.25">
      <c r="A95" s="38"/>
      <c r="B95" s="16" t="s">
        <v>97</v>
      </c>
      <c r="C95" s="289"/>
      <c r="D95" s="290"/>
      <c r="E95" s="290"/>
      <c r="F95" s="179"/>
      <c r="G95" s="34"/>
      <c r="H95" s="5"/>
    </row>
    <row r="96" spans="1:9" s="40" customFormat="1" ht="10.5" customHeight="1" x14ac:dyDescent="0.25">
      <c r="A96" s="38"/>
      <c r="B96" s="16" t="s">
        <v>103</v>
      </c>
      <c r="C96" s="289"/>
      <c r="D96" s="290"/>
      <c r="E96" s="290"/>
      <c r="F96" s="179"/>
      <c r="G96" s="34"/>
      <c r="H96" s="5"/>
    </row>
    <row r="97" spans="1:9" ht="10.5" customHeight="1" x14ac:dyDescent="0.2">
      <c r="B97" s="16" t="s">
        <v>96</v>
      </c>
      <c r="C97" s="289"/>
      <c r="D97" s="290"/>
      <c r="E97" s="290"/>
      <c r="F97" s="179"/>
      <c r="G97" s="34"/>
      <c r="H97" s="5"/>
      <c r="I97" s="5"/>
    </row>
    <row r="98" spans="1:9" ht="10.5" customHeight="1" x14ac:dyDescent="0.2">
      <c r="B98" s="16" t="s">
        <v>489</v>
      </c>
      <c r="C98" s="289"/>
      <c r="D98" s="290"/>
      <c r="E98" s="290"/>
      <c r="F98" s="179"/>
      <c r="G98" s="34"/>
      <c r="H98" s="5"/>
      <c r="I98" s="5"/>
    </row>
    <row r="99" spans="1:9" ht="10.5" customHeight="1" x14ac:dyDescent="0.2">
      <c r="B99" s="16" t="s">
        <v>95</v>
      </c>
      <c r="C99" s="289">
        <v>37601.80000000001</v>
      </c>
      <c r="D99" s="290">
        <v>37601.80000000001</v>
      </c>
      <c r="E99" s="290">
        <v>349.6</v>
      </c>
      <c r="F99" s="179">
        <v>0.19657058919370263</v>
      </c>
      <c r="G99" s="34"/>
      <c r="H99" s="5"/>
      <c r="I99" s="5"/>
    </row>
    <row r="100" spans="1:9" ht="10.5" customHeight="1" x14ac:dyDescent="0.2">
      <c r="B100" s="16" t="s">
        <v>381</v>
      </c>
      <c r="C100" s="289">
        <v>154942.26</v>
      </c>
      <c r="D100" s="290"/>
      <c r="E100" s="290">
        <v>1296.26</v>
      </c>
      <c r="F100" s="179">
        <v>4.6009572866526849E-2</v>
      </c>
      <c r="G100" s="34"/>
      <c r="H100" s="5"/>
      <c r="I100" s="5"/>
    </row>
    <row r="101" spans="1:9" ht="10.5" customHeight="1" x14ac:dyDescent="0.2">
      <c r="B101" s="16" t="s">
        <v>417</v>
      </c>
      <c r="C101" s="289">
        <v>927671.08010000014</v>
      </c>
      <c r="D101" s="290"/>
      <c r="E101" s="290"/>
      <c r="F101" s="179">
        <v>0.12618552956931528</v>
      </c>
      <c r="G101" s="34"/>
      <c r="H101" s="5"/>
      <c r="I101" s="5"/>
    </row>
    <row r="102" spans="1:9" ht="10.5" customHeight="1" x14ac:dyDescent="0.2">
      <c r="B102" s="16" t="s">
        <v>91</v>
      </c>
      <c r="C102" s="289">
        <v>80</v>
      </c>
      <c r="D102" s="290"/>
      <c r="E102" s="290"/>
      <c r="F102" s="179">
        <v>-0.6</v>
      </c>
      <c r="G102" s="34"/>
      <c r="H102" s="5"/>
      <c r="I102" s="5"/>
    </row>
    <row r="103" spans="1:9" s="486" customFormat="1" ht="10.5" customHeight="1" x14ac:dyDescent="0.2">
      <c r="A103" s="452"/>
      <c r="B103" s="563" t="s">
        <v>310</v>
      </c>
      <c r="C103" s="568"/>
      <c r="D103" s="569"/>
      <c r="E103" s="569"/>
      <c r="F103" s="570"/>
      <c r="G103" s="571"/>
    </row>
    <row r="104" spans="1:9" s="562" customFormat="1" ht="10.5" customHeight="1" x14ac:dyDescent="0.2">
      <c r="A104" s="489"/>
      <c r="B104" s="563" t="s">
        <v>311</v>
      </c>
      <c r="C104" s="568"/>
      <c r="D104" s="569"/>
      <c r="E104" s="569"/>
      <c r="F104" s="570"/>
      <c r="G104" s="561"/>
      <c r="H104" s="486"/>
    </row>
    <row r="105" spans="1:9" s="486" customFormat="1" ht="10.5" customHeight="1" x14ac:dyDescent="0.2">
      <c r="A105" s="452"/>
      <c r="B105" s="563" t="s">
        <v>312</v>
      </c>
      <c r="C105" s="568"/>
      <c r="D105" s="569"/>
      <c r="E105" s="569"/>
      <c r="F105" s="570"/>
      <c r="G105" s="571"/>
    </row>
    <row r="106" spans="1:9" s="486" customFormat="1" ht="10.5" customHeight="1" x14ac:dyDescent="0.2">
      <c r="A106" s="452"/>
      <c r="B106" s="563" t="s">
        <v>313</v>
      </c>
      <c r="C106" s="568"/>
      <c r="D106" s="569"/>
      <c r="E106" s="569"/>
      <c r="F106" s="570"/>
      <c r="G106" s="571"/>
    </row>
    <row r="107" spans="1:9" ht="10.5" customHeight="1" x14ac:dyDescent="0.2">
      <c r="B107" s="16" t="s">
        <v>94</v>
      </c>
      <c r="C107" s="289">
        <v>96.75</v>
      </c>
      <c r="D107" s="290"/>
      <c r="E107" s="290"/>
      <c r="F107" s="179"/>
      <c r="G107" s="34"/>
      <c r="H107" s="5"/>
      <c r="I107" s="5"/>
    </row>
    <row r="108" spans="1:9" ht="10.5" customHeight="1" x14ac:dyDescent="0.2">
      <c r="B108" s="16" t="s">
        <v>92</v>
      </c>
      <c r="C108" s="289">
        <v>339.18</v>
      </c>
      <c r="D108" s="290"/>
      <c r="E108" s="290"/>
      <c r="F108" s="179">
        <v>-6.0807443096859926E-2</v>
      </c>
      <c r="G108" s="34"/>
      <c r="H108" s="5"/>
      <c r="I108" s="5"/>
    </row>
    <row r="109" spans="1:9" ht="10.5" customHeight="1" x14ac:dyDescent="0.2">
      <c r="B109" s="16" t="s">
        <v>93</v>
      </c>
      <c r="C109" s="289">
        <v>633.5</v>
      </c>
      <c r="D109" s="290"/>
      <c r="E109" s="290"/>
      <c r="F109" s="179"/>
      <c r="G109" s="34"/>
      <c r="H109" s="5"/>
      <c r="I109" s="5"/>
    </row>
    <row r="110" spans="1:9" ht="10.5" customHeight="1" x14ac:dyDescent="0.2">
      <c r="B110" s="16" t="s">
        <v>252</v>
      </c>
      <c r="C110" s="289"/>
      <c r="D110" s="290"/>
      <c r="E110" s="290"/>
      <c r="F110" s="179"/>
      <c r="G110" s="34"/>
      <c r="H110" s="5"/>
      <c r="I110" s="5"/>
    </row>
    <row r="111" spans="1:9" ht="10.5" customHeight="1" x14ac:dyDescent="0.2">
      <c r="B111" s="16" t="s">
        <v>303</v>
      </c>
      <c r="C111" s="289"/>
      <c r="D111" s="290"/>
      <c r="E111" s="290"/>
      <c r="F111" s="179"/>
      <c r="G111" s="34"/>
      <c r="H111" s="5"/>
      <c r="I111" s="5"/>
    </row>
    <row r="112" spans="1:9" ht="10.5" customHeight="1" x14ac:dyDescent="0.2">
      <c r="B112" s="268" t="s">
        <v>255</v>
      </c>
      <c r="C112" s="289">
        <v>586025.19999999984</v>
      </c>
      <c r="D112" s="290">
        <v>586025.19999999984</v>
      </c>
      <c r="E112" s="290">
        <v>4979.4400000000005</v>
      </c>
      <c r="F112" s="179">
        <v>0.30128485028495633</v>
      </c>
      <c r="G112" s="34"/>
      <c r="H112" s="5"/>
      <c r="I112" s="5"/>
    </row>
    <row r="113" spans="1:9" ht="10.5" customHeight="1" x14ac:dyDescent="0.2">
      <c r="B113" s="574" t="s">
        <v>449</v>
      </c>
      <c r="C113" s="289"/>
      <c r="D113" s="290"/>
      <c r="E113" s="290"/>
      <c r="F113" s="179"/>
      <c r="G113" s="34"/>
      <c r="H113" s="5"/>
      <c r="I113" s="5"/>
    </row>
    <row r="114" spans="1:9" ht="10.5" customHeight="1" x14ac:dyDescent="0.2">
      <c r="B114" s="16" t="s">
        <v>487</v>
      </c>
      <c r="C114" s="289"/>
      <c r="D114" s="290"/>
      <c r="E114" s="290"/>
      <c r="F114" s="179"/>
      <c r="G114" s="34"/>
      <c r="H114" s="5"/>
      <c r="I114" s="5"/>
    </row>
    <row r="115" spans="1:9" s="28" customFormat="1" ht="10.5" customHeight="1" x14ac:dyDescent="0.2">
      <c r="A115" s="24"/>
      <c r="B115" s="16" t="s">
        <v>99</v>
      </c>
      <c r="C115" s="289">
        <v>7370</v>
      </c>
      <c r="D115" s="290">
        <v>5840</v>
      </c>
      <c r="E115" s="290"/>
      <c r="F115" s="179">
        <v>0.13827667691167167</v>
      </c>
      <c r="G115" s="36"/>
      <c r="H115" s="5"/>
    </row>
    <row r="116" spans="1:9" s="28" customFormat="1" ht="10.5" customHeight="1" x14ac:dyDescent="0.2">
      <c r="A116" s="24"/>
      <c r="B116" s="16" t="s">
        <v>98</v>
      </c>
      <c r="C116" s="289"/>
      <c r="D116" s="290"/>
      <c r="E116" s="290"/>
      <c r="F116" s="179"/>
      <c r="G116" s="36"/>
    </row>
    <row r="117" spans="1:9" ht="15" customHeight="1" x14ac:dyDescent="0.2">
      <c r="B117" s="16" t="s">
        <v>250</v>
      </c>
      <c r="C117" s="289"/>
      <c r="D117" s="290"/>
      <c r="E117" s="290"/>
      <c r="F117" s="179"/>
      <c r="G117" s="34"/>
      <c r="H117" s="5"/>
      <c r="I117" s="5"/>
    </row>
    <row r="118" spans="1:9" ht="14.25" customHeight="1" x14ac:dyDescent="0.2">
      <c r="B118" s="29" t="s">
        <v>113</v>
      </c>
      <c r="C118" s="291">
        <v>24915516.650100019</v>
      </c>
      <c r="D118" s="292">
        <v>11884160.130000016</v>
      </c>
      <c r="E118" s="292">
        <v>130385.77</v>
      </c>
      <c r="F118" s="178">
        <v>0.1339312268687789</v>
      </c>
      <c r="G118" s="34"/>
      <c r="H118" s="5"/>
      <c r="I118" s="5"/>
    </row>
    <row r="119" spans="1:9" ht="10.5" customHeight="1" x14ac:dyDescent="0.2">
      <c r="B119" s="74" t="s">
        <v>122</v>
      </c>
      <c r="C119" s="291"/>
      <c r="D119" s="292"/>
      <c r="E119" s="292"/>
      <c r="F119" s="178"/>
      <c r="G119" s="34"/>
      <c r="H119" s="5"/>
      <c r="I119" s="5"/>
    </row>
    <row r="120" spans="1:9" ht="10.5" customHeight="1" x14ac:dyDescent="0.2">
      <c r="B120" s="16" t="s">
        <v>386</v>
      </c>
      <c r="C120" s="289">
        <v>16551231.530000007</v>
      </c>
      <c r="D120" s="290">
        <v>10831.449999999999</v>
      </c>
      <c r="E120" s="290">
        <v>110921.47999999998</v>
      </c>
      <c r="F120" s="179">
        <v>7.2755367469779175E-2</v>
      </c>
      <c r="G120" s="34"/>
      <c r="H120" s="5"/>
      <c r="I120" s="5"/>
    </row>
    <row r="121" spans="1:9" ht="10.5" customHeight="1" x14ac:dyDescent="0.2">
      <c r="B121" s="16" t="s">
        <v>100</v>
      </c>
      <c r="C121" s="289">
        <v>1704752.7799999996</v>
      </c>
      <c r="D121" s="290"/>
      <c r="E121" s="290">
        <v>11325.67</v>
      </c>
      <c r="F121" s="179">
        <v>0.54218240360036796</v>
      </c>
      <c r="G121" s="34"/>
      <c r="H121" s="5"/>
      <c r="I121" s="5"/>
    </row>
    <row r="122" spans="1:9" ht="10.5" customHeight="1" x14ac:dyDescent="0.2">
      <c r="B122" s="16" t="s">
        <v>177</v>
      </c>
      <c r="C122" s="289">
        <v>245535.17000000007</v>
      </c>
      <c r="D122" s="290"/>
      <c r="E122" s="290">
        <v>1876.35</v>
      </c>
      <c r="F122" s="179">
        <v>0.23269321957698397</v>
      </c>
      <c r="G122" s="34"/>
      <c r="H122" s="5"/>
      <c r="I122" s="5"/>
    </row>
    <row r="123" spans="1:9" ht="10.5" customHeight="1" x14ac:dyDescent="0.2">
      <c r="B123" s="16" t="s">
        <v>22</v>
      </c>
      <c r="C123" s="289">
        <v>3035724.3800000008</v>
      </c>
      <c r="D123" s="290">
        <v>14239.5</v>
      </c>
      <c r="E123" s="290">
        <v>18867</v>
      </c>
      <c r="F123" s="179">
        <v>0.10758937627570431</v>
      </c>
      <c r="G123" s="34"/>
      <c r="H123" s="5"/>
      <c r="I123" s="5"/>
    </row>
    <row r="124" spans="1:9" ht="10.5" customHeight="1" x14ac:dyDescent="0.2">
      <c r="B124" s="16" t="s">
        <v>381</v>
      </c>
      <c r="C124" s="289">
        <v>50847.999999999993</v>
      </c>
      <c r="D124" s="290"/>
      <c r="E124" s="290">
        <v>285</v>
      </c>
      <c r="F124" s="179">
        <v>0.47765414267987527</v>
      </c>
      <c r="G124" s="34"/>
      <c r="H124" s="5"/>
      <c r="I124" s="5"/>
    </row>
    <row r="125" spans="1:9" ht="10.5" customHeight="1" x14ac:dyDescent="0.2">
      <c r="B125" s="37" t="s">
        <v>312</v>
      </c>
      <c r="C125" s="289"/>
      <c r="D125" s="290"/>
      <c r="E125" s="290"/>
      <c r="F125" s="179"/>
      <c r="G125" s="34"/>
      <c r="H125" s="5"/>
      <c r="I125" s="5"/>
    </row>
    <row r="126" spans="1:9" ht="10.5" customHeight="1" x14ac:dyDescent="0.2">
      <c r="B126" s="16" t="s">
        <v>385</v>
      </c>
      <c r="C126" s="289">
        <v>2470188.3199999989</v>
      </c>
      <c r="D126" s="290">
        <v>2630.07</v>
      </c>
      <c r="E126" s="290">
        <v>14139.860000000004</v>
      </c>
      <c r="F126" s="179">
        <v>4.3652980152036669E-2</v>
      </c>
      <c r="G126" s="34"/>
      <c r="H126" s="5"/>
      <c r="I126" s="5"/>
    </row>
    <row r="127" spans="1:9" ht="10.5" customHeight="1" x14ac:dyDescent="0.2">
      <c r="B127" s="37" t="s">
        <v>382</v>
      </c>
      <c r="C127" s="289">
        <v>166398.1</v>
      </c>
      <c r="D127" s="290"/>
      <c r="E127" s="290">
        <v>1100</v>
      </c>
      <c r="F127" s="179">
        <v>-0.13025199981601276</v>
      </c>
      <c r="G127" s="208"/>
      <c r="H127" s="205"/>
      <c r="I127" s="34"/>
    </row>
    <row r="128" spans="1:9" ht="10.5" customHeight="1" x14ac:dyDescent="0.2">
      <c r="B128" s="574" t="s">
        <v>450</v>
      </c>
      <c r="C128" s="289"/>
      <c r="D128" s="290"/>
      <c r="E128" s="290"/>
      <c r="F128" s="179"/>
      <c r="G128" s="208"/>
      <c r="H128" s="205"/>
      <c r="I128" s="34"/>
    </row>
    <row r="129" spans="1:9" ht="10.5" hidden="1" customHeight="1" x14ac:dyDescent="0.2">
      <c r="B129" s="574"/>
      <c r="C129" s="289"/>
      <c r="D129" s="290"/>
      <c r="E129" s="290"/>
      <c r="F129" s="179"/>
      <c r="G129" s="208"/>
      <c r="H129" s="205"/>
      <c r="I129" s="34"/>
    </row>
    <row r="130" spans="1:9" ht="10.5" customHeight="1" x14ac:dyDescent="0.2">
      <c r="B130" s="16" t="s">
        <v>99</v>
      </c>
      <c r="C130" s="289">
        <v>925</v>
      </c>
      <c r="D130" s="290"/>
      <c r="E130" s="290"/>
      <c r="F130" s="179">
        <v>-0.22916666666666663</v>
      </c>
      <c r="G130" s="208"/>
      <c r="H130" s="205"/>
      <c r="I130" s="34"/>
    </row>
    <row r="131" spans="1:9" ht="10.5" customHeight="1" x14ac:dyDescent="0.2">
      <c r="B131" s="41" t="s">
        <v>120</v>
      </c>
      <c r="C131" s="293">
        <v>24225603.280000009</v>
      </c>
      <c r="D131" s="294">
        <v>27701.019999999997</v>
      </c>
      <c r="E131" s="294">
        <v>158515.36000000002</v>
      </c>
      <c r="F131" s="286">
        <v>9.7773292680586099E-2</v>
      </c>
      <c r="G131" s="208"/>
      <c r="H131" s="205"/>
      <c r="I131" s="34"/>
    </row>
    <row r="132" spans="1:9" s="28" customFormat="1" ht="10.5" customHeight="1" x14ac:dyDescent="0.2">
      <c r="A132" s="24"/>
      <c r="B132" s="265" t="s">
        <v>238</v>
      </c>
      <c r="C132" s="208"/>
      <c r="D132" s="208"/>
      <c r="E132" s="208"/>
      <c r="F132" s="208"/>
      <c r="G132" s="208"/>
      <c r="H132" s="209"/>
      <c r="I132" s="36"/>
    </row>
    <row r="133" spans="1:9" ht="9" customHeight="1" x14ac:dyDescent="0.2">
      <c r="A133" s="1"/>
      <c r="B133" s="265" t="s">
        <v>249</v>
      </c>
      <c r="C133" s="208"/>
      <c r="D133" s="208"/>
      <c r="E133" s="208"/>
      <c r="F133" s="208"/>
      <c r="G133" s="4"/>
      <c r="H133" s="4"/>
      <c r="I133" s="4"/>
    </row>
    <row r="134" spans="1:9" ht="15" customHeight="1" x14ac:dyDescent="0.2">
      <c r="B134" s="265" t="s">
        <v>251</v>
      </c>
      <c r="C134" s="208"/>
      <c r="D134" s="208"/>
      <c r="E134" s="208"/>
      <c r="F134" s="208"/>
      <c r="G134" s="8"/>
      <c r="H134" s="8"/>
      <c r="I134" s="8"/>
    </row>
    <row r="135" spans="1:9" ht="12" customHeight="1" x14ac:dyDescent="0.2">
      <c r="B135" s="50"/>
      <c r="C135" s="208"/>
      <c r="D135" s="208"/>
      <c r="E135" s="208"/>
      <c r="F135" s="208"/>
    </row>
    <row r="136" spans="1:9" ht="14.25" customHeight="1" x14ac:dyDescent="0.2">
      <c r="F136" s="4"/>
      <c r="G136" s="15"/>
      <c r="H136" s="5"/>
      <c r="I136" s="5"/>
    </row>
    <row r="137" spans="1:9" ht="12" customHeight="1" x14ac:dyDescent="0.25">
      <c r="B137" s="7" t="s">
        <v>288</v>
      </c>
      <c r="C137" s="8"/>
      <c r="D137" s="8"/>
      <c r="E137" s="8"/>
      <c r="F137" s="8"/>
      <c r="G137" s="5"/>
      <c r="H137" s="5"/>
      <c r="I137" s="5"/>
    </row>
    <row r="138" spans="1:9" ht="9.75" customHeight="1" x14ac:dyDescent="0.2">
      <c r="B138" s="9"/>
      <c r="C138" s="10" t="str">
        <f>C3</f>
        <v>MOIS DE MAI 2024</v>
      </c>
      <c r="D138" s="11"/>
      <c r="F138" s="20"/>
      <c r="G138" s="23"/>
      <c r="H138" s="5"/>
      <c r="I138" s="5"/>
    </row>
    <row r="139" spans="1:9" s="28" customFormat="1" ht="12" customHeight="1" x14ac:dyDescent="0.2">
      <c r="A139" s="24"/>
      <c r="B139" s="12" t="str">
        <f>$B$4</f>
        <v xml:space="preserve">             II- ASSURANCE MATERNITE : DEPENSES en milliers d'euros</v>
      </c>
      <c r="C139" s="13"/>
      <c r="D139" s="13"/>
      <c r="E139" s="13"/>
      <c r="F139" s="378"/>
      <c r="G139" s="36"/>
    </row>
    <row r="140" spans="1:9" s="28" customFormat="1" ht="13.5" customHeight="1" x14ac:dyDescent="0.2">
      <c r="A140" s="24"/>
      <c r="B140" s="16" t="s">
        <v>4</v>
      </c>
      <c r="C140" s="18" t="s">
        <v>6</v>
      </c>
      <c r="D140" s="219" t="s">
        <v>3</v>
      </c>
      <c r="E140" s="219" t="s">
        <v>237</v>
      </c>
      <c r="F140" s="19" t="str">
        <f>Maladie_mnt!$H$5</f>
        <v>GAM</v>
      </c>
      <c r="G140" s="36"/>
    </row>
    <row r="141" spans="1:9" s="28" customFormat="1" ht="10.5" customHeight="1" x14ac:dyDescent="0.2">
      <c r="A141" s="24"/>
      <c r="B141" s="21"/>
      <c r="C141" s="44"/>
      <c r="D141" s="220" t="s">
        <v>241</v>
      </c>
      <c r="E141" s="220" t="s">
        <v>239</v>
      </c>
      <c r="F141" s="22" t="str">
        <f>Maladie_mnt!$H$6</f>
        <v>en %</v>
      </c>
      <c r="G141" s="36"/>
      <c r="H141" s="5"/>
    </row>
    <row r="142" spans="1:9" s="28" customFormat="1" ht="10.5" customHeight="1" x14ac:dyDescent="0.2">
      <c r="A142" s="24"/>
      <c r="B142" s="35"/>
      <c r="C142" s="32"/>
      <c r="D142" s="223"/>
      <c r="E142" s="223"/>
      <c r="F142" s="178"/>
      <c r="G142" s="36"/>
      <c r="H142" s="5"/>
    </row>
    <row r="143" spans="1:9" s="28" customFormat="1" ht="10.5" customHeight="1" x14ac:dyDescent="0.2">
      <c r="A143" s="24"/>
      <c r="B143" s="31" t="s">
        <v>121</v>
      </c>
      <c r="C143" s="289"/>
      <c r="D143" s="290"/>
      <c r="E143" s="290"/>
      <c r="F143" s="178"/>
      <c r="G143" s="36"/>
      <c r="H143" s="5"/>
    </row>
    <row r="144" spans="1:9" s="28" customFormat="1" ht="10.5" customHeight="1" x14ac:dyDescent="0.2">
      <c r="A144" s="24"/>
      <c r="B144" s="16" t="s">
        <v>116</v>
      </c>
      <c r="C144" s="289">
        <v>511980.81000000017</v>
      </c>
      <c r="D144" s="290"/>
      <c r="E144" s="290">
        <v>4277.1400000000003</v>
      </c>
      <c r="F144" s="179">
        <v>4.272380828087452E-2</v>
      </c>
      <c r="G144" s="36"/>
      <c r="H144" s="5"/>
    </row>
    <row r="145" spans="1:8" s="28" customFormat="1" ht="10.5" customHeight="1" x14ac:dyDescent="0.2">
      <c r="A145" s="24"/>
      <c r="B145" s="16" t="s">
        <v>117</v>
      </c>
      <c r="C145" s="289">
        <v>71948.33</v>
      </c>
      <c r="D145" s="290"/>
      <c r="E145" s="290"/>
      <c r="F145" s="179">
        <v>-0.15780679136019637</v>
      </c>
      <c r="G145" s="36"/>
      <c r="H145" s="5"/>
    </row>
    <row r="146" spans="1:8" s="28" customFormat="1" ht="10.5" customHeight="1" x14ac:dyDescent="0.2">
      <c r="A146" s="24"/>
      <c r="B146" s="16" t="s">
        <v>118</v>
      </c>
      <c r="C146" s="289">
        <v>1859.75</v>
      </c>
      <c r="D146" s="290"/>
      <c r="E146" s="290"/>
      <c r="F146" s="179">
        <v>-0.24122807017543857</v>
      </c>
      <c r="G146" s="36"/>
      <c r="H146" s="5"/>
    </row>
    <row r="147" spans="1:8" s="28" customFormat="1" ht="10.5" customHeight="1" x14ac:dyDescent="0.2">
      <c r="A147" s="24"/>
      <c r="B147" s="16" t="s">
        <v>166</v>
      </c>
      <c r="C147" s="289">
        <v>24253.049999999981</v>
      </c>
      <c r="D147" s="290"/>
      <c r="E147" s="290">
        <v>108.90000000000002</v>
      </c>
      <c r="F147" s="179">
        <v>3.9005130968868595E-2</v>
      </c>
      <c r="G147" s="36"/>
      <c r="H147" s="5"/>
    </row>
    <row r="148" spans="1:8" s="28" customFormat="1" ht="10.5" customHeight="1" x14ac:dyDescent="0.2">
      <c r="A148" s="24"/>
      <c r="B148" s="16" t="s">
        <v>22</v>
      </c>
      <c r="C148" s="289">
        <v>42542.749999999993</v>
      </c>
      <c r="D148" s="290"/>
      <c r="E148" s="290">
        <v>506</v>
      </c>
      <c r="F148" s="179">
        <v>-1.2651356402625824E-2</v>
      </c>
      <c r="G148" s="36"/>
      <c r="H148" s="5"/>
    </row>
    <row r="149" spans="1:8" s="28" customFormat="1" ht="10.5" customHeight="1" x14ac:dyDescent="0.2">
      <c r="A149" s="24"/>
      <c r="B149" s="16" t="s">
        <v>115</v>
      </c>
      <c r="C149" s="289">
        <v>19539.009999999998</v>
      </c>
      <c r="D149" s="290">
        <v>240.35</v>
      </c>
      <c r="E149" s="290">
        <v>270.27999999999997</v>
      </c>
      <c r="F149" s="179">
        <v>-4.1808964100834012E-2</v>
      </c>
      <c r="G149" s="36"/>
      <c r="H149" s="5"/>
    </row>
    <row r="150" spans="1:8" s="28" customFormat="1" ht="12.75" customHeight="1" x14ac:dyDescent="0.2">
      <c r="A150" s="24"/>
      <c r="B150" s="16" t="s">
        <v>114</v>
      </c>
      <c r="C150" s="289">
        <v>18636.929999999986</v>
      </c>
      <c r="D150" s="290"/>
      <c r="E150" s="290">
        <v>172.8</v>
      </c>
      <c r="F150" s="179">
        <v>4.1196612425018486E-2</v>
      </c>
      <c r="G150" s="36"/>
      <c r="H150" s="5"/>
    </row>
    <row r="151" spans="1:8" s="28" customFormat="1" ht="12.75" customHeight="1" x14ac:dyDescent="0.2">
      <c r="A151" s="24"/>
      <c r="B151" s="16" t="s">
        <v>100</v>
      </c>
      <c r="C151" s="289"/>
      <c r="D151" s="290"/>
      <c r="E151" s="290"/>
      <c r="F151" s="179"/>
      <c r="G151" s="36"/>
      <c r="H151" s="5"/>
    </row>
    <row r="152" spans="1:8" s="28" customFormat="1" ht="13.5" customHeight="1" x14ac:dyDescent="0.2">
      <c r="A152" s="24"/>
      <c r="B152" s="16" t="s">
        <v>98</v>
      </c>
      <c r="C152" s="289"/>
      <c r="D152" s="290"/>
      <c r="E152" s="290"/>
      <c r="F152" s="179"/>
      <c r="G152" s="36"/>
      <c r="H152" s="5"/>
    </row>
    <row r="153" spans="1:8" s="28" customFormat="1" ht="12.75" customHeight="1" x14ac:dyDescent="0.2">
      <c r="A153" s="24"/>
      <c r="B153" s="16" t="s">
        <v>416</v>
      </c>
      <c r="C153" s="289"/>
      <c r="D153" s="290"/>
      <c r="E153" s="290"/>
      <c r="F153" s="179"/>
      <c r="G153" s="36"/>
    </row>
    <row r="154" spans="1:8" s="28" customFormat="1" ht="14.25" customHeight="1" x14ac:dyDescent="0.2">
      <c r="A154" s="24"/>
      <c r="B154" s="16" t="s">
        <v>412</v>
      </c>
      <c r="C154" s="289"/>
      <c r="D154" s="290"/>
      <c r="E154" s="290"/>
      <c r="F154" s="179"/>
      <c r="G154" s="36"/>
    </row>
    <row r="155" spans="1:8" s="28" customFormat="1" ht="10.5" customHeight="1" x14ac:dyDescent="0.2">
      <c r="A155" s="24"/>
      <c r="B155" s="16" t="s">
        <v>374</v>
      </c>
      <c r="C155" s="289">
        <v>3210</v>
      </c>
      <c r="D155" s="290"/>
      <c r="E155" s="290"/>
      <c r="F155" s="179">
        <v>0.13829787234042556</v>
      </c>
      <c r="G155" s="36"/>
      <c r="H155" s="5"/>
    </row>
    <row r="156" spans="1:8" s="28" customFormat="1" ht="10.5" customHeight="1" x14ac:dyDescent="0.2">
      <c r="A156" s="24"/>
      <c r="B156" s="574" t="s">
        <v>451</v>
      </c>
      <c r="C156" s="289"/>
      <c r="D156" s="290"/>
      <c r="E156" s="290"/>
      <c r="F156" s="179"/>
      <c r="G156" s="36"/>
      <c r="H156" s="5"/>
    </row>
    <row r="157" spans="1:8" s="28" customFormat="1" ht="10.5" hidden="1" customHeight="1" x14ac:dyDescent="0.2">
      <c r="A157" s="24"/>
      <c r="B157" s="574"/>
      <c r="C157" s="289"/>
      <c r="D157" s="290"/>
      <c r="E157" s="290"/>
      <c r="F157" s="179"/>
      <c r="G157" s="36"/>
      <c r="H157" s="5"/>
    </row>
    <row r="158" spans="1:8" s="28" customFormat="1" ht="10.5" customHeight="1" x14ac:dyDescent="0.2">
      <c r="A158" s="24"/>
      <c r="B158" s="269" t="s">
        <v>99</v>
      </c>
      <c r="C158" s="289">
        <v>188556.74</v>
      </c>
      <c r="D158" s="290"/>
      <c r="E158" s="290">
        <v>1678</v>
      </c>
      <c r="F158" s="179">
        <v>0.47606318937241165</v>
      </c>
      <c r="G158" s="36"/>
      <c r="H158" s="5"/>
    </row>
    <row r="159" spans="1:8" s="28" customFormat="1" ht="10.5" customHeight="1" x14ac:dyDescent="0.2">
      <c r="A159" s="24"/>
      <c r="B159" s="35" t="s">
        <v>119</v>
      </c>
      <c r="C159" s="291">
        <v>882527.37000000011</v>
      </c>
      <c r="D159" s="292">
        <v>240.35</v>
      </c>
      <c r="E159" s="292">
        <v>7013.12</v>
      </c>
      <c r="F159" s="178">
        <v>8.3961535580355351E-2</v>
      </c>
      <c r="G159" s="36"/>
      <c r="H159" s="5"/>
    </row>
    <row r="160" spans="1:8" s="28" customFormat="1" ht="10.5" customHeight="1" x14ac:dyDescent="0.2">
      <c r="A160" s="24"/>
      <c r="B160" s="31" t="s">
        <v>243</v>
      </c>
      <c r="C160" s="291"/>
      <c r="D160" s="292"/>
      <c r="E160" s="292"/>
      <c r="F160" s="178"/>
      <c r="G160" s="36"/>
      <c r="H160" s="5"/>
    </row>
    <row r="161" spans="1:9" s="28" customFormat="1" ht="10.5" customHeight="1" x14ac:dyDescent="0.2">
      <c r="A161" s="24"/>
      <c r="B161" s="16" t="s">
        <v>22</v>
      </c>
      <c r="C161" s="289">
        <v>639549.38000000012</v>
      </c>
      <c r="D161" s="290"/>
      <c r="E161" s="290">
        <v>4183.5</v>
      </c>
      <c r="F161" s="179">
        <v>0.18554226149445086</v>
      </c>
      <c r="G161" s="36"/>
      <c r="H161" s="5"/>
    </row>
    <row r="162" spans="1:9" s="28" customFormat="1" ht="10.5" customHeight="1" x14ac:dyDescent="0.2">
      <c r="A162" s="24"/>
      <c r="B162" s="16" t="s">
        <v>104</v>
      </c>
      <c r="C162" s="289">
        <v>552036.70000000007</v>
      </c>
      <c r="D162" s="290"/>
      <c r="E162" s="290">
        <v>3251.1600000000003</v>
      </c>
      <c r="F162" s="179">
        <v>0.26859097591730952</v>
      </c>
      <c r="G162" s="36"/>
      <c r="H162" s="5"/>
    </row>
    <row r="163" spans="1:9" s="28" customFormat="1" ht="10.5" customHeight="1" x14ac:dyDescent="0.2">
      <c r="A163" s="24"/>
      <c r="B163" s="33" t="s">
        <v>106</v>
      </c>
      <c r="C163" s="289">
        <v>405855.97000000003</v>
      </c>
      <c r="D163" s="290"/>
      <c r="E163" s="290">
        <v>3150.9600000000005</v>
      </c>
      <c r="F163" s="179">
        <v>0.3399393003384612</v>
      </c>
      <c r="G163" s="36"/>
      <c r="H163" s="5"/>
    </row>
    <row r="164" spans="1:9" s="28" customFormat="1" ht="10.5" customHeight="1" x14ac:dyDescent="0.2">
      <c r="A164" s="24"/>
      <c r="B164" s="33" t="s">
        <v>304</v>
      </c>
      <c r="C164" s="289">
        <v>1177.5900000000001</v>
      </c>
      <c r="D164" s="290"/>
      <c r="E164" s="290"/>
      <c r="F164" s="179">
        <v>0.26946088418873915</v>
      </c>
      <c r="G164" s="36"/>
      <c r="H164" s="5"/>
    </row>
    <row r="165" spans="1:9" s="28" customFormat="1" ht="10.5" customHeight="1" x14ac:dyDescent="0.2">
      <c r="A165" s="24"/>
      <c r="B165" s="33" t="s">
        <v>305</v>
      </c>
      <c r="C165" s="289">
        <v>144641.68</v>
      </c>
      <c r="D165" s="290"/>
      <c r="E165" s="290">
        <v>376.2</v>
      </c>
      <c r="F165" s="179"/>
      <c r="G165" s="36"/>
      <c r="H165" s="5"/>
    </row>
    <row r="166" spans="1:9" ht="10.5" customHeight="1" x14ac:dyDescent="0.2">
      <c r="B166" s="33" t="s">
        <v>306</v>
      </c>
      <c r="C166" s="289">
        <v>51823.719999999994</v>
      </c>
      <c r="D166" s="290"/>
      <c r="E166" s="290">
        <v>260.28000000000003</v>
      </c>
      <c r="F166" s="179">
        <v>-0.1785053325950664</v>
      </c>
      <c r="G166" s="34"/>
      <c r="H166" s="5"/>
      <c r="I166" s="5"/>
    </row>
    <row r="167" spans="1:9" ht="10.5" customHeight="1" x14ac:dyDescent="0.2">
      <c r="B167" s="33" t="s">
        <v>307</v>
      </c>
      <c r="C167" s="289">
        <v>51977.509999999987</v>
      </c>
      <c r="D167" s="290"/>
      <c r="E167" s="290">
        <v>203.88</v>
      </c>
      <c r="F167" s="179">
        <v>-4.5309034016949301E-2</v>
      </c>
      <c r="G167" s="34"/>
      <c r="H167" s="5"/>
      <c r="I167" s="5"/>
    </row>
    <row r="168" spans="1:9" ht="10.5" customHeight="1" x14ac:dyDescent="0.2">
      <c r="B168" s="33" t="s">
        <v>308</v>
      </c>
      <c r="C168" s="289">
        <v>6161.6100000000015</v>
      </c>
      <c r="D168" s="290"/>
      <c r="E168" s="290">
        <v>10.42</v>
      </c>
      <c r="F168" s="179">
        <v>9.9406011965406327E-2</v>
      </c>
      <c r="G168" s="34"/>
      <c r="H168" s="5"/>
      <c r="I168" s="5"/>
    </row>
    <row r="169" spans="1:9" ht="10.5" customHeight="1" x14ac:dyDescent="0.2">
      <c r="B169" s="33" t="s">
        <v>309</v>
      </c>
      <c r="C169" s="289">
        <v>150073.86000000004</v>
      </c>
      <c r="D169" s="290"/>
      <c r="E169" s="290">
        <v>2300.1800000000003</v>
      </c>
      <c r="F169" s="179">
        <v>0.30876627598290285</v>
      </c>
      <c r="G169" s="34"/>
      <c r="H169" s="5"/>
      <c r="I169" s="5"/>
    </row>
    <row r="170" spans="1:9" s="28" customFormat="1" ht="10.5" customHeight="1" x14ac:dyDescent="0.2">
      <c r="A170" s="24"/>
      <c r="B170" s="33" t="s">
        <v>105</v>
      </c>
      <c r="C170" s="289">
        <v>146180.73000000004</v>
      </c>
      <c r="D170" s="290"/>
      <c r="E170" s="290">
        <v>100.2</v>
      </c>
      <c r="F170" s="179">
        <v>0.10520220419374504</v>
      </c>
      <c r="G170" s="36"/>
      <c r="H170" s="5"/>
    </row>
    <row r="171" spans="1:9" s="28" customFormat="1" ht="10.5" customHeight="1" x14ac:dyDescent="0.2">
      <c r="A171" s="24"/>
      <c r="B171" s="16" t="s">
        <v>116</v>
      </c>
      <c r="C171" s="289">
        <v>106061.2</v>
      </c>
      <c r="D171" s="290"/>
      <c r="E171" s="290">
        <v>394.1</v>
      </c>
      <c r="F171" s="179">
        <v>0.13325645882626502</v>
      </c>
      <c r="G171" s="36"/>
      <c r="H171" s="5"/>
    </row>
    <row r="172" spans="1:9" ht="10.5" customHeight="1" x14ac:dyDescent="0.2">
      <c r="B172" s="16" t="s">
        <v>117</v>
      </c>
      <c r="C172" s="289">
        <v>28815.45</v>
      </c>
      <c r="D172" s="290"/>
      <c r="E172" s="290">
        <v>220</v>
      </c>
      <c r="F172" s="179">
        <v>0.14782011193212385</v>
      </c>
      <c r="G172" s="20"/>
      <c r="H172" s="5"/>
      <c r="I172" s="5"/>
    </row>
    <row r="173" spans="1:9" ht="10.5" customHeight="1" x14ac:dyDescent="0.2">
      <c r="B173" s="16" t="s">
        <v>118</v>
      </c>
      <c r="C173" s="289">
        <v>193.5</v>
      </c>
      <c r="D173" s="290"/>
      <c r="E173" s="290"/>
      <c r="F173" s="179"/>
      <c r="G173" s="20"/>
      <c r="H173" s="5"/>
      <c r="I173" s="5"/>
    </row>
    <row r="174" spans="1:9" ht="10.5" customHeight="1" x14ac:dyDescent="0.2">
      <c r="B174" s="16" t="s">
        <v>115</v>
      </c>
      <c r="C174" s="289">
        <v>6709.52</v>
      </c>
      <c r="D174" s="290"/>
      <c r="E174" s="290"/>
      <c r="F174" s="179">
        <v>0.10201695026607949</v>
      </c>
      <c r="G174" s="20"/>
      <c r="H174" s="5"/>
      <c r="I174" s="5"/>
    </row>
    <row r="175" spans="1:9" ht="10.5" customHeight="1" x14ac:dyDescent="0.2">
      <c r="B175" s="16" t="s">
        <v>114</v>
      </c>
      <c r="C175" s="289">
        <v>6761.25</v>
      </c>
      <c r="D175" s="290"/>
      <c r="E175" s="290"/>
      <c r="F175" s="179">
        <v>-0.11586442273743702</v>
      </c>
      <c r="G175" s="20"/>
      <c r="H175" s="5"/>
      <c r="I175" s="5"/>
    </row>
    <row r="176" spans="1:9" ht="10.5" customHeight="1" x14ac:dyDescent="0.2">
      <c r="B176" s="16" t="s">
        <v>95</v>
      </c>
      <c r="C176" s="289">
        <v>1070.2</v>
      </c>
      <c r="D176" s="290"/>
      <c r="E176" s="290"/>
      <c r="F176" s="179">
        <v>-0.27477501897430334</v>
      </c>
      <c r="G176" s="20"/>
      <c r="H176" s="5"/>
      <c r="I176" s="5"/>
    </row>
    <row r="177" spans="1:9" ht="10.5" customHeight="1" x14ac:dyDescent="0.2">
      <c r="B177" s="16" t="s">
        <v>381</v>
      </c>
      <c r="C177" s="289">
        <v>51211.520000000004</v>
      </c>
      <c r="D177" s="290"/>
      <c r="E177" s="290">
        <v>220</v>
      </c>
      <c r="F177" s="179">
        <v>2.7968711014475289E-2</v>
      </c>
      <c r="G177" s="20"/>
      <c r="H177" s="5"/>
      <c r="I177" s="5"/>
    </row>
    <row r="178" spans="1:9" ht="10.5" customHeight="1" x14ac:dyDescent="0.2">
      <c r="B178" s="16" t="s">
        <v>345</v>
      </c>
      <c r="C178" s="289"/>
      <c r="D178" s="290"/>
      <c r="E178" s="290"/>
      <c r="F178" s="178"/>
      <c r="G178" s="20"/>
      <c r="H178" s="5"/>
      <c r="I178" s="5"/>
    </row>
    <row r="179" spans="1:9" ht="10.5" customHeight="1" x14ac:dyDescent="0.2">
      <c r="B179" s="16" t="s">
        <v>346</v>
      </c>
      <c r="C179" s="289"/>
      <c r="D179" s="290"/>
      <c r="E179" s="290"/>
      <c r="F179" s="178"/>
      <c r="G179" s="34"/>
      <c r="H179" s="5"/>
      <c r="I179" s="5"/>
    </row>
    <row r="180" spans="1:9" ht="10.5" customHeight="1" x14ac:dyDescent="0.2">
      <c r="B180" s="16" t="s">
        <v>350</v>
      </c>
      <c r="C180" s="289"/>
      <c r="D180" s="290"/>
      <c r="E180" s="290"/>
      <c r="F180" s="178"/>
      <c r="G180" s="34"/>
      <c r="H180" s="5"/>
      <c r="I180" s="5"/>
    </row>
    <row r="181" spans="1:9" ht="10.5" customHeight="1" x14ac:dyDescent="0.2">
      <c r="B181" s="16" t="s">
        <v>313</v>
      </c>
      <c r="C181" s="289"/>
      <c r="D181" s="290"/>
      <c r="E181" s="290"/>
      <c r="F181" s="178"/>
      <c r="G181" s="34"/>
      <c r="H181" s="5"/>
      <c r="I181" s="5"/>
    </row>
    <row r="182" spans="1:9" ht="10.5" customHeight="1" x14ac:dyDescent="0.2">
      <c r="B182" s="16" t="s">
        <v>444</v>
      </c>
      <c r="C182" s="289"/>
      <c r="D182" s="290"/>
      <c r="E182" s="290"/>
      <c r="F182" s="178"/>
      <c r="G182" s="34"/>
      <c r="H182" s="5"/>
      <c r="I182" s="5"/>
    </row>
    <row r="183" spans="1:9" ht="10.5" customHeight="1" x14ac:dyDescent="0.2">
      <c r="B183" s="16" t="s">
        <v>351</v>
      </c>
      <c r="C183" s="289"/>
      <c r="D183" s="290"/>
      <c r="E183" s="290"/>
      <c r="F183" s="178"/>
      <c r="G183" s="34"/>
      <c r="H183" s="5"/>
      <c r="I183" s="5"/>
    </row>
    <row r="184" spans="1:9" ht="10.5" customHeight="1" x14ac:dyDescent="0.2">
      <c r="B184" s="269" t="s">
        <v>412</v>
      </c>
      <c r="C184" s="289"/>
      <c r="D184" s="290"/>
      <c r="E184" s="290"/>
      <c r="F184" s="178"/>
      <c r="G184" s="34"/>
      <c r="H184" s="5"/>
      <c r="I184" s="5"/>
    </row>
    <row r="185" spans="1:9" s="28" customFormat="1" ht="10.5" customHeight="1" x14ac:dyDescent="0.2">
      <c r="A185" s="24"/>
      <c r="B185" s="16" t="s">
        <v>100</v>
      </c>
      <c r="C185" s="289">
        <v>40680.509999999995</v>
      </c>
      <c r="D185" s="290"/>
      <c r="E185" s="290">
        <v>4</v>
      </c>
      <c r="F185" s="179">
        <v>0.20614360578455426</v>
      </c>
      <c r="G185" s="27"/>
      <c r="H185" s="5"/>
    </row>
    <row r="186" spans="1:9" ht="10.5" customHeight="1" x14ac:dyDescent="0.2">
      <c r="B186" s="16" t="s">
        <v>94</v>
      </c>
      <c r="C186" s="289"/>
      <c r="D186" s="290"/>
      <c r="E186" s="290"/>
      <c r="F186" s="179"/>
      <c r="G186" s="34"/>
      <c r="H186" s="5"/>
      <c r="I186" s="5"/>
    </row>
    <row r="187" spans="1:9" ht="10.5" customHeight="1" x14ac:dyDescent="0.2">
      <c r="B187" s="16" t="s">
        <v>92</v>
      </c>
      <c r="C187" s="289"/>
      <c r="D187" s="290"/>
      <c r="E187" s="290"/>
      <c r="F187" s="179"/>
      <c r="G187" s="34"/>
      <c r="H187" s="5"/>
      <c r="I187" s="5"/>
    </row>
    <row r="188" spans="1:9" ht="10.5" customHeight="1" x14ac:dyDescent="0.2">
      <c r="B188" s="16" t="s">
        <v>93</v>
      </c>
      <c r="C188" s="289"/>
      <c r="D188" s="290"/>
      <c r="E188" s="290"/>
      <c r="F188" s="179"/>
      <c r="G188" s="20"/>
      <c r="H188" s="5"/>
      <c r="I188" s="5"/>
    </row>
    <row r="189" spans="1:9" ht="10.5" customHeight="1" x14ac:dyDescent="0.2">
      <c r="B189" s="16" t="s">
        <v>303</v>
      </c>
      <c r="C189" s="289"/>
      <c r="D189" s="290"/>
      <c r="E189" s="290"/>
      <c r="F189" s="179"/>
      <c r="G189" s="34"/>
      <c r="H189" s="5"/>
      <c r="I189" s="5"/>
    </row>
    <row r="190" spans="1:9" ht="10.5" customHeight="1" x14ac:dyDescent="0.2">
      <c r="B190" s="16" t="s">
        <v>123</v>
      </c>
      <c r="C190" s="289">
        <v>944600.91999999969</v>
      </c>
      <c r="D190" s="290"/>
      <c r="E190" s="290">
        <v>4173.7700000000004</v>
      </c>
      <c r="F190" s="179"/>
      <c r="G190" s="34"/>
      <c r="H190" s="5"/>
      <c r="I190" s="5"/>
    </row>
    <row r="191" spans="1:9" ht="10.5" customHeight="1" x14ac:dyDescent="0.2">
      <c r="B191" s="16" t="s">
        <v>107</v>
      </c>
      <c r="C191" s="289"/>
      <c r="D191" s="290"/>
      <c r="E191" s="290"/>
      <c r="F191" s="179"/>
      <c r="G191" s="34"/>
      <c r="H191" s="5"/>
      <c r="I191" s="5"/>
    </row>
    <row r="192" spans="1:9" ht="10.5" customHeight="1" x14ac:dyDescent="0.2">
      <c r="B192" s="33" t="s">
        <v>110</v>
      </c>
      <c r="C192" s="289"/>
      <c r="D192" s="290"/>
      <c r="E192" s="290"/>
      <c r="F192" s="179"/>
      <c r="G192" s="34"/>
      <c r="H192" s="5"/>
      <c r="I192" s="5"/>
    </row>
    <row r="193" spans="1:9" s="28" customFormat="1" ht="10.5" customHeight="1" x14ac:dyDescent="0.2">
      <c r="A193" s="24"/>
      <c r="B193" s="33" t="s">
        <v>109</v>
      </c>
      <c r="C193" s="289"/>
      <c r="D193" s="290"/>
      <c r="E193" s="290"/>
      <c r="F193" s="179"/>
      <c r="G193" s="47"/>
      <c r="H193" s="5"/>
    </row>
    <row r="194" spans="1:9" s="28" customFormat="1" ht="10.5" customHeight="1" x14ac:dyDescent="0.2">
      <c r="A194" s="24"/>
      <c r="B194" s="33" t="s">
        <v>111</v>
      </c>
      <c r="C194" s="289"/>
      <c r="D194" s="290"/>
      <c r="E194" s="290"/>
      <c r="F194" s="179"/>
      <c r="G194" s="47"/>
      <c r="H194" s="5"/>
    </row>
    <row r="195" spans="1:9" s="28" customFormat="1" ht="10.5" customHeight="1" x14ac:dyDescent="0.2">
      <c r="A195" s="24"/>
      <c r="B195" s="33" t="s">
        <v>112</v>
      </c>
      <c r="C195" s="289"/>
      <c r="D195" s="290"/>
      <c r="E195" s="290"/>
      <c r="F195" s="179"/>
      <c r="G195" s="47"/>
      <c r="H195" s="5"/>
    </row>
    <row r="196" spans="1:9" s="28" customFormat="1" ht="10.5" customHeight="1" x14ac:dyDescent="0.2">
      <c r="A196" s="24"/>
      <c r="B196" s="16" t="s">
        <v>256</v>
      </c>
      <c r="C196" s="289">
        <v>11482.609999999999</v>
      </c>
      <c r="D196" s="290"/>
      <c r="E196" s="290"/>
      <c r="F196" s="179">
        <v>0.38503226584645067</v>
      </c>
      <c r="G196" s="47"/>
      <c r="H196" s="5"/>
    </row>
    <row r="197" spans="1:9" s="28" customFormat="1" ht="10.5" customHeight="1" x14ac:dyDescent="0.2">
      <c r="A197" s="24"/>
      <c r="B197" s="16" t="s">
        <v>96</v>
      </c>
      <c r="C197" s="289"/>
      <c r="D197" s="290"/>
      <c r="E197" s="290"/>
      <c r="F197" s="179"/>
      <c r="G197" s="47"/>
      <c r="H197" s="5"/>
    </row>
    <row r="198" spans="1:9" s="28" customFormat="1" ht="10.5" customHeight="1" x14ac:dyDescent="0.2">
      <c r="A198" s="24"/>
      <c r="B198" s="16" t="s">
        <v>103</v>
      </c>
      <c r="C198" s="295"/>
      <c r="D198" s="296"/>
      <c r="E198" s="296"/>
      <c r="F198" s="190"/>
      <c r="G198" s="47"/>
      <c r="H198" s="5"/>
    </row>
    <row r="199" spans="1:9" s="28" customFormat="1" ht="10.5" customHeight="1" x14ac:dyDescent="0.2">
      <c r="A199" s="24"/>
      <c r="B199" s="16" t="s">
        <v>91</v>
      </c>
      <c r="C199" s="295"/>
      <c r="D199" s="296"/>
      <c r="E199" s="296"/>
      <c r="F199" s="190"/>
      <c r="G199" s="47"/>
      <c r="H199" s="5"/>
    </row>
    <row r="200" spans="1:9" s="28" customFormat="1" ht="10.5" customHeight="1" x14ac:dyDescent="0.2">
      <c r="A200" s="24"/>
      <c r="B200" s="16" t="s">
        <v>382</v>
      </c>
      <c r="C200" s="295">
        <v>790</v>
      </c>
      <c r="D200" s="296"/>
      <c r="E200" s="296"/>
      <c r="F200" s="190">
        <v>-7.0588235294117618E-2</v>
      </c>
      <c r="G200" s="47"/>
      <c r="H200" s="5"/>
    </row>
    <row r="201" spans="1:9" s="28" customFormat="1" ht="10.5" customHeight="1" x14ac:dyDescent="0.2">
      <c r="A201" s="24"/>
      <c r="B201" s="268" t="s">
        <v>255</v>
      </c>
      <c r="C201" s="295">
        <v>39750</v>
      </c>
      <c r="D201" s="296"/>
      <c r="E201" s="296">
        <v>300</v>
      </c>
      <c r="F201" s="190">
        <v>0.34450791348607379</v>
      </c>
      <c r="G201" s="47"/>
      <c r="H201" s="5"/>
    </row>
    <row r="202" spans="1:9" s="28" customFormat="1" ht="10.5" customHeight="1" x14ac:dyDescent="0.2">
      <c r="A202" s="24"/>
      <c r="B202" s="16" t="s">
        <v>254</v>
      </c>
      <c r="C202" s="295"/>
      <c r="D202" s="296"/>
      <c r="E202" s="296"/>
      <c r="F202" s="190"/>
      <c r="G202" s="47"/>
      <c r="H202" s="5"/>
    </row>
    <row r="203" spans="1:9" s="28" customFormat="1" ht="10.5" customHeight="1" x14ac:dyDescent="0.2">
      <c r="A203" s="24"/>
      <c r="B203" s="16" t="s">
        <v>489</v>
      </c>
      <c r="C203" s="295"/>
      <c r="D203" s="296"/>
      <c r="E203" s="296"/>
      <c r="F203" s="190"/>
      <c r="G203" s="47"/>
      <c r="H203" s="5"/>
    </row>
    <row r="204" spans="1:9" s="28" customFormat="1" ht="10.5" customHeight="1" x14ac:dyDescent="0.2">
      <c r="A204" s="24"/>
      <c r="B204" s="16" t="s">
        <v>97</v>
      </c>
      <c r="C204" s="295"/>
      <c r="D204" s="296"/>
      <c r="E204" s="296"/>
      <c r="F204" s="190"/>
      <c r="G204" s="47"/>
      <c r="H204" s="5"/>
    </row>
    <row r="205" spans="1:9" ht="11.25" customHeight="1" x14ac:dyDescent="0.2">
      <c r="B205" s="16" t="s">
        <v>374</v>
      </c>
      <c r="C205" s="295">
        <v>360</v>
      </c>
      <c r="D205" s="296"/>
      <c r="E205" s="296"/>
      <c r="F205" s="190">
        <v>0</v>
      </c>
      <c r="G205" s="47"/>
      <c r="H205" s="5"/>
      <c r="I205" s="5"/>
    </row>
    <row r="206" spans="1:9" ht="11.25" customHeight="1" x14ac:dyDescent="0.2">
      <c r="B206" s="574" t="s">
        <v>460</v>
      </c>
      <c r="C206" s="295"/>
      <c r="D206" s="296"/>
      <c r="E206" s="296"/>
      <c r="F206" s="190"/>
      <c r="G206" s="47"/>
      <c r="H206" s="5"/>
      <c r="I206" s="5"/>
    </row>
    <row r="207" spans="1:9" ht="11.25" customHeight="1" x14ac:dyDescent="0.2">
      <c r="B207" s="16" t="s">
        <v>487</v>
      </c>
      <c r="C207" s="295"/>
      <c r="D207" s="296"/>
      <c r="E207" s="296"/>
      <c r="F207" s="190"/>
      <c r="G207" s="47"/>
      <c r="H207" s="5"/>
      <c r="I207" s="5"/>
    </row>
    <row r="208" spans="1:9" ht="10.5" customHeight="1" x14ac:dyDescent="0.2">
      <c r="B208" s="16" t="s">
        <v>99</v>
      </c>
      <c r="C208" s="295">
        <v>41055</v>
      </c>
      <c r="D208" s="296"/>
      <c r="E208" s="296">
        <v>142</v>
      </c>
      <c r="F208" s="190">
        <v>0.99030806507442026</v>
      </c>
      <c r="G208" s="47"/>
      <c r="H208" s="5"/>
      <c r="I208" s="5"/>
    </row>
    <row r="209" spans="2:9" ht="10.5" customHeight="1" x14ac:dyDescent="0.2">
      <c r="B209" s="16" t="s">
        <v>98</v>
      </c>
      <c r="C209" s="295"/>
      <c r="D209" s="296"/>
      <c r="E209" s="296"/>
      <c r="F209" s="190"/>
      <c r="G209" s="47"/>
      <c r="H209" s="5"/>
      <c r="I209" s="5"/>
    </row>
    <row r="210" spans="2:9" ht="10.5" customHeight="1" x14ac:dyDescent="0.2">
      <c r="B210" s="16" t="s">
        <v>250</v>
      </c>
      <c r="C210" s="295"/>
      <c r="D210" s="296"/>
      <c r="E210" s="296"/>
      <c r="F210" s="190"/>
      <c r="G210" s="47"/>
      <c r="H210" s="5"/>
      <c r="I210" s="5"/>
    </row>
    <row r="211" spans="2:9" ht="10.5" customHeight="1" x14ac:dyDescent="0.2">
      <c r="B211" s="35" t="s">
        <v>245</v>
      </c>
      <c r="C211" s="297">
        <v>2471155.7599999998</v>
      </c>
      <c r="D211" s="298"/>
      <c r="E211" s="298">
        <v>12888.530000000002</v>
      </c>
      <c r="F211" s="180">
        <v>0.43321909404478576</v>
      </c>
      <c r="G211" s="47"/>
      <c r="H211" s="5"/>
      <c r="I211" s="5"/>
    </row>
    <row r="212" spans="2:9" ht="10.5" customHeight="1" x14ac:dyDescent="0.2">
      <c r="B212" s="31" t="s">
        <v>278</v>
      </c>
      <c r="C212" s="297"/>
      <c r="D212" s="298"/>
      <c r="E212" s="298"/>
      <c r="F212" s="180"/>
      <c r="G212" s="47"/>
      <c r="H212" s="5"/>
      <c r="I212" s="5"/>
    </row>
    <row r="213" spans="2:9" ht="10.5" customHeight="1" x14ac:dyDescent="0.2">
      <c r="B213" s="16" t="s">
        <v>22</v>
      </c>
      <c r="C213" s="295">
        <v>11459276.760000004</v>
      </c>
      <c r="D213" s="296">
        <v>1337723.8700000003</v>
      </c>
      <c r="E213" s="296">
        <v>60882.47</v>
      </c>
      <c r="F213" s="190">
        <v>4.0497268575404588E-2</v>
      </c>
      <c r="G213" s="47"/>
      <c r="H213" s="5"/>
      <c r="I213" s="5"/>
    </row>
    <row r="214" spans="2:9" ht="10.5" customHeight="1" x14ac:dyDescent="0.2">
      <c r="B214" s="16" t="s">
        <v>104</v>
      </c>
      <c r="C214" s="295">
        <v>18368278.220000017</v>
      </c>
      <c r="D214" s="296">
        <v>9836583.1300000176</v>
      </c>
      <c r="E214" s="296">
        <v>103168.61000000002</v>
      </c>
      <c r="F214" s="190">
        <v>0.18414440373795582</v>
      </c>
      <c r="G214" s="47"/>
      <c r="H214" s="5"/>
      <c r="I214" s="5"/>
    </row>
    <row r="215" spans="2:9" ht="10.5" customHeight="1" x14ac:dyDescent="0.2">
      <c r="B215" s="33" t="s">
        <v>106</v>
      </c>
      <c r="C215" s="295">
        <v>15718498.770000018</v>
      </c>
      <c r="D215" s="296">
        <v>9830225.6800000165</v>
      </c>
      <c r="E215" s="296">
        <v>88794.69</v>
      </c>
      <c r="F215" s="190">
        <v>0.21079176531755506</v>
      </c>
      <c r="G215" s="47"/>
      <c r="H215" s="5"/>
      <c r="I215" s="5"/>
    </row>
    <row r="216" spans="2:9" ht="10.5" customHeight="1" x14ac:dyDescent="0.2">
      <c r="B216" s="33" t="s">
        <v>326</v>
      </c>
      <c r="C216" s="295">
        <v>127897.05</v>
      </c>
      <c r="D216" s="296">
        <v>108760.45000000001</v>
      </c>
      <c r="E216" s="296">
        <v>720.42000000000007</v>
      </c>
      <c r="F216" s="190">
        <v>0.21925737029004488</v>
      </c>
      <c r="G216" s="47"/>
      <c r="H216" s="5"/>
      <c r="I216" s="5"/>
    </row>
    <row r="217" spans="2:9" ht="10.5" customHeight="1" x14ac:dyDescent="0.2">
      <c r="B217" s="33" t="s">
        <v>327</v>
      </c>
      <c r="C217" s="295">
        <v>5758108.2600000091</v>
      </c>
      <c r="D217" s="296">
        <v>5539320.7600000091</v>
      </c>
      <c r="E217" s="296">
        <v>37531.32</v>
      </c>
      <c r="F217" s="190">
        <v>0.40799929267827584</v>
      </c>
      <c r="G217" s="47"/>
      <c r="H217" s="5"/>
      <c r="I217" s="5"/>
    </row>
    <row r="218" spans="2:9" ht="10.5" customHeight="1" x14ac:dyDescent="0.2">
      <c r="B218" s="33" t="s">
        <v>328</v>
      </c>
      <c r="C218" s="295">
        <v>3601650.3200000082</v>
      </c>
      <c r="D218" s="296">
        <v>3413781.9000000078</v>
      </c>
      <c r="E218" s="296">
        <v>24435.7</v>
      </c>
      <c r="F218" s="190">
        <v>0.42109971363362741</v>
      </c>
      <c r="G218" s="47"/>
      <c r="H218" s="5"/>
      <c r="I218" s="5"/>
    </row>
    <row r="219" spans="2:9" ht="10.5" customHeight="1" x14ac:dyDescent="0.2">
      <c r="B219" s="33" t="s">
        <v>329</v>
      </c>
      <c r="C219" s="295">
        <v>4933155.0000000019</v>
      </c>
      <c r="D219" s="296">
        <v>130449.40000000008</v>
      </c>
      <c r="E219" s="296">
        <v>19185.02</v>
      </c>
      <c r="F219" s="190">
        <v>-4.7400427309263637E-2</v>
      </c>
      <c r="G219" s="47"/>
      <c r="H219" s="5"/>
      <c r="I219" s="5"/>
    </row>
    <row r="220" spans="2:9" ht="10.5" customHeight="1" x14ac:dyDescent="0.2">
      <c r="B220" s="33" t="s">
        <v>330</v>
      </c>
      <c r="C220" s="295">
        <v>83266.150000000052</v>
      </c>
      <c r="D220" s="296">
        <v>23187.670000000016</v>
      </c>
      <c r="E220" s="296">
        <v>456.30999999999995</v>
      </c>
      <c r="F220" s="190">
        <v>7.6830013482012349E-2</v>
      </c>
      <c r="G220" s="47"/>
      <c r="H220" s="5"/>
      <c r="I220" s="5"/>
    </row>
    <row r="221" spans="2:9" ht="10.5" customHeight="1" x14ac:dyDescent="0.2">
      <c r="B221" s="33" t="s">
        <v>331</v>
      </c>
      <c r="C221" s="295">
        <v>1214421.9899999998</v>
      </c>
      <c r="D221" s="296">
        <v>614725.49999999953</v>
      </c>
      <c r="E221" s="296">
        <v>6465.92</v>
      </c>
      <c r="F221" s="190">
        <v>0.21786240257277156</v>
      </c>
      <c r="G221" s="47"/>
      <c r="H221" s="5"/>
      <c r="I221" s="5"/>
    </row>
    <row r="222" spans="2:9" ht="10.5" customHeight="1" x14ac:dyDescent="0.2">
      <c r="B222" s="33" t="s">
        <v>105</v>
      </c>
      <c r="C222" s="295">
        <v>2649779.4499999993</v>
      </c>
      <c r="D222" s="296">
        <v>6357.45</v>
      </c>
      <c r="E222" s="296">
        <v>14373.920000000006</v>
      </c>
      <c r="F222" s="190">
        <v>4.7403035184718334E-2</v>
      </c>
      <c r="G222" s="47"/>
      <c r="H222" s="5"/>
      <c r="I222" s="5"/>
    </row>
    <row r="223" spans="2:9" ht="10.5" customHeight="1" x14ac:dyDescent="0.2">
      <c r="B223" s="16" t="s">
        <v>116</v>
      </c>
      <c r="C223" s="295">
        <v>618042.01000000013</v>
      </c>
      <c r="D223" s="296"/>
      <c r="E223" s="296">
        <v>4671.2400000000007</v>
      </c>
      <c r="F223" s="190">
        <v>5.7217530335291977E-2</v>
      </c>
      <c r="G223" s="20"/>
      <c r="H223" s="5"/>
      <c r="I223" s="5"/>
    </row>
    <row r="224" spans="2:9" ht="10.5" customHeight="1" x14ac:dyDescent="0.2">
      <c r="B224" s="16" t="s">
        <v>117</v>
      </c>
      <c r="C224" s="295">
        <v>100763.78</v>
      </c>
      <c r="D224" s="296"/>
      <c r="E224" s="296">
        <v>220</v>
      </c>
      <c r="F224" s="190">
        <v>-8.8392897692678329E-2</v>
      </c>
      <c r="G224" s="47"/>
      <c r="H224" s="5"/>
      <c r="I224" s="5"/>
    </row>
    <row r="225" spans="2:9" ht="10.5" customHeight="1" x14ac:dyDescent="0.2">
      <c r="B225" s="16" t="s">
        <v>118</v>
      </c>
      <c r="C225" s="295">
        <v>2053.25</v>
      </c>
      <c r="D225" s="296"/>
      <c r="E225" s="296"/>
      <c r="F225" s="190">
        <v>-0.17316017316017318</v>
      </c>
      <c r="G225" s="47"/>
      <c r="H225" s="5"/>
      <c r="I225" s="5"/>
    </row>
    <row r="226" spans="2:9" ht="10.5" customHeight="1" x14ac:dyDescent="0.2">
      <c r="B226" s="16" t="s">
        <v>100</v>
      </c>
      <c r="C226" s="295">
        <v>1785506.0699999996</v>
      </c>
      <c r="D226" s="296"/>
      <c r="E226" s="296">
        <v>11597.03</v>
      </c>
      <c r="F226" s="190">
        <v>0.50224317250467654</v>
      </c>
      <c r="G226" s="47"/>
      <c r="H226" s="5"/>
      <c r="I226" s="5"/>
    </row>
    <row r="227" spans="2:9" ht="10.5" customHeight="1" x14ac:dyDescent="0.2">
      <c r="B227" s="16" t="s">
        <v>107</v>
      </c>
      <c r="C227" s="295">
        <v>97255.7</v>
      </c>
      <c r="D227" s="296">
        <v>97255.7</v>
      </c>
      <c r="E227" s="296">
        <v>498.45</v>
      </c>
      <c r="F227" s="190">
        <v>0.12960010666981336</v>
      </c>
      <c r="G227" s="47"/>
      <c r="H227" s="5"/>
      <c r="I227" s="5"/>
    </row>
    <row r="228" spans="2:9" ht="10.5" customHeight="1" x14ac:dyDescent="0.2">
      <c r="B228" s="33" t="s">
        <v>110</v>
      </c>
      <c r="C228" s="289">
        <v>57820.789999999994</v>
      </c>
      <c r="D228" s="290">
        <v>57820.789999999994</v>
      </c>
      <c r="E228" s="290">
        <v>498.45</v>
      </c>
      <c r="F228" s="179">
        <v>2.0356018562390776E-2</v>
      </c>
      <c r="G228" s="47"/>
      <c r="H228" s="5"/>
      <c r="I228" s="5"/>
    </row>
    <row r="229" spans="2:9" ht="10.5" customHeight="1" x14ac:dyDescent="0.2">
      <c r="B229" s="33" t="s">
        <v>109</v>
      </c>
      <c r="C229" s="295">
        <v>37234.909999999996</v>
      </c>
      <c r="D229" s="296">
        <v>37234.909999999996</v>
      </c>
      <c r="E229" s="296"/>
      <c r="F229" s="190">
        <v>0.36240948196847467</v>
      </c>
      <c r="G229" s="47"/>
      <c r="H229" s="5"/>
      <c r="I229" s="5"/>
    </row>
    <row r="230" spans="2:9" ht="10.5" customHeight="1" x14ac:dyDescent="0.2">
      <c r="B230" s="33" t="s">
        <v>112</v>
      </c>
      <c r="C230" s="295">
        <v>2200</v>
      </c>
      <c r="D230" s="296">
        <v>2200</v>
      </c>
      <c r="E230" s="296"/>
      <c r="F230" s="190">
        <v>4.7619047619047672E-2</v>
      </c>
      <c r="G230" s="47"/>
      <c r="H230" s="5"/>
      <c r="I230" s="5"/>
    </row>
    <row r="231" spans="2:9" ht="10.5" customHeight="1" x14ac:dyDescent="0.2">
      <c r="B231" s="33" t="s">
        <v>111</v>
      </c>
      <c r="C231" s="295"/>
      <c r="D231" s="296"/>
      <c r="E231" s="296"/>
      <c r="F231" s="190"/>
      <c r="G231" s="47"/>
      <c r="H231" s="5"/>
      <c r="I231" s="5"/>
    </row>
    <row r="232" spans="2:9" ht="10.5" customHeight="1" x14ac:dyDescent="0.2">
      <c r="B232" s="269" t="s">
        <v>254</v>
      </c>
      <c r="C232" s="295"/>
      <c r="D232" s="296"/>
      <c r="E232" s="296"/>
      <c r="F232" s="190"/>
      <c r="G232" s="47"/>
      <c r="H232" s="5"/>
      <c r="I232" s="5"/>
    </row>
    <row r="233" spans="2:9" ht="10.5" customHeight="1" x14ac:dyDescent="0.2">
      <c r="B233" s="16" t="s">
        <v>97</v>
      </c>
      <c r="C233" s="295"/>
      <c r="D233" s="296"/>
      <c r="E233" s="296"/>
      <c r="F233" s="190"/>
      <c r="G233" s="47"/>
      <c r="H233" s="5"/>
      <c r="I233" s="5"/>
    </row>
    <row r="234" spans="2:9" ht="10.5" customHeight="1" x14ac:dyDescent="0.2">
      <c r="B234" s="16" t="s">
        <v>103</v>
      </c>
      <c r="C234" s="295"/>
      <c r="D234" s="296"/>
      <c r="E234" s="296"/>
      <c r="F234" s="190"/>
      <c r="G234" s="47"/>
      <c r="H234" s="5"/>
      <c r="I234" s="5"/>
    </row>
    <row r="235" spans="2:9" ht="10.5" customHeight="1" x14ac:dyDescent="0.2">
      <c r="B235" s="16" t="s">
        <v>96</v>
      </c>
      <c r="C235" s="295"/>
      <c r="D235" s="296"/>
      <c r="E235" s="296"/>
      <c r="F235" s="190"/>
      <c r="G235" s="47"/>
      <c r="H235" s="5"/>
      <c r="I235" s="5"/>
    </row>
    <row r="236" spans="2:9" ht="10.5" customHeight="1" x14ac:dyDescent="0.2">
      <c r="B236" s="16" t="s">
        <v>115</v>
      </c>
      <c r="C236" s="295">
        <v>26248.53</v>
      </c>
      <c r="D236" s="296">
        <v>240.35</v>
      </c>
      <c r="E236" s="296">
        <v>270.27999999999997</v>
      </c>
      <c r="F236" s="190">
        <v>-8.7398168275180099E-3</v>
      </c>
      <c r="G236" s="47"/>
      <c r="H236" s="5"/>
      <c r="I236" s="5"/>
    </row>
    <row r="237" spans="2:9" ht="10.5" customHeight="1" x14ac:dyDescent="0.2">
      <c r="B237" s="16" t="s">
        <v>114</v>
      </c>
      <c r="C237" s="295">
        <v>25398.179999999986</v>
      </c>
      <c r="D237" s="296"/>
      <c r="E237" s="296">
        <v>172.8</v>
      </c>
      <c r="F237" s="190">
        <v>-5.8187258458293201E-3</v>
      </c>
      <c r="G237" s="47"/>
      <c r="H237" s="5"/>
      <c r="I237" s="5"/>
    </row>
    <row r="238" spans="2:9" ht="10.5" customHeight="1" x14ac:dyDescent="0.2">
      <c r="B238" s="16" t="s">
        <v>123</v>
      </c>
      <c r="C238" s="295">
        <v>17495832.450000007</v>
      </c>
      <c r="D238" s="296">
        <v>10831.449999999999</v>
      </c>
      <c r="E238" s="296">
        <v>115095.24999999999</v>
      </c>
      <c r="F238" s="190">
        <v>0.10031527548220343</v>
      </c>
      <c r="G238" s="47"/>
      <c r="H238" s="5"/>
      <c r="I238" s="5"/>
    </row>
    <row r="239" spans="2:9" ht="10.5" customHeight="1" x14ac:dyDescent="0.2">
      <c r="B239" s="16" t="s">
        <v>486</v>
      </c>
      <c r="C239" s="295"/>
      <c r="D239" s="296"/>
      <c r="E239" s="296"/>
      <c r="F239" s="190"/>
      <c r="G239" s="47"/>
      <c r="H239" s="5"/>
      <c r="I239" s="5"/>
    </row>
    <row r="240" spans="2:9" ht="10.5" customHeight="1" x14ac:dyDescent="0.2">
      <c r="B240" s="16" t="s">
        <v>95</v>
      </c>
      <c r="C240" s="295">
        <v>38672.000000000007</v>
      </c>
      <c r="D240" s="296">
        <v>37601.80000000001</v>
      </c>
      <c r="E240" s="296">
        <v>349.6</v>
      </c>
      <c r="F240" s="190">
        <v>0.17542929673632357</v>
      </c>
      <c r="G240" s="47"/>
      <c r="H240" s="5"/>
      <c r="I240" s="5"/>
    </row>
    <row r="241" spans="1:9" s="486" customFormat="1" ht="10.5" customHeight="1" x14ac:dyDescent="0.2">
      <c r="A241" s="452"/>
      <c r="B241" s="563" t="s">
        <v>310</v>
      </c>
      <c r="C241" s="564"/>
      <c r="D241" s="565"/>
      <c r="E241" s="565"/>
      <c r="F241" s="566"/>
      <c r="G241" s="567"/>
    </row>
    <row r="242" spans="1:9" s="486" customFormat="1" ht="10.5" customHeight="1" x14ac:dyDescent="0.2">
      <c r="A242" s="452"/>
      <c r="B242" s="563" t="s">
        <v>311</v>
      </c>
      <c r="C242" s="564"/>
      <c r="D242" s="565"/>
      <c r="E242" s="565"/>
      <c r="F242" s="566"/>
      <c r="G242" s="567"/>
    </row>
    <row r="243" spans="1:9" s="486" customFormat="1" ht="10.5" customHeight="1" x14ac:dyDescent="0.2">
      <c r="A243" s="452"/>
      <c r="B243" s="563" t="s">
        <v>312</v>
      </c>
      <c r="C243" s="564"/>
      <c r="D243" s="565"/>
      <c r="E243" s="565"/>
      <c r="F243" s="566"/>
      <c r="G243" s="567"/>
    </row>
    <row r="244" spans="1:9" s="486" customFormat="1" ht="10.5" customHeight="1" x14ac:dyDescent="0.2">
      <c r="A244" s="452"/>
      <c r="B244" s="563" t="s">
        <v>313</v>
      </c>
      <c r="C244" s="564"/>
      <c r="D244" s="565"/>
      <c r="E244" s="565"/>
      <c r="F244" s="566"/>
      <c r="G244" s="567"/>
    </row>
    <row r="245" spans="1:9" ht="10.5" customHeight="1" x14ac:dyDescent="0.2">
      <c r="B245" s="16" t="s">
        <v>351</v>
      </c>
      <c r="C245" s="295"/>
      <c r="D245" s="296"/>
      <c r="E245" s="296"/>
      <c r="F245" s="190"/>
      <c r="G245" s="47"/>
      <c r="H245" s="5"/>
      <c r="I245" s="5"/>
    </row>
    <row r="246" spans="1:9" ht="10.5" customHeight="1" x14ac:dyDescent="0.2">
      <c r="B246" s="269" t="s">
        <v>412</v>
      </c>
      <c r="C246" s="295"/>
      <c r="D246" s="296"/>
      <c r="E246" s="296"/>
      <c r="F246" s="190"/>
      <c r="G246" s="47"/>
      <c r="H246" s="5"/>
      <c r="I246" s="5"/>
    </row>
    <row r="247" spans="1:9" ht="10.5" customHeight="1" x14ac:dyDescent="0.2">
      <c r="B247" s="16" t="s">
        <v>426</v>
      </c>
      <c r="C247" s="295">
        <v>257001.78000000003</v>
      </c>
      <c r="D247" s="296"/>
      <c r="E247" s="296">
        <v>1801.26</v>
      </c>
      <c r="F247" s="190">
        <v>0.10606681191188727</v>
      </c>
      <c r="G247" s="47"/>
      <c r="H247" s="5"/>
      <c r="I247" s="5"/>
    </row>
    <row r="248" spans="1:9" ht="10.5" customHeight="1" x14ac:dyDescent="0.2">
      <c r="B248" s="16" t="s">
        <v>444</v>
      </c>
      <c r="C248" s="295">
        <v>927671.08010000014</v>
      </c>
      <c r="D248" s="296"/>
      <c r="E248" s="296"/>
      <c r="F248" s="190">
        <v>0.12618552956931528</v>
      </c>
      <c r="G248" s="47"/>
      <c r="H248" s="5"/>
      <c r="I248" s="5"/>
    </row>
    <row r="249" spans="1:9" ht="10.5" customHeight="1" x14ac:dyDescent="0.2">
      <c r="B249" s="16" t="s">
        <v>94</v>
      </c>
      <c r="C249" s="295">
        <v>96.75</v>
      </c>
      <c r="D249" s="296"/>
      <c r="E249" s="296"/>
      <c r="F249" s="190"/>
      <c r="G249" s="47"/>
      <c r="H249" s="5"/>
      <c r="I249" s="5"/>
    </row>
    <row r="250" spans="1:9" ht="10.5" customHeight="1" x14ac:dyDescent="0.2">
      <c r="B250" s="16" t="s">
        <v>92</v>
      </c>
      <c r="C250" s="295">
        <v>339.18</v>
      </c>
      <c r="D250" s="296"/>
      <c r="E250" s="296"/>
      <c r="F250" s="190">
        <v>-0.48202559481995044</v>
      </c>
      <c r="G250" s="47"/>
      <c r="H250" s="5"/>
      <c r="I250" s="5"/>
    </row>
    <row r="251" spans="1:9" ht="10.5" customHeight="1" x14ac:dyDescent="0.2">
      <c r="B251" s="16" t="s">
        <v>93</v>
      </c>
      <c r="C251" s="295">
        <v>633.5</v>
      </c>
      <c r="D251" s="296"/>
      <c r="E251" s="296"/>
      <c r="F251" s="190"/>
      <c r="G251" s="47"/>
      <c r="H251" s="5"/>
      <c r="I251" s="5"/>
    </row>
    <row r="252" spans="1:9" ht="10.5" customHeight="1" x14ac:dyDescent="0.2">
      <c r="B252" s="16" t="s">
        <v>91</v>
      </c>
      <c r="C252" s="295">
        <v>80</v>
      </c>
      <c r="D252" s="296"/>
      <c r="E252" s="296"/>
      <c r="F252" s="190"/>
      <c r="G252" s="47"/>
      <c r="H252" s="5"/>
      <c r="I252" s="5"/>
    </row>
    <row r="253" spans="1:9" ht="10.5" customHeight="1" x14ac:dyDescent="0.2">
      <c r="B253" s="16" t="s">
        <v>252</v>
      </c>
      <c r="C253" s="295"/>
      <c r="D253" s="296"/>
      <c r="E253" s="296"/>
      <c r="F253" s="190"/>
      <c r="G253" s="47"/>
      <c r="H253" s="5"/>
      <c r="I253" s="5"/>
    </row>
    <row r="254" spans="1:9" ht="10.5" customHeight="1" x14ac:dyDescent="0.2">
      <c r="B254" s="16" t="s">
        <v>177</v>
      </c>
      <c r="C254" s="295">
        <v>257017.78000000006</v>
      </c>
      <c r="D254" s="296"/>
      <c r="E254" s="296">
        <v>1876.35</v>
      </c>
      <c r="F254" s="190">
        <v>0.23878049773841847</v>
      </c>
      <c r="G254" s="47"/>
      <c r="H254" s="5"/>
      <c r="I254" s="5"/>
    </row>
    <row r="255" spans="1:9" ht="10.5" customHeight="1" x14ac:dyDescent="0.2">
      <c r="B255" s="16" t="s">
        <v>303</v>
      </c>
      <c r="C255" s="295"/>
      <c r="D255" s="296"/>
      <c r="E255" s="296"/>
      <c r="F255" s="190"/>
      <c r="G255" s="47"/>
      <c r="H255" s="5"/>
      <c r="I255" s="5"/>
    </row>
    <row r="256" spans="1:9" ht="13.5" customHeight="1" x14ac:dyDescent="0.2">
      <c r="B256" s="16" t="s">
        <v>382</v>
      </c>
      <c r="C256" s="295">
        <v>167188.1</v>
      </c>
      <c r="D256" s="296"/>
      <c r="E256" s="296">
        <v>1100</v>
      </c>
      <c r="F256" s="190">
        <v>-0.12998809372651787</v>
      </c>
      <c r="G256" s="117"/>
      <c r="H256" s="5"/>
      <c r="I256" s="5"/>
    </row>
    <row r="257" spans="1:9" s="28" customFormat="1" ht="18.75" customHeight="1" x14ac:dyDescent="0.2">
      <c r="A257" s="24"/>
      <c r="B257" s="268" t="s">
        <v>255</v>
      </c>
      <c r="C257" s="295">
        <v>625775.19999999984</v>
      </c>
      <c r="D257" s="296">
        <v>586025.19999999984</v>
      </c>
      <c r="E257" s="296">
        <v>5279.4400000000005</v>
      </c>
      <c r="F257" s="190">
        <v>0.30394760465042303</v>
      </c>
      <c r="G257" s="47"/>
      <c r="H257" s="5"/>
    </row>
    <row r="258" spans="1:9" s="28" customFormat="1" ht="15" customHeight="1" x14ac:dyDescent="0.2">
      <c r="A258" s="24"/>
      <c r="B258" s="16" t="s">
        <v>374</v>
      </c>
      <c r="C258" s="295">
        <v>3570</v>
      </c>
      <c r="D258" s="296"/>
      <c r="E258" s="296"/>
      <c r="F258" s="190">
        <v>0.12264150943396235</v>
      </c>
      <c r="G258" s="270"/>
      <c r="H258" s="271"/>
      <c r="I258" s="47"/>
    </row>
    <row r="259" spans="1:9" s="28" customFormat="1" ht="15" customHeight="1" x14ac:dyDescent="0.2">
      <c r="A259" s="24"/>
      <c r="B259" s="574" t="s">
        <v>460</v>
      </c>
      <c r="C259" s="295"/>
      <c r="D259" s="296"/>
      <c r="E259" s="296"/>
      <c r="F259" s="190"/>
      <c r="G259" s="270"/>
      <c r="H259" s="271"/>
      <c r="I259" s="47"/>
    </row>
    <row r="260" spans="1:9" s="28" customFormat="1" ht="15" customHeight="1" x14ac:dyDescent="0.2">
      <c r="A260" s="24"/>
      <c r="B260" s="16" t="s">
        <v>487</v>
      </c>
      <c r="C260" s="295"/>
      <c r="D260" s="296"/>
      <c r="E260" s="296"/>
      <c r="F260" s="190"/>
      <c r="G260" s="270"/>
      <c r="H260" s="271"/>
      <c r="I260" s="47"/>
    </row>
    <row r="261" spans="1:9" s="28" customFormat="1" ht="11.25" customHeight="1" x14ac:dyDescent="0.2">
      <c r="A261" s="24"/>
      <c r="B261" s="16" t="s">
        <v>99</v>
      </c>
      <c r="C261" s="295">
        <v>237906.74</v>
      </c>
      <c r="D261" s="296">
        <v>5840</v>
      </c>
      <c r="E261" s="296">
        <v>1820</v>
      </c>
      <c r="F261" s="190">
        <v>0.52460185243810176</v>
      </c>
      <c r="G261" s="266"/>
      <c r="H261" s="267"/>
      <c r="I261" s="47"/>
    </row>
    <row r="262" spans="1:9" s="28" customFormat="1" ht="11.25" customHeight="1" x14ac:dyDescent="0.2">
      <c r="A262" s="24"/>
      <c r="B262" s="16" t="s">
        <v>98</v>
      </c>
      <c r="C262" s="295"/>
      <c r="D262" s="296"/>
      <c r="E262" s="296"/>
      <c r="F262" s="180"/>
      <c r="G262" s="266"/>
      <c r="H262" s="267"/>
      <c r="I262" s="47"/>
    </row>
    <row r="263" spans="1:9" s="28" customFormat="1" ht="11.25" customHeight="1" x14ac:dyDescent="0.2">
      <c r="A263" s="24"/>
      <c r="B263" s="16" t="s">
        <v>250</v>
      </c>
      <c r="C263" s="295"/>
      <c r="D263" s="296"/>
      <c r="E263" s="296"/>
      <c r="F263" s="190"/>
      <c r="G263" s="266"/>
      <c r="H263" s="267"/>
      <c r="I263" s="47"/>
    </row>
    <row r="264" spans="1:9" s="28" customFormat="1" ht="11.25" customHeight="1" x14ac:dyDescent="0.2">
      <c r="A264" s="24"/>
      <c r="B264" s="263" t="s">
        <v>253</v>
      </c>
      <c r="C264" s="299">
        <v>52494803.060100026</v>
      </c>
      <c r="D264" s="300">
        <v>11912101.500000017</v>
      </c>
      <c r="E264" s="300">
        <v>308802.77999999997</v>
      </c>
      <c r="F264" s="234">
        <v>0.12700572174461655</v>
      </c>
      <c r="G264" s="266"/>
      <c r="H264" s="267"/>
      <c r="I264" s="47"/>
    </row>
    <row r="265" spans="1:9" ht="12" customHeight="1" x14ac:dyDescent="0.2">
      <c r="B265" s="265" t="s">
        <v>238</v>
      </c>
      <c r="C265" s="266"/>
      <c r="D265" s="266"/>
      <c r="E265" s="266"/>
      <c r="F265" s="266"/>
      <c r="G265" s="48"/>
      <c r="H265" s="48"/>
      <c r="I265" s="47"/>
    </row>
    <row r="266" spans="1:9" ht="15" customHeight="1" x14ac:dyDescent="0.2">
      <c r="B266" s="265" t="s">
        <v>249</v>
      </c>
      <c r="C266" s="266"/>
      <c r="D266" s="266"/>
      <c r="E266" s="266"/>
      <c r="F266" s="266"/>
      <c r="G266" s="8"/>
      <c r="H266" s="8"/>
      <c r="I266" s="8"/>
    </row>
    <row r="267" spans="1:9" ht="9.75" customHeight="1" x14ac:dyDescent="0.2">
      <c r="B267" s="265" t="s">
        <v>251</v>
      </c>
      <c r="C267" s="266"/>
      <c r="D267" s="266"/>
      <c r="E267" s="266"/>
      <c r="F267" s="266"/>
    </row>
    <row r="268" spans="1:9" ht="12" customHeight="1" x14ac:dyDescent="0.2">
      <c r="B268" s="265"/>
      <c r="C268" s="266"/>
      <c r="D268" s="266"/>
      <c r="E268" s="266"/>
      <c r="F268" s="266"/>
      <c r="G268" s="20"/>
      <c r="H268" s="5"/>
      <c r="I268" s="5"/>
    </row>
    <row r="269" spans="1:9" ht="9.75" customHeight="1" x14ac:dyDescent="0.2">
      <c r="B269" s="43"/>
      <c r="D269" s="48"/>
      <c r="E269" s="48"/>
      <c r="F269" s="48"/>
      <c r="G269" s="23"/>
      <c r="H269" s="5"/>
      <c r="I269" s="5"/>
    </row>
    <row r="270" spans="1:9" s="28" customFormat="1" ht="18" customHeight="1" x14ac:dyDescent="0.25">
      <c r="A270" s="24"/>
      <c r="B270" s="7" t="s">
        <v>288</v>
      </c>
      <c r="C270" s="8"/>
      <c r="D270" s="8"/>
      <c r="E270" s="8"/>
      <c r="F270" s="8"/>
      <c r="G270" s="27"/>
    </row>
    <row r="271" spans="1:9" x14ac:dyDescent="0.2">
      <c r="B271" s="9"/>
      <c r="C271" s="10" t="str">
        <f>$C$3</f>
        <v>MOIS DE MAI 2024</v>
      </c>
      <c r="D271" s="11"/>
      <c r="G271" s="20"/>
      <c r="H271" s="5"/>
      <c r="I271" s="5"/>
    </row>
    <row r="272" spans="1:9" ht="12.75" x14ac:dyDescent="0.2">
      <c r="B272" s="12" t="str">
        <f>$B$4</f>
        <v xml:space="preserve">             II- ASSURANCE MATERNITE : DEPENSES en milliers d'euros</v>
      </c>
      <c r="C272" s="13"/>
      <c r="D272" s="13"/>
      <c r="E272" s="13"/>
      <c r="F272" s="14"/>
      <c r="G272" s="20"/>
      <c r="H272" s="5"/>
      <c r="I272" s="5"/>
    </row>
    <row r="273" spans="1:9" s="28" customFormat="1" ht="12" customHeight="1" x14ac:dyDescent="0.2">
      <c r="A273" s="54"/>
      <c r="B273" s="16" t="s">
        <v>4</v>
      </c>
      <c r="C273" s="18" t="s">
        <v>6</v>
      </c>
      <c r="D273" s="219" t="s">
        <v>3</v>
      </c>
      <c r="E273" s="219" t="s">
        <v>237</v>
      </c>
      <c r="F273" s="19" t="str">
        <f>Maladie_mnt!$H$5</f>
        <v>GAM</v>
      </c>
      <c r="G273" s="27"/>
    </row>
    <row r="274" spans="1:9" ht="10.5" customHeight="1" x14ac:dyDescent="0.2">
      <c r="A274" s="2"/>
      <c r="B274" s="21"/>
      <c r="C274" s="44"/>
      <c r="D274" s="220" t="s">
        <v>241</v>
      </c>
      <c r="E274" s="220" t="s">
        <v>239</v>
      </c>
      <c r="F274" s="22" t="str">
        <f>Maladie_mnt!$H$6</f>
        <v>en %</v>
      </c>
      <c r="G274" s="20"/>
      <c r="H274" s="5"/>
      <c r="I274" s="5"/>
    </row>
    <row r="275" spans="1:9" ht="12.75" x14ac:dyDescent="0.2">
      <c r="A275" s="2"/>
      <c r="B275" s="52" t="s">
        <v>163</v>
      </c>
      <c r="C275" s="303"/>
      <c r="D275" s="304"/>
      <c r="E275" s="304"/>
      <c r="F275" s="237"/>
      <c r="G275" s="20"/>
      <c r="H275" s="5"/>
      <c r="I275" s="5"/>
    </row>
    <row r="276" spans="1:9" ht="10.5" customHeight="1" x14ac:dyDescent="0.2">
      <c r="A276" s="2"/>
      <c r="B276" s="16"/>
      <c r="C276" s="301"/>
      <c r="D276" s="302"/>
      <c r="E276" s="302"/>
      <c r="F276" s="239"/>
      <c r="G276" s="20"/>
      <c r="H276" s="5"/>
      <c r="I276" s="5"/>
    </row>
    <row r="277" spans="1:9" ht="10.5" customHeight="1" x14ac:dyDescent="0.2">
      <c r="A277" s="2"/>
      <c r="B277" s="31" t="s">
        <v>124</v>
      </c>
      <c r="C277" s="301"/>
      <c r="D277" s="302"/>
      <c r="E277" s="302"/>
      <c r="F277" s="239"/>
      <c r="G277" s="20"/>
      <c r="H277" s="5"/>
      <c r="I277" s="5"/>
    </row>
    <row r="278" spans="1:9" ht="10.5" customHeight="1" x14ac:dyDescent="0.2">
      <c r="A278" s="2"/>
      <c r="B278" s="37" t="s">
        <v>125</v>
      </c>
      <c r="C278" s="301">
        <v>1651650.9499999974</v>
      </c>
      <c r="D278" s="302">
        <v>55826.420000000078</v>
      </c>
      <c r="E278" s="302">
        <v>8521.36</v>
      </c>
      <c r="F278" s="239">
        <v>1.1184391487564449E-2</v>
      </c>
      <c r="G278" s="20"/>
      <c r="H278" s="5"/>
      <c r="I278" s="5"/>
    </row>
    <row r="279" spans="1:9" ht="10.5" customHeight="1" x14ac:dyDescent="0.2">
      <c r="A279" s="2"/>
      <c r="B279" s="37" t="s">
        <v>126</v>
      </c>
      <c r="C279" s="301">
        <v>1862.72</v>
      </c>
      <c r="D279" s="302"/>
      <c r="E279" s="302"/>
      <c r="F279" s="239"/>
      <c r="G279" s="20"/>
      <c r="H279" s="5"/>
      <c r="I279" s="5"/>
    </row>
    <row r="280" spans="1:9" ht="10.5" customHeight="1" x14ac:dyDescent="0.2">
      <c r="A280" s="2"/>
      <c r="B280" s="37" t="s">
        <v>127</v>
      </c>
      <c r="C280" s="301">
        <v>7581</v>
      </c>
      <c r="D280" s="302"/>
      <c r="E280" s="302"/>
      <c r="F280" s="239"/>
      <c r="G280" s="20"/>
      <c r="H280" s="5"/>
      <c r="I280" s="5"/>
    </row>
    <row r="281" spans="1:9" ht="10.5" customHeight="1" x14ac:dyDescent="0.2">
      <c r="A281" s="2"/>
      <c r="B281" s="37" t="s">
        <v>219</v>
      </c>
      <c r="C281" s="301">
        <v>320796.37000000005</v>
      </c>
      <c r="D281" s="302"/>
      <c r="E281" s="302">
        <v>1093.95</v>
      </c>
      <c r="F281" s="239">
        <v>3.576971750256086E-2</v>
      </c>
      <c r="G281" s="20"/>
      <c r="H281" s="5"/>
      <c r="I281" s="5"/>
    </row>
    <row r="282" spans="1:9" ht="10.5" customHeight="1" x14ac:dyDescent="0.2">
      <c r="A282" s="2"/>
      <c r="B282" s="37" t="s">
        <v>130</v>
      </c>
      <c r="C282" s="301"/>
      <c r="D282" s="302"/>
      <c r="E282" s="302"/>
      <c r="F282" s="239"/>
      <c r="G282" s="20"/>
      <c r="H282" s="5"/>
      <c r="I282" s="5"/>
    </row>
    <row r="283" spans="1:9" s="28" customFormat="1" ht="10.5" customHeight="1" x14ac:dyDescent="0.2">
      <c r="A283" s="54"/>
      <c r="B283" s="16" t="s">
        <v>128</v>
      </c>
      <c r="C283" s="301"/>
      <c r="D283" s="302"/>
      <c r="E283" s="302"/>
      <c r="F283" s="239"/>
      <c r="G283" s="27"/>
      <c r="H283" s="5"/>
    </row>
    <row r="284" spans="1:9" s="28" customFormat="1" x14ac:dyDescent="0.2">
      <c r="A284" s="54"/>
      <c r="B284" s="16" t="s">
        <v>192</v>
      </c>
      <c r="C284" s="301"/>
      <c r="D284" s="302"/>
      <c r="E284" s="302"/>
      <c r="F284" s="239"/>
      <c r="G284" s="27"/>
      <c r="H284" s="5"/>
    </row>
    <row r="285" spans="1:9" s="28" customFormat="1" x14ac:dyDescent="0.2">
      <c r="A285" s="54"/>
      <c r="B285" s="37" t="s">
        <v>416</v>
      </c>
      <c r="C285" s="301">
        <v>56</v>
      </c>
      <c r="D285" s="302"/>
      <c r="E285" s="302"/>
      <c r="F285" s="239"/>
      <c r="G285" s="27"/>
      <c r="H285" s="5"/>
    </row>
    <row r="286" spans="1:9" s="28" customFormat="1" x14ac:dyDescent="0.2">
      <c r="A286" s="54"/>
      <c r="B286" s="574" t="s">
        <v>452</v>
      </c>
      <c r="C286" s="301"/>
      <c r="D286" s="302"/>
      <c r="E286" s="302"/>
      <c r="F286" s="239"/>
      <c r="G286" s="27"/>
      <c r="H286" s="5"/>
    </row>
    <row r="287" spans="1:9" s="28" customFormat="1" x14ac:dyDescent="0.2">
      <c r="A287" s="54"/>
      <c r="B287" s="574" t="s">
        <v>488</v>
      </c>
      <c r="C287" s="301"/>
      <c r="D287" s="302"/>
      <c r="E287" s="302"/>
      <c r="F287" s="239"/>
      <c r="G287" s="27"/>
      <c r="H287" s="5"/>
    </row>
    <row r="288" spans="1:9" ht="10.5" customHeight="1" x14ac:dyDescent="0.2">
      <c r="A288" s="2"/>
      <c r="B288" s="16" t="s">
        <v>424</v>
      </c>
      <c r="C288" s="301"/>
      <c r="D288" s="302"/>
      <c r="E288" s="302"/>
      <c r="F288" s="239"/>
      <c r="G288" s="20"/>
      <c r="H288" s="5"/>
      <c r="I288" s="5"/>
    </row>
    <row r="289" spans="1:9" ht="10.5" customHeight="1" x14ac:dyDescent="0.2">
      <c r="A289" s="2"/>
      <c r="B289" s="37" t="s">
        <v>178</v>
      </c>
      <c r="C289" s="301"/>
      <c r="D289" s="302"/>
      <c r="E289" s="302"/>
      <c r="F289" s="239"/>
      <c r="G289" s="20"/>
      <c r="H289" s="5"/>
      <c r="I289" s="5"/>
    </row>
    <row r="290" spans="1:9" ht="10.5" customHeight="1" x14ac:dyDescent="0.2">
      <c r="A290" s="2"/>
      <c r="B290" s="35" t="s">
        <v>131</v>
      </c>
      <c r="C290" s="303">
        <v>1981947.0399999972</v>
      </c>
      <c r="D290" s="304">
        <v>55826.420000000078</v>
      </c>
      <c r="E290" s="304">
        <v>9615.3100000000013</v>
      </c>
      <c r="F290" s="237">
        <v>1.6055937844998036E-2</v>
      </c>
      <c r="G290" s="20"/>
      <c r="H290" s="5"/>
      <c r="I290" s="5"/>
    </row>
    <row r="291" spans="1:9" ht="10.5" customHeight="1" x14ac:dyDescent="0.2">
      <c r="A291" s="2"/>
      <c r="B291" s="31" t="s">
        <v>132</v>
      </c>
      <c r="C291" s="303"/>
      <c r="D291" s="304"/>
      <c r="E291" s="304"/>
      <c r="F291" s="237"/>
      <c r="G291" s="20"/>
      <c r="H291" s="5"/>
      <c r="I291" s="5"/>
    </row>
    <row r="292" spans="1:9" ht="10.5" customHeight="1" x14ac:dyDescent="0.2">
      <c r="A292" s="2"/>
      <c r="B292" s="37" t="s">
        <v>24</v>
      </c>
      <c r="C292" s="301">
        <v>780975.91000000073</v>
      </c>
      <c r="D292" s="302">
        <v>47239.4</v>
      </c>
      <c r="E292" s="302">
        <v>4836.9900000000016</v>
      </c>
      <c r="F292" s="239">
        <v>-3.2684038281530658E-2</v>
      </c>
      <c r="G292" s="20"/>
      <c r="H292" s="5"/>
      <c r="I292" s="5"/>
    </row>
    <row r="293" spans="1:9" ht="10.5" customHeight="1" x14ac:dyDescent="0.2">
      <c r="A293" s="2"/>
      <c r="B293" s="37" t="s">
        <v>133</v>
      </c>
      <c r="C293" s="301">
        <v>1073423.3299999998</v>
      </c>
      <c r="D293" s="302">
        <v>10216.35</v>
      </c>
      <c r="E293" s="302">
        <v>7775.4000000000015</v>
      </c>
      <c r="F293" s="239">
        <v>0.1412192756060211</v>
      </c>
      <c r="G293" s="20"/>
      <c r="H293" s="5"/>
      <c r="I293" s="5"/>
    </row>
    <row r="294" spans="1:9" ht="10.5" customHeight="1" x14ac:dyDescent="0.2">
      <c r="A294" s="2"/>
      <c r="B294" s="37" t="s">
        <v>134</v>
      </c>
      <c r="C294" s="301">
        <v>51839.120000000017</v>
      </c>
      <c r="D294" s="302">
        <v>46182.280000000021</v>
      </c>
      <c r="E294" s="302">
        <v>362.35</v>
      </c>
      <c r="F294" s="239">
        <v>0.17605000656775172</v>
      </c>
      <c r="G294" s="20"/>
      <c r="H294" s="5"/>
      <c r="I294" s="5"/>
    </row>
    <row r="295" spans="1:9" ht="10.5" customHeight="1" x14ac:dyDescent="0.2">
      <c r="A295" s="2"/>
      <c r="B295" s="37" t="s">
        <v>220</v>
      </c>
      <c r="C295" s="301">
        <v>7669.66</v>
      </c>
      <c r="D295" s="302">
        <v>708</v>
      </c>
      <c r="E295" s="302"/>
      <c r="F295" s="239">
        <v>-2.9865528594937629E-2</v>
      </c>
      <c r="G295" s="20"/>
      <c r="H295" s="5"/>
      <c r="I295" s="5"/>
    </row>
    <row r="296" spans="1:9" s="562" customFormat="1" ht="16.5" customHeight="1" x14ac:dyDescent="0.2">
      <c r="A296" s="559"/>
      <c r="B296" s="553" t="s">
        <v>312</v>
      </c>
      <c r="C296" s="548"/>
      <c r="D296" s="560"/>
      <c r="E296" s="560"/>
      <c r="F296" s="549"/>
      <c r="G296" s="561"/>
      <c r="H296" s="486"/>
    </row>
    <row r="297" spans="1:9" s="28" customFormat="1" ht="16.5" customHeight="1" x14ac:dyDescent="0.2">
      <c r="A297" s="54"/>
      <c r="B297" s="16" t="s">
        <v>416</v>
      </c>
      <c r="C297" s="301">
        <v>10</v>
      </c>
      <c r="D297" s="302"/>
      <c r="E297" s="302"/>
      <c r="F297" s="239"/>
      <c r="G297" s="27"/>
      <c r="H297" s="5"/>
    </row>
    <row r="298" spans="1:9" s="28" customFormat="1" ht="16.5" customHeight="1" x14ac:dyDescent="0.2">
      <c r="A298" s="54"/>
      <c r="B298" s="574" t="s">
        <v>453</v>
      </c>
      <c r="C298" s="301"/>
      <c r="D298" s="302"/>
      <c r="E298" s="302"/>
      <c r="F298" s="239"/>
      <c r="G298" s="27"/>
      <c r="H298" s="5"/>
    </row>
    <row r="299" spans="1:9" s="28" customFormat="1" ht="16.5" hidden="1" customHeight="1" x14ac:dyDescent="0.2">
      <c r="A299" s="54"/>
      <c r="B299" s="574"/>
      <c r="C299" s="301"/>
      <c r="D299" s="302"/>
      <c r="E299" s="302"/>
      <c r="F299" s="239"/>
      <c r="G299" s="27"/>
      <c r="H299" s="5"/>
    </row>
    <row r="300" spans="1:9" ht="10.5" customHeight="1" x14ac:dyDescent="0.2">
      <c r="A300" s="2"/>
      <c r="B300" s="16" t="s">
        <v>424</v>
      </c>
      <c r="C300" s="301"/>
      <c r="D300" s="302"/>
      <c r="E300" s="302"/>
      <c r="F300" s="239"/>
      <c r="G300" s="20"/>
      <c r="H300" s="5"/>
      <c r="I300" s="5"/>
    </row>
    <row r="301" spans="1:9" ht="10.5" customHeight="1" x14ac:dyDescent="0.2">
      <c r="A301" s="2"/>
      <c r="B301" s="16" t="s">
        <v>178</v>
      </c>
      <c r="C301" s="301"/>
      <c r="D301" s="302"/>
      <c r="E301" s="302"/>
      <c r="F301" s="239"/>
      <c r="G301" s="20"/>
      <c r="H301" s="5"/>
      <c r="I301" s="5"/>
    </row>
    <row r="302" spans="1:9" s="28" customFormat="1" ht="10.5" customHeight="1" x14ac:dyDescent="0.2">
      <c r="A302" s="54"/>
      <c r="B302" s="35" t="s">
        <v>135</v>
      </c>
      <c r="C302" s="303">
        <v>1913918.0200000007</v>
      </c>
      <c r="D302" s="304">
        <v>104346.03000000001</v>
      </c>
      <c r="E302" s="304">
        <v>12974.740000000002</v>
      </c>
      <c r="F302" s="237">
        <v>6.3310230642031451E-2</v>
      </c>
      <c r="G302" s="27"/>
      <c r="H302" s="5"/>
    </row>
    <row r="303" spans="1:9" ht="9.75" customHeight="1" x14ac:dyDescent="0.2">
      <c r="A303" s="2"/>
      <c r="B303" s="31" t="s">
        <v>136</v>
      </c>
      <c r="C303" s="303"/>
      <c r="D303" s="304"/>
      <c r="E303" s="304"/>
      <c r="F303" s="237"/>
      <c r="G303" s="20"/>
      <c r="H303" s="5"/>
      <c r="I303" s="5"/>
    </row>
    <row r="304" spans="1:9" s="28" customFormat="1" x14ac:dyDescent="0.2">
      <c r="A304" s="54"/>
      <c r="B304" s="37" t="s">
        <v>138</v>
      </c>
      <c r="C304" s="301">
        <v>9798.119999999999</v>
      </c>
      <c r="D304" s="302">
        <v>1341.6000000000001</v>
      </c>
      <c r="E304" s="302"/>
      <c r="F304" s="239">
        <v>0.23409786510485531</v>
      </c>
      <c r="G304" s="27"/>
      <c r="H304" s="5"/>
    </row>
    <row r="305" spans="1:9" x14ac:dyDescent="0.2">
      <c r="A305" s="2"/>
      <c r="B305" s="37" t="s">
        <v>221</v>
      </c>
      <c r="C305" s="301">
        <v>40.24</v>
      </c>
      <c r="D305" s="302"/>
      <c r="E305" s="302"/>
      <c r="F305" s="239">
        <v>-0.18707070707070705</v>
      </c>
      <c r="G305" s="20"/>
      <c r="H305" s="5"/>
      <c r="I305" s="5"/>
    </row>
    <row r="306" spans="1:9" s="28" customFormat="1" x14ac:dyDescent="0.2">
      <c r="A306" s="54"/>
      <c r="B306" s="16" t="s">
        <v>128</v>
      </c>
      <c r="C306" s="301"/>
      <c r="D306" s="302"/>
      <c r="E306" s="302"/>
      <c r="F306" s="239"/>
      <c r="G306" s="27"/>
      <c r="H306" s="5"/>
    </row>
    <row r="307" spans="1:9" s="28" customFormat="1" x14ac:dyDescent="0.2">
      <c r="A307" s="54"/>
      <c r="B307" s="16" t="s">
        <v>416</v>
      </c>
      <c r="C307" s="301"/>
      <c r="D307" s="302"/>
      <c r="E307" s="302"/>
      <c r="F307" s="239"/>
      <c r="G307" s="27"/>
      <c r="H307" s="5"/>
    </row>
    <row r="308" spans="1:9" ht="10.5" customHeight="1" x14ac:dyDescent="0.2">
      <c r="A308" s="2"/>
      <c r="B308" s="16" t="s">
        <v>436</v>
      </c>
      <c r="C308" s="303"/>
      <c r="D308" s="304"/>
      <c r="E308" s="304"/>
      <c r="F308" s="237"/>
      <c r="G308" s="20"/>
      <c r="H308" s="5"/>
      <c r="I308" s="5"/>
    </row>
    <row r="309" spans="1:9" ht="10.5" customHeight="1" x14ac:dyDescent="0.2">
      <c r="A309" s="2"/>
      <c r="B309" s="574" t="s">
        <v>454</v>
      </c>
      <c r="C309" s="303"/>
      <c r="D309" s="304"/>
      <c r="E309" s="304"/>
      <c r="F309" s="237"/>
      <c r="G309" s="20"/>
      <c r="H309" s="5"/>
      <c r="I309" s="5"/>
    </row>
    <row r="310" spans="1:9" ht="10.5" hidden="1" customHeight="1" x14ac:dyDescent="0.2">
      <c r="A310" s="2"/>
      <c r="B310" s="574"/>
      <c r="C310" s="303"/>
      <c r="D310" s="304"/>
      <c r="E310" s="304"/>
      <c r="F310" s="237"/>
      <c r="G310" s="20"/>
      <c r="H310" s="5"/>
      <c r="I310" s="5"/>
    </row>
    <row r="311" spans="1:9" s="57" customFormat="1" ht="10.5" customHeight="1" x14ac:dyDescent="0.2">
      <c r="A311" s="6"/>
      <c r="B311" s="16" t="s">
        <v>178</v>
      </c>
      <c r="C311" s="301"/>
      <c r="D311" s="302"/>
      <c r="E311" s="302"/>
      <c r="F311" s="239"/>
      <c r="G311" s="56"/>
      <c r="H311" s="5"/>
    </row>
    <row r="312" spans="1:9" s="57" customFormat="1" ht="10.5" customHeight="1" x14ac:dyDescent="0.2">
      <c r="A312" s="6"/>
      <c r="B312" s="16" t="s">
        <v>356</v>
      </c>
      <c r="C312" s="303"/>
      <c r="D312" s="304"/>
      <c r="E312" s="304"/>
      <c r="F312" s="237"/>
      <c r="G312" s="56"/>
      <c r="H312" s="5"/>
    </row>
    <row r="313" spans="1:9" s="57" customFormat="1" ht="10.5" customHeight="1" x14ac:dyDescent="0.2">
      <c r="A313" s="6"/>
      <c r="B313" s="35" t="s">
        <v>137</v>
      </c>
      <c r="C313" s="303">
        <v>9838.3599999999988</v>
      </c>
      <c r="D313" s="304">
        <v>1341.6000000000001</v>
      </c>
      <c r="E313" s="304"/>
      <c r="F313" s="237">
        <v>0.23148829640756019</v>
      </c>
      <c r="G313" s="56"/>
      <c r="H313" s="5"/>
    </row>
    <row r="314" spans="1:9" s="57" customFormat="1" ht="10.5" customHeight="1" x14ac:dyDescent="0.2">
      <c r="A314" s="6"/>
      <c r="B314" s="31" t="s">
        <v>141</v>
      </c>
      <c r="C314" s="303"/>
      <c r="D314" s="304"/>
      <c r="E314" s="304"/>
      <c r="F314" s="237"/>
      <c r="G314" s="56"/>
      <c r="H314" s="5"/>
    </row>
    <row r="315" spans="1:9" s="57" customFormat="1" x14ac:dyDescent="0.2">
      <c r="A315" s="6"/>
      <c r="B315" s="37" t="s">
        <v>151</v>
      </c>
      <c r="C315" s="301">
        <v>22200.750000000011</v>
      </c>
      <c r="D315" s="302"/>
      <c r="E315" s="302">
        <v>69.599999999999994</v>
      </c>
      <c r="F315" s="239">
        <v>-3.255136782592416E-2</v>
      </c>
      <c r="G315" s="56"/>
    </row>
    <row r="316" spans="1:9" s="60" customFormat="1" ht="14.25" customHeight="1" x14ac:dyDescent="0.2">
      <c r="A316" s="24"/>
      <c r="B316" s="16" t="s">
        <v>222</v>
      </c>
      <c r="C316" s="301"/>
      <c r="D316" s="302"/>
      <c r="E316" s="302"/>
      <c r="F316" s="239"/>
      <c r="G316" s="59"/>
    </row>
    <row r="317" spans="1:9" s="60" customFormat="1" ht="14.25" customHeight="1" x14ac:dyDescent="0.2">
      <c r="A317" s="24"/>
      <c r="B317" s="16" t="s">
        <v>128</v>
      </c>
      <c r="C317" s="306"/>
      <c r="D317" s="307"/>
      <c r="E317" s="307"/>
      <c r="F317" s="182"/>
      <c r="G317" s="59"/>
    </row>
    <row r="318" spans="1:9" s="57" customFormat="1" ht="10.5" customHeight="1" x14ac:dyDescent="0.2">
      <c r="A318" s="6"/>
      <c r="B318" s="16" t="s">
        <v>427</v>
      </c>
      <c r="C318" s="306"/>
      <c r="D318" s="307"/>
      <c r="E318" s="307"/>
      <c r="F318" s="182"/>
      <c r="G318" s="56"/>
      <c r="H318" s="5"/>
    </row>
    <row r="319" spans="1:9" s="57" customFormat="1" ht="10.5" hidden="1" customHeight="1" x14ac:dyDescent="0.2">
      <c r="A319" s="6"/>
      <c r="B319" s="16"/>
      <c r="C319" s="306"/>
      <c r="D319" s="307"/>
      <c r="E319" s="307"/>
      <c r="F319" s="182"/>
      <c r="G319" s="56"/>
      <c r="H319" s="5"/>
    </row>
    <row r="320" spans="1:9" s="57" customFormat="1" ht="10.5" customHeight="1" x14ac:dyDescent="0.2">
      <c r="A320" s="6"/>
      <c r="B320" s="574" t="s">
        <v>455</v>
      </c>
      <c r="C320" s="306"/>
      <c r="D320" s="307"/>
      <c r="E320" s="307"/>
      <c r="F320" s="182"/>
      <c r="G320" s="56"/>
      <c r="H320" s="5"/>
    </row>
    <row r="321" spans="1:9" s="57" customFormat="1" ht="10.5" hidden="1" customHeight="1" x14ac:dyDescent="0.2">
      <c r="A321" s="6"/>
      <c r="B321" s="574"/>
      <c r="C321" s="306"/>
      <c r="D321" s="307"/>
      <c r="E321" s="307"/>
      <c r="F321" s="182"/>
      <c r="G321" s="56"/>
      <c r="H321" s="5"/>
    </row>
    <row r="322" spans="1:9" s="57" customFormat="1" ht="10.5" customHeight="1" x14ac:dyDescent="0.2">
      <c r="A322" s="6"/>
      <c r="B322" s="16" t="s">
        <v>424</v>
      </c>
      <c r="C322" s="306"/>
      <c r="D322" s="307"/>
      <c r="E322" s="307"/>
      <c r="F322" s="182"/>
      <c r="G322" s="56"/>
      <c r="H322" s="5"/>
    </row>
    <row r="323" spans="1:9" s="57" customFormat="1" ht="10.5" customHeight="1" x14ac:dyDescent="0.2">
      <c r="A323" s="6"/>
      <c r="B323" s="16" t="s">
        <v>178</v>
      </c>
      <c r="C323" s="306"/>
      <c r="D323" s="307"/>
      <c r="E323" s="307"/>
      <c r="F323" s="182"/>
      <c r="G323" s="56"/>
      <c r="H323" s="5"/>
    </row>
    <row r="324" spans="1:9" s="60" customFormat="1" ht="10.5" customHeight="1" x14ac:dyDescent="0.2">
      <c r="A324" s="24"/>
      <c r="B324" s="35" t="s">
        <v>142</v>
      </c>
      <c r="C324" s="308">
        <v>22200.750000000011</v>
      </c>
      <c r="D324" s="309"/>
      <c r="E324" s="309">
        <v>69.599999999999994</v>
      </c>
      <c r="F324" s="183">
        <v>-3.255136782592416E-2</v>
      </c>
      <c r="G324" s="59"/>
      <c r="H324" s="5"/>
    </row>
    <row r="325" spans="1:9" s="57" customFormat="1" ht="12" x14ac:dyDescent="0.2">
      <c r="A325" s="6"/>
      <c r="B325" s="31" t="s">
        <v>139</v>
      </c>
      <c r="C325" s="308"/>
      <c r="D325" s="309"/>
      <c r="E325" s="309"/>
      <c r="F325" s="183"/>
      <c r="G325" s="56"/>
    </row>
    <row r="326" spans="1:9" s="60" customFormat="1" ht="17.25" customHeight="1" x14ac:dyDescent="0.2">
      <c r="A326" s="24"/>
      <c r="B326" s="37" t="s">
        <v>140</v>
      </c>
      <c r="C326" s="306">
        <v>1948.26</v>
      </c>
      <c r="D326" s="307"/>
      <c r="E326" s="307"/>
      <c r="F326" s="182"/>
      <c r="G326" s="59"/>
    </row>
    <row r="327" spans="1:9" s="60" customFormat="1" ht="11.25" customHeight="1" x14ac:dyDescent="0.2">
      <c r="A327" s="24"/>
      <c r="B327" s="37" t="s">
        <v>179</v>
      </c>
      <c r="C327" s="306">
        <v>447.3</v>
      </c>
      <c r="D327" s="307"/>
      <c r="E327" s="307"/>
      <c r="F327" s="182">
        <v>-0.20006438113632696</v>
      </c>
      <c r="G327" s="59"/>
    </row>
    <row r="328" spans="1:9" s="57" customFormat="1" ht="10.5" customHeight="1" x14ac:dyDescent="0.2">
      <c r="A328" s="6"/>
      <c r="B328" s="37" t="s">
        <v>223</v>
      </c>
      <c r="C328" s="306"/>
      <c r="D328" s="307"/>
      <c r="E328" s="307"/>
      <c r="F328" s="182"/>
      <c r="G328" s="56"/>
      <c r="H328" s="5"/>
    </row>
    <row r="329" spans="1:9" s="57" customFormat="1" ht="10.5" customHeight="1" x14ac:dyDescent="0.2">
      <c r="A329" s="6"/>
      <c r="B329" s="37" t="s">
        <v>498</v>
      </c>
      <c r="C329" s="306"/>
      <c r="D329" s="307"/>
      <c r="E329" s="307"/>
      <c r="F329" s="182"/>
      <c r="G329" s="56"/>
      <c r="H329" s="5"/>
    </row>
    <row r="330" spans="1:9" s="57" customFormat="1" ht="10.5" customHeight="1" x14ac:dyDescent="0.2">
      <c r="A330" s="6"/>
      <c r="B330" s="574" t="s">
        <v>456</v>
      </c>
      <c r="C330" s="306"/>
      <c r="D330" s="307"/>
      <c r="E330" s="307"/>
      <c r="F330" s="182"/>
      <c r="G330" s="56"/>
      <c r="H330" s="5"/>
    </row>
    <row r="331" spans="1:9" s="57" customFormat="1" ht="10.5" customHeight="1" x14ac:dyDescent="0.2">
      <c r="A331" s="6"/>
      <c r="B331" s="37" t="s">
        <v>424</v>
      </c>
      <c r="C331" s="306"/>
      <c r="D331" s="307"/>
      <c r="E331" s="307"/>
      <c r="F331" s="182"/>
      <c r="G331" s="56"/>
      <c r="H331" s="5"/>
    </row>
    <row r="332" spans="1:9" ht="9.75" customHeight="1" x14ac:dyDescent="0.2">
      <c r="A332" s="2"/>
      <c r="B332" s="37" t="s">
        <v>178</v>
      </c>
      <c r="C332" s="306"/>
      <c r="D332" s="307"/>
      <c r="E332" s="307"/>
      <c r="F332" s="182"/>
      <c r="G332" s="20"/>
      <c r="H332" s="5"/>
      <c r="I332" s="5"/>
    </row>
    <row r="333" spans="1:9" s="63" customFormat="1" ht="14.25" customHeight="1" x14ac:dyDescent="0.2">
      <c r="A333" s="61"/>
      <c r="B333" s="35" t="s">
        <v>143</v>
      </c>
      <c r="C333" s="308">
        <v>2395.56</v>
      </c>
      <c r="D333" s="309"/>
      <c r="E333" s="309"/>
      <c r="F333" s="183"/>
      <c r="G333" s="62"/>
    </row>
    <row r="334" spans="1:9" s="63" customFormat="1" ht="14.25" customHeight="1" x14ac:dyDescent="0.2">
      <c r="A334" s="61"/>
      <c r="B334" s="31" t="s">
        <v>466</v>
      </c>
      <c r="C334" s="308"/>
      <c r="D334" s="309"/>
      <c r="E334" s="309"/>
      <c r="F334" s="183"/>
      <c r="G334" s="62"/>
    </row>
    <row r="335" spans="1:9" s="63" customFormat="1" ht="14.25" customHeight="1" x14ac:dyDescent="0.2">
      <c r="A335" s="61"/>
      <c r="B335" s="37" t="s">
        <v>468</v>
      </c>
      <c r="C335" s="308">
        <v>6670</v>
      </c>
      <c r="D335" s="309"/>
      <c r="E335" s="309">
        <v>30</v>
      </c>
      <c r="F335" s="183">
        <v>0.16608391608391604</v>
      </c>
      <c r="G335" s="62"/>
    </row>
    <row r="336" spans="1:9" s="63" customFormat="1" ht="14.25" customHeight="1" x14ac:dyDescent="0.2">
      <c r="A336" s="61"/>
      <c r="B336" s="35" t="s">
        <v>467</v>
      </c>
      <c r="C336" s="306">
        <v>6670</v>
      </c>
      <c r="D336" s="307"/>
      <c r="E336" s="307">
        <v>30</v>
      </c>
      <c r="F336" s="182">
        <v>0.16608391608391604</v>
      </c>
      <c r="G336" s="62"/>
    </row>
    <row r="337" spans="1:8" s="60" customFormat="1" ht="16.5" customHeight="1" x14ac:dyDescent="0.2">
      <c r="A337" s="24"/>
      <c r="B337" s="31" t="s">
        <v>122</v>
      </c>
      <c r="C337" s="308"/>
      <c r="D337" s="309"/>
      <c r="E337" s="309"/>
      <c r="F337" s="183"/>
      <c r="G337" s="59"/>
      <c r="H337" s="5"/>
    </row>
    <row r="338" spans="1:8" s="60" customFormat="1" ht="14.25" customHeight="1" x14ac:dyDescent="0.2">
      <c r="A338" s="24"/>
      <c r="B338" s="37" t="s">
        <v>144</v>
      </c>
      <c r="C338" s="306">
        <v>893.57000000000016</v>
      </c>
      <c r="D338" s="307"/>
      <c r="E338" s="307">
        <v>6.5400000000000009</v>
      </c>
      <c r="F338" s="182">
        <v>0.34353245425431145</v>
      </c>
      <c r="G338" s="59"/>
      <c r="H338" s="5"/>
    </row>
    <row r="339" spans="1:8" s="57" customFormat="1" ht="10.5" customHeight="1" x14ac:dyDescent="0.2">
      <c r="A339" s="6"/>
      <c r="B339" s="37" t="s">
        <v>224</v>
      </c>
      <c r="C339" s="306">
        <v>164.10000000000002</v>
      </c>
      <c r="D339" s="307"/>
      <c r="E339" s="307"/>
      <c r="F339" s="182">
        <v>0.98404062386652202</v>
      </c>
      <c r="G339" s="56"/>
      <c r="H339" s="5"/>
    </row>
    <row r="340" spans="1:8" s="57" customFormat="1" ht="10.5" hidden="1" customHeight="1" x14ac:dyDescent="0.2">
      <c r="A340" s="6"/>
      <c r="B340" s="37"/>
      <c r="C340" s="306"/>
      <c r="D340" s="307"/>
      <c r="E340" s="307"/>
      <c r="F340" s="182"/>
      <c r="G340" s="56"/>
      <c r="H340" s="5"/>
    </row>
    <row r="341" spans="1:8" s="57" customFormat="1" ht="10.5" customHeight="1" x14ac:dyDescent="0.2">
      <c r="A341" s="6"/>
      <c r="B341" s="37" t="s">
        <v>424</v>
      </c>
      <c r="C341" s="306"/>
      <c r="D341" s="307"/>
      <c r="E341" s="307"/>
      <c r="F341" s="182"/>
      <c r="G341" s="56"/>
      <c r="H341" s="5"/>
    </row>
    <row r="342" spans="1:8" s="57" customFormat="1" ht="10.5" customHeight="1" x14ac:dyDescent="0.2">
      <c r="A342" s="6"/>
      <c r="B342" s="35" t="s">
        <v>120</v>
      </c>
      <c r="C342" s="301">
        <v>1057.67</v>
      </c>
      <c r="D342" s="302"/>
      <c r="E342" s="302">
        <v>6.5400000000000009</v>
      </c>
      <c r="F342" s="239">
        <v>0.41437550147098134</v>
      </c>
      <c r="G342" s="56"/>
      <c r="H342" s="5"/>
    </row>
    <row r="343" spans="1:8" s="57" customFormat="1" ht="14.25" customHeight="1" x14ac:dyDescent="0.2">
      <c r="A343" s="6"/>
      <c r="B343" s="31" t="s">
        <v>244</v>
      </c>
      <c r="C343" s="308"/>
      <c r="D343" s="309"/>
      <c r="E343" s="309"/>
      <c r="F343" s="183"/>
      <c r="G343" s="56"/>
      <c r="H343" s="5"/>
    </row>
    <row r="344" spans="1:8" s="57" customFormat="1" ht="10.5" customHeight="1" x14ac:dyDescent="0.2">
      <c r="A344" s="6"/>
      <c r="B344" s="37" t="s">
        <v>144</v>
      </c>
      <c r="C344" s="306"/>
      <c r="D344" s="307"/>
      <c r="E344" s="307"/>
      <c r="F344" s="182"/>
      <c r="G344" s="56"/>
      <c r="H344" s="5"/>
    </row>
    <row r="345" spans="1:8" s="57" customFormat="1" ht="10.5" customHeight="1" x14ac:dyDescent="0.2">
      <c r="A345" s="6"/>
      <c r="B345" s="37" t="s">
        <v>125</v>
      </c>
      <c r="C345" s="306">
        <v>17702.759999999987</v>
      </c>
      <c r="D345" s="307"/>
      <c r="E345" s="307">
        <v>9</v>
      </c>
      <c r="F345" s="182">
        <v>-2.1259680140031545E-2</v>
      </c>
      <c r="G345" s="56"/>
      <c r="H345" s="5"/>
    </row>
    <row r="346" spans="1:8" s="57" customFormat="1" ht="10.5" customHeight="1" x14ac:dyDescent="0.2">
      <c r="A346" s="6"/>
      <c r="B346" s="37" t="s">
        <v>126</v>
      </c>
      <c r="C346" s="306">
        <v>7.95</v>
      </c>
      <c r="D346" s="307"/>
      <c r="E346" s="307"/>
      <c r="F346" s="182"/>
      <c r="G346" s="56"/>
      <c r="H346" s="5"/>
    </row>
    <row r="347" spans="1:8" s="57" customFormat="1" ht="10.5" customHeight="1" x14ac:dyDescent="0.2">
      <c r="A347" s="6"/>
      <c r="B347" s="37" t="s">
        <v>127</v>
      </c>
      <c r="C347" s="306">
        <v>429</v>
      </c>
      <c r="D347" s="307"/>
      <c r="E347" s="307"/>
      <c r="F347" s="182"/>
      <c r="G347" s="56"/>
      <c r="H347" s="5"/>
    </row>
    <row r="348" spans="1:8" s="57" customFormat="1" ht="10.5" customHeight="1" x14ac:dyDescent="0.2">
      <c r="A348" s="6"/>
      <c r="B348" s="37" t="s">
        <v>133</v>
      </c>
      <c r="C348" s="306">
        <v>3450</v>
      </c>
      <c r="D348" s="307"/>
      <c r="E348" s="307">
        <v>73.12</v>
      </c>
      <c r="F348" s="182">
        <v>0.15844895437390027</v>
      </c>
      <c r="G348" s="56"/>
      <c r="H348" s="5"/>
    </row>
    <row r="349" spans="1:8" s="57" customFormat="1" ht="10.5" customHeight="1" x14ac:dyDescent="0.2">
      <c r="A349" s="6"/>
      <c r="B349" s="37" t="s">
        <v>134</v>
      </c>
      <c r="C349" s="306">
        <v>23.650000000000002</v>
      </c>
      <c r="D349" s="307"/>
      <c r="E349" s="307"/>
      <c r="F349" s="182"/>
      <c r="G349" s="56"/>
      <c r="H349" s="5"/>
    </row>
    <row r="350" spans="1:8" s="57" customFormat="1" ht="11.25" customHeight="1" x14ac:dyDescent="0.2">
      <c r="A350" s="6"/>
      <c r="B350" s="37" t="s">
        <v>24</v>
      </c>
      <c r="C350" s="306">
        <v>957.17</v>
      </c>
      <c r="D350" s="307"/>
      <c r="E350" s="307"/>
      <c r="F350" s="182">
        <v>-0.23841312529340153</v>
      </c>
      <c r="G350" s="56"/>
      <c r="H350" s="5"/>
    </row>
    <row r="351" spans="1:8" s="57" customFormat="1" ht="11.25" customHeight="1" x14ac:dyDescent="0.2">
      <c r="A351" s="6"/>
      <c r="B351" s="37" t="s">
        <v>138</v>
      </c>
      <c r="C351" s="306">
        <v>144.56</v>
      </c>
      <c r="D351" s="307"/>
      <c r="E351" s="307"/>
      <c r="F351" s="182"/>
      <c r="G351" s="56"/>
      <c r="H351" s="5"/>
    </row>
    <row r="352" spans="1:8" s="57" customFormat="1" ht="10.5" customHeight="1" x14ac:dyDescent="0.2">
      <c r="A352" s="6"/>
      <c r="B352" s="37" t="s">
        <v>151</v>
      </c>
      <c r="C352" s="306">
        <v>16655.339999999997</v>
      </c>
      <c r="D352" s="307"/>
      <c r="E352" s="307">
        <v>20.8</v>
      </c>
      <c r="F352" s="182">
        <v>-0.14920595027745398</v>
      </c>
      <c r="G352" s="56"/>
      <c r="H352" s="5"/>
    </row>
    <row r="353" spans="1:8" s="57" customFormat="1" ht="11.25" customHeight="1" x14ac:dyDescent="0.2">
      <c r="A353" s="6"/>
      <c r="B353" s="37" t="s">
        <v>140</v>
      </c>
      <c r="C353" s="306"/>
      <c r="D353" s="307"/>
      <c r="E353" s="307"/>
      <c r="F353" s="182"/>
      <c r="G353" s="56"/>
    </row>
    <row r="354" spans="1:8" s="60" customFormat="1" ht="12.75" customHeight="1" x14ac:dyDescent="0.2">
      <c r="A354" s="24"/>
      <c r="B354" s="37" t="s">
        <v>129</v>
      </c>
      <c r="C354" s="306">
        <v>4721.25</v>
      </c>
      <c r="D354" s="307"/>
      <c r="E354" s="307"/>
      <c r="F354" s="182">
        <v>-5.8176138267822308E-2</v>
      </c>
      <c r="G354" s="59"/>
      <c r="H354" s="5"/>
    </row>
    <row r="355" spans="1:8" s="60" customFormat="1" ht="13.5" customHeight="1" x14ac:dyDescent="0.2">
      <c r="A355" s="24"/>
      <c r="B355" s="16" t="s">
        <v>416</v>
      </c>
      <c r="C355" s="306">
        <v>36</v>
      </c>
      <c r="D355" s="307"/>
      <c r="E355" s="307"/>
      <c r="F355" s="182"/>
      <c r="G355" s="59"/>
    </row>
    <row r="356" spans="1:8" s="60" customFormat="1" ht="13.5" customHeight="1" x14ac:dyDescent="0.2">
      <c r="A356" s="24"/>
      <c r="B356" s="16" t="s">
        <v>427</v>
      </c>
      <c r="C356" s="306"/>
      <c r="D356" s="307"/>
      <c r="E356" s="307"/>
      <c r="F356" s="182"/>
      <c r="G356" s="59"/>
    </row>
    <row r="357" spans="1:8" s="558" customFormat="1" ht="10.5" customHeight="1" x14ac:dyDescent="0.2">
      <c r="A357" s="489"/>
      <c r="B357" s="553" t="s">
        <v>312</v>
      </c>
      <c r="C357" s="554"/>
      <c r="D357" s="555"/>
      <c r="E357" s="555"/>
      <c r="F357" s="556"/>
      <c r="G357" s="557"/>
      <c r="H357" s="486"/>
    </row>
    <row r="358" spans="1:8" s="60" customFormat="1" ht="10.5" customHeight="1" x14ac:dyDescent="0.2">
      <c r="A358" s="24"/>
      <c r="B358" s="37" t="s">
        <v>179</v>
      </c>
      <c r="C358" s="306">
        <v>30</v>
      </c>
      <c r="D358" s="307"/>
      <c r="E358" s="307"/>
      <c r="F358" s="182"/>
      <c r="G358" s="59"/>
      <c r="H358" s="5"/>
    </row>
    <row r="359" spans="1:8" s="60" customFormat="1" ht="10.5" customHeight="1" x14ac:dyDescent="0.2">
      <c r="A359" s="24"/>
      <c r="B359" s="37" t="s">
        <v>468</v>
      </c>
      <c r="C359" s="306">
        <v>70</v>
      </c>
      <c r="D359" s="307"/>
      <c r="E359" s="307"/>
      <c r="F359" s="182"/>
      <c r="G359" s="59"/>
      <c r="H359" s="5"/>
    </row>
    <row r="360" spans="1:8" s="60" customFormat="1" ht="10.5" customHeight="1" x14ac:dyDescent="0.2">
      <c r="A360" s="24"/>
      <c r="B360" s="575" t="s">
        <v>460</v>
      </c>
      <c r="C360" s="306"/>
      <c r="D360" s="307"/>
      <c r="E360" s="307"/>
      <c r="F360" s="182"/>
      <c r="G360" s="59"/>
      <c r="H360" s="5"/>
    </row>
    <row r="361" spans="1:8" s="60" customFormat="1" ht="10.5" customHeight="1" x14ac:dyDescent="0.2">
      <c r="A361" s="24"/>
      <c r="B361" s="575" t="s">
        <v>488</v>
      </c>
      <c r="C361" s="306"/>
      <c r="D361" s="307"/>
      <c r="E361" s="307"/>
      <c r="F361" s="182"/>
      <c r="G361" s="59"/>
      <c r="H361" s="5"/>
    </row>
    <row r="362" spans="1:8" s="60" customFormat="1" ht="10.5" customHeight="1" x14ac:dyDescent="0.2">
      <c r="A362" s="24"/>
      <c r="B362" s="37" t="s">
        <v>424</v>
      </c>
      <c r="C362" s="306"/>
      <c r="D362" s="307"/>
      <c r="E362" s="307"/>
      <c r="F362" s="182"/>
      <c r="G362" s="59"/>
      <c r="H362" s="5"/>
    </row>
    <row r="363" spans="1:8" s="60" customFormat="1" ht="10.5" customHeight="1" x14ac:dyDescent="0.2">
      <c r="A363" s="24"/>
      <c r="B363" s="37" t="s">
        <v>178</v>
      </c>
      <c r="C363" s="308"/>
      <c r="D363" s="309"/>
      <c r="E363" s="309"/>
      <c r="F363" s="183"/>
      <c r="G363" s="59"/>
      <c r="H363" s="5"/>
    </row>
    <row r="364" spans="1:8" s="60" customFormat="1" ht="10.5" customHeight="1" x14ac:dyDescent="0.2">
      <c r="A364" s="24"/>
      <c r="B364" s="35" t="s">
        <v>246</v>
      </c>
      <c r="C364" s="308">
        <v>44227.679999999986</v>
      </c>
      <c r="D364" s="309"/>
      <c r="E364" s="309">
        <v>102.92</v>
      </c>
      <c r="F364" s="183">
        <v>-6.3762335996342179E-2</v>
      </c>
      <c r="G364" s="56"/>
      <c r="H364" s="5"/>
    </row>
    <row r="365" spans="1:8" s="57" customFormat="1" ht="10.5" customHeight="1" x14ac:dyDescent="0.2">
      <c r="A365" s="6"/>
      <c r="B365" s="35" t="s">
        <v>8</v>
      </c>
      <c r="C365" s="308">
        <v>3982255.0799999973</v>
      </c>
      <c r="D365" s="309">
        <v>161514.0500000001</v>
      </c>
      <c r="E365" s="309">
        <v>22799.11</v>
      </c>
      <c r="F365" s="183">
        <v>3.8177501918098988E-2</v>
      </c>
      <c r="G365" s="56"/>
      <c r="H365" s="5"/>
    </row>
    <row r="366" spans="1:8" s="57" customFormat="1" ht="10.5" customHeight="1" x14ac:dyDescent="0.2">
      <c r="A366" s="6"/>
      <c r="B366" s="31" t="s">
        <v>145</v>
      </c>
      <c r="C366" s="306"/>
      <c r="D366" s="307"/>
      <c r="E366" s="307"/>
      <c r="F366" s="182"/>
      <c r="G366" s="56"/>
      <c r="H366" s="5"/>
    </row>
    <row r="367" spans="1:8" s="57" customFormat="1" ht="10.5" customHeight="1" x14ac:dyDescent="0.2">
      <c r="A367" s="6"/>
      <c r="B367" s="37" t="s">
        <v>146</v>
      </c>
      <c r="C367" s="306">
        <v>9201800.4099999983</v>
      </c>
      <c r="D367" s="307">
        <v>1707172.0800000003</v>
      </c>
      <c r="E367" s="307">
        <v>57492.049999999988</v>
      </c>
      <c r="F367" s="182">
        <v>3.9401485817230464E-2</v>
      </c>
      <c r="G367" s="59"/>
      <c r="H367" s="5"/>
    </row>
    <row r="368" spans="1:8" s="60" customFormat="1" ht="10.5" customHeight="1" x14ac:dyDescent="0.2">
      <c r="A368" s="24"/>
      <c r="B368" s="37" t="s">
        <v>442</v>
      </c>
      <c r="C368" s="306">
        <v>23062.790000000059</v>
      </c>
      <c r="D368" s="307">
        <v>4141.2299999999996</v>
      </c>
      <c r="E368" s="307">
        <v>87.399999999999991</v>
      </c>
      <c r="F368" s="182">
        <v>-7.2581614807624817E-2</v>
      </c>
      <c r="G368" s="266"/>
      <c r="H368" s="5"/>
    </row>
    <row r="369" spans="1:9" s="60" customFormat="1" ht="10.5" customHeight="1" x14ac:dyDescent="0.2">
      <c r="A369" s="24"/>
      <c r="B369" s="37" t="s">
        <v>147</v>
      </c>
      <c r="C369" s="306">
        <v>59612.079999999769</v>
      </c>
      <c r="D369" s="307">
        <v>17161.279999999995</v>
      </c>
      <c r="E369" s="307">
        <v>226.5</v>
      </c>
      <c r="F369" s="182">
        <v>0.16286461634316929</v>
      </c>
      <c r="G369" s="265"/>
      <c r="H369" s="267"/>
      <c r="I369" s="59"/>
    </row>
    <row r="370" spans="1:9" s="60" customFormat="1" x14ac:dyDescent="0.2">
      <c r="A370" s="24"/>
      <c r="B370" s="37" t="s">
        <v>148</v>
      </c>
      <c r="C370" s="306">
        <v>241730.09999999675</v>
      </c>
      <c r="D370" s="307">
        <v>22656.120000000017</v>
      </c>
      <c r="E370" s="307">
        <v>858.29999999999927</v>
      </c>
      <c r="F370" s="182">
        <v>-2.7646423631978445E-3</v>
      </c>
      <c r="G370" s="265"/>
      <c r="H370" s="265"/>
      <c r="I370" s="59"/>
    </row>
    <row r="371" spans="1:9" s="60" customFormat="1" ht="10.5" customHeight="1" x14ac:dyDescent="0.2">
      <c r="A371" s="24"/>
      <c r="B371" s="37" t="s">
        <v>125</v>
      </c>
      <c r="C371" s="306">
        <v>97330.890000000305</v>
      </c>
      <c r="D371" s="307">
        <v>8966.0199999999913</v>
      </c>
      <c r="E371" s="307">
        <v>1124.1600000000003</v>
      </c>
      <c r="F371" s="182">
        <v>7.8430414451210018E-2</v>
      </c>
      <c r="G371" s="265"/>
      <c r="H371" s="265"/>
      <c r="I371" s="59"/>
    </row>
    <row r="372" spans="1:9" s="60" customFormat="1" ht="10.5" customHeight="1" x14ac:dyDescent="0.2">
      <c r="A372" s="24"/>
      <c r="B372" s="37" t="s">
        <v>149</v>
      </c>
      <c r="C372" s="306">
        <v>488.32999999999981</v>
      </c>
      <c r="D372" s="307">
        <v>3.35</v>
      </c>
      <c r="E372" s="307">
        <v>11</v>
      </c>
      <c r="F372" s="182">
        <v>-0.11333635950975962</v>
      </c>
      <c r="G372" s="210"/>
      <c r="H372" s="265"/>
      <c r="I372" s="59"/>
    </row>
    <row r="373" spans="1:9" s="60" customFormat="1" ht="10.5" customHeight="1" x14ac:dyDescent="0.2">
      <c r="A373" s="24"/>
      <c r="B373" s="16" t="s">
        <v>35</v>
      </c>
      <c r="C373" s="306"/>
      <c r="D373" s="307"/>
      <c r="E373" s="307"/>
      <c r="F373" s="182"/>
      <c r="G373" s="210"/>
      <c r="H373" s="211"/>
      <c r="I373" s="59"/>
    </row>
    <row r="374" spans="1:9" s="60" customFormat="1" ht="10.5" customHeight="1" x14ac:dyDescent="0.2">
      <c r="A374" s="24"/>
      <c r="B374" s="37" t="s">
        <v>435</v>
      </c>
      <c r="C374" s="306"/>
      <c r="D374" s="307"/>
      <c r="E374" s="307"/>
      <c r="F374" s="182"/>
      <c r="G374" s="4"/>
      <c r="H374" s="211"/>
      <c r="I374" s="59"/>
    </row>
    <row r="375" spans="1:9" ht="13.5" customHeight="1" x14ac:dyDescent="0.2">
      <c r="B375" s="37" t="s">
        <v>47</v>
      </c>
      <c r="C375" s="306"/>
      <c r="D375" s="307"/>
      <c r="E375" s="307"/>
      <c r="F375" s="182"/>
      <c r="G375" s="8"/>
      <c r="H375" s="4"/>
      <c r="I375" s="51"/>
    </row>
    <row r="376" spans="1:9" ht="13.5" customHeight="1" x14ac:dyDescent="0.2">
      <c r="B376" s="575" t="s">
        <v>461</v>
      </c>
      <c r="C376" s="306"/>
      <c r="D376" s="307"/>
      <c r="E376" s="307"/>
      <c r="F376" s="182"/>
      <c r="G376" s="8"/>
      <c r="H376" s="4"/>
      <c r="I376" s="51"/>
    </row>
    <row r="377" spans="1:9" ht="13.5" hidden="1" customHeight="1" x14ac:dyDescent="0.2">
      <c r="B377" s="575"/>
      <c r="C377" s="306"/>
      <c r="D377" s="307"/>
      <c r="E377" s="307"/>
      <c r="F377" s="182"/>
      <c r="G377" s="8"/>
      <c r="H377" s="4"/>
      <c r="I377" s="51"/>
    </row>
    <row r="378" spans="1:9" ht="15" customHeight="1" x14ac:dyDescent="0.2">
      <c r="B378" s="41" t="s">
        <v>150</v>
      </c>
      <c r="C378" s="311">
        <v>9624024.5999999959</v>
      </c>
      <c r="D378" s="312">
        <v>1760100.08</v>
      </c>
      <c r="E378" s="312">
        <v>59799.409999999982</v>
      </c>
      <c r="F378" s="184">
        <v>3.9051853269752357E-2</v>
      </c>
      <c r="H378" s="8"/>
      <c r="I378" s="8"/>
    </row>
    <row r="379" spans="1:9" ht="9.75" customHeight="1" x14ac:dyDescent="0.2">
      <c r="B379" s="265"/>
      <c r="C379" s="266"/>
      <c r="D379" s="266"/>
      <c r="E379" s="266"/>
      <c r="F379" s="266"/>
      <c r="G379" s="15"/>
    </row>
    <row r="380" spans="1:9" ht="19.5" customHeight="1" x14ac:dyDescent="0.2">
      <c r="B380" s="265" t="s">
        <v>238</v>
      </c>
      <c r="C380" s="265"/>
      <c r="D380" s="265"/>
      <c r="E380" s="265"/>
      <c r="F380" s="265"/>
      <c r="G380" s="23"/>
      <c r="H380" s="5"/>
      <c r="I380" s="5"/>
    </row>
    <row r="381" spans="1:9" ht="13.5" customHeight="1" x14ac:dyDescent="0.2">
      <c r="B381" s="265" t="s">
        <v>249</v>
      </c>
      <c r="C381" s="265"/>
      <c r="D381" s="265"/>
      <c r="E381" s="265"/>
      <c r="F381" s="265"/>
      <c r="G381" s="23"/>
      <c r="H381" s="5"/>
      <c r="I381" s="5"/>
    </row>
    <row r="382" spans="1:9" ht="10.5" customHeight="1" x14ac:dyDescent="0.2">
      <c r="B382" s="265" t="s">
        <v>251</v>
      </c>
      <c r="C382" s="265"/>
      <c r="D382" s="265"/>
      <c r="E382" s="265"/>
      <c r="F382" s="265"/>
      <c r="G382" s="56"/>
      <c r="H382" s="5"/>
      <c r="I382" s="5"/>
    </row>
    <row r="383" spans="1:9" s="57" customFormat="1" ht="12.75" customHeight="1" x14ac:dyDescent="0.15">
      <c r="A383" s="6"/>
      <c r="B383" s="265"/>
      <c r="C383" s="210"/>
      <c r="D383" s="210"/>
      <c r="E383" s="210"/>
      <c r="F383" s="210"/>
      <c r="G383" s="59"/>
    </row>
    <row r="384" spans="1:9" s="60" customFormat="1" ht="14.25" customHeight="1" x14ac:dyDescent="0.2">
      <c r="A384" s="24"/>
      <c r="B384" s="50"/>
      <c r="C384" s="210"/>
      <c r="D384" s="210"/>
      <c r="E384" s="210"/>
      <c r="F384" s="210"/>
      <c r="G384" s="56"/>
    </row>
    <row r="385" spans="1:9" s="57" customFormat="1" x14ac:dyDescent="0.2">
      <c r="A385" s="6"/>
      <c r="B385" s="5"/>
      <c r="C385" s="3"/>
      <c r="D385" s="3"/>
      <c r="E385" s="3"/>
      <c r="F385" s="4"/>
      <c r="G385" s="56"/>
      <c r="H385" s="5"/>
    </row>
    <row r="386" spans="1:9" s="57" customFormat="1" ht="15.75" x14ac:dyDescent="0.25">
      <c r="A386" s="6"/>
      <c r="B386" s="7" t="s">
        <v>288</v>
      </c>
      <c r="C386" s="8"/>
      <c r="D386" s="8"/>
      <c r="E386" s="8"/>
      <c r="F386" s="8"/>
      <c r="G386" s="56"/>
      <c r="H386" s="5"/>
    </row>
    <row r="387" spans="1:9" s="57" customFormat="1" x14ac:dyDescent="0.2">
      <c r="A387" s="6"/>
      <c r="B387" s="9"/>
      <c r="C387" s="10" t="str">
        <f>$C$3</f>
        <v>MOIS DE MAI 2024</v>
      </c>
      <c r="D387" s="11"/>
      <c r="E387" s="3"/>
      <c r="F387" s="3"/>
      <c r="G387" s="56"/>
      <c r="H387" s="5"/>
    </row>
    <row r="388" spans="1:9" s="57" customFormat="1" ht="12.75" x14ac:dyDescent="0.2">
      <c r="A388" s="6"/>
      <c r="B388" s="12" t="str">
        <f>B272</f>
        <v xml:space="preserve">             II- ASSURANCE MATERNITE : DEPENSES en milliers d'euros</v>
      </c>
      <c r="C388" s="13"/>
      <c r="D388" s="13"/>
      <c r="E388" s="13"/>
      <c r="F388" s="14"/>
      <c r="G388" s="56"/>
      <c r="H388" s="5"/>
    </row>
    <row r="389" spans="1:9" s="57" customFormat="1" x14ac:dyDescent="0.2">
      <c r="A389" s="6"/>
      <c r="B389" s="16" t="s">
        <v>7</v>
      </c>
      <c r="C389" s="17" t="s">
        <v>6</v>
      </c>
      <c r="D389" s="219" t="s">
        <v>242</v>
      </c>
      <c r="E389" s="219" t="s">
        <v>237</v>
      </c>
      <c r="F389" s="19" t="str">
        <f>Maladie_mnt!$H$5</f>
        <v>GAM</v>
      </c>
      <c r="G389" s="59"/>
      <c r="H389" s="5"/>
    </row>
    <row r="390" spans="1:9" s="60" customFormat="1" x14ac:dyDescent="0.2">
      <c r="A390" s="24"/>
      <c r="B390" s="21"/>
      <c r="C390" s="44"/>
      <c r="D390" s="220"/>
      <c r="E390" s="220" t="s">
        <v>239</v>
      </c>
      <c r="F390" s="22" t="str">
        <f>Maladie_mnt!$H$6</f>
        <v>en %</v>
      </c>
      <c r="G390" s="59"/>
      <c r="H390" s="5"/>
    </row>
    <row r="391" spans="1:9" s="60" customFormat="1" ht="12" x14ac:dyDescent="0.2">
      <c r="A391" s="24"/>
      <c r="B391" s="31" t="s">
        <v>152</v>
      </c>
      <c r="C391" s="55"/>
      <c r="D391" s="225"/>
      <c r="E391" s="225"/>
      <c r="F391" s="182"/>
      <c r="G391" s="56"/>
      <c r="H391" s="5"/>
    </row>
    <row r="392" spans="1:9" s="57" customFormat="1" x14ac:dyDescent="0.2">
      <c r="A392" s="6"/>
      <c r="B392" s="16" t="s">
        <v>12</v>
      </c>
      <c r="C392" s="306">
        <v>5432063.2899999823</v>
      </c>
      <c r="D392" s="307">
        <v>28923.140000000003</v>
      </c>
      <c r="E392" s="307">
        <v>27481.869999999995</v>
      </c>
      <c r="F392" s="182">
        <v>-2.5208293575497476E-2</v>
      </c>
      <c r="G392" s="66"/>
      <c r="H392" s="5"/>
    </row>
    <row r="393" spans="1:9" s="57" customFormat="1" ht="10.5" customHeight="1" x14ac:dyDescent="0.2">
      <c r="A393" s="6"/>
      <c r="B393" s="16" t="s">
        <v>10</v>
      </c>
      <c r="C393" s="306">
        <v>2152.4800000000005</v>
      </c>
      <c r="D393" s="307"/>
      <c r="E393" s="307"/>
      <c r="F393" s="182"/>
      <c r="G393" s="66"/>
      <c r="H393" s="5"/>
    </row>
    <row r="394" spans="1:9" s="57" customFormat="1" ht="10.5" customHeight="1" x14ac:dyDescent="0.2">
      <c r="A394" s="6"/>
      <c r="B394" s="16" t="s">
        <v>9</v>
      </c>
      <c r="C394" s="306"/>
      <c r="D394" s="307"/>
      <c r="E394" s="307"/>
      <c r="F394" s="182"/>
      <c r="G394" s="56"/>
      <c r="H394" s="5"/>
    </row>
    <row r="395" spans="1:9" s="57" customFormat="1" ht="10.5" customHeight="1" x14ac:dyDescent="0.2">
      <c r="A395" s="6"/>
      <c r="B395" s="16" t="s">
        <v>299</v>
      </c>
      <c r="C395" s="306">
        <v>535.38</v>
      </c>
      <c r="D395" s="307"/>
      <c r="E395" s="307"/>
      <c r="F395" s="182"/>
      <c r="G395" s="59"/>
      <c r="H395" s="5"/>
    </row>
    <row r="396" spans="1:9" s="60" customFormat="1" ht="10.5" customHeight="1" x14ac:dyDescent="0.2">
      <c r="A396" s="24"/>
      <c r="B396" s="16" t="s">
        <v>11</v>
      </c>
      <c r="C396" s="306"/>
      <c r="D396" s="307"/>
      <c r="E396" s="307"/>
      <c r="F396" s="182"/>
      <c r="G396" s="56"/>
      <c r="H396" s="5"/>
    </row>
    <row r="397" spans="1:9" s="57" customFormat="1" ht="9" customHeight="1" x14ac:dyDescent="0.2">
      <c r="A397" s="6"/>
      <c r="B397" s="16" t="s">
        <v>75</v>
      </c>
      <c r="C397" s="306">
        <v>99.499999999999986</v>
      </c>
      <c r="D397" s="307"/>
      <c r="E397" s="307"/>
      <c r="F397" s="182"/>
      <c r="G397" s="59"/>
    </row>
    <row r="398" spans="1:9" s="57" customFormat="1" ht="10.5" customHeight="1" x14ac:dyDescent="0.2">
      <c r="A398" s="6"/>
      <c r="B398" s="16" t="s">
        <v>85</v>
      </c>
      <c r="C398" s="306">
        <v>176829.37000000005</v>
      </c>
      <c r="D398" s="313">
        <v>176829.37000000005</v>
      </c>
      <c r="E398" s="313"/>
      <c r="F398" s="185">
        <v>0.69312974467956856</v>
      </c>
      <c r="G398" s="59"/>
      <c r="H398" s="28"/>
    </row>
    <row r="399" spans="1:9" s="60" customFormat="1" ht="15" customHeight="1" x14ac:dyDescent="0.2">
      <c r="A399" s="24"/>
      <c r="B399" s="37" t="s">
        <v>25</v>
      </c>
      <c r="C399" s="306"/>
      <c r="D399" s="313"/>
      <c r="E399" s="313"/>
      <c r="F399" s="185"/>
      <c r="G399" s="69"/>
    </row>
    <row r="400" spans="1:9" ht="17.25" customHeight="1" x14ac:dyDescent="0.2">
      <c r="A400" s="2"/>
      <c r="B400" s="37" t="s">
        <v>48</v>
      </c>
      <c r="C400" s="306"/>
      <c r="D400" s="313"/>
      <c r="E400" s="313"/>
      <c r="F400" s="185"/>
      <c r="G400" s="69"/>
      <c r="H400" s="5"/>
      <c r="I400" s="5"/>
    </row>
    <row r="401" spans="1:11" ht="10.5" customHeight="1" x14ac:dyDescent="0.2">
      <c r="A401" s="2"/>
      <c r="B401" s="37" t="s">
        <v>355</v>
      </c>
      <c r="C401" s="306">
        <v>242</v>
      </c>
      <c r="D401" s="307"/>
      <c r="E401" s="307">
        <v>2</v>
      </c>
      <c r="F401" s="182"/>
      <c r="G401" s="69"/>
      <c r="H401" s="5"/>
      <c r="I401" s="5"/>
    </row>
    <row r="402" spans="1:11" ht="13.5" customHeight="1" x14ac:dyDescent="0.2">
      <c r="A402" s="2"/>
      <c r="B402" s="37" t="s">
        <v>79</v>
      </c>
      <c r="C402" s="306">
        <v>39229.449999999997</v>
      </c>
      <c r="D402" s="307"/>
      <c r="E402" s="307">
        <v>160</v>
      </c>
      <c r="F402" s="182">
        <v>0.27393243744394202</v>
      </c>
      <c r="G402" s="69"/>
      <c r="H402" s="5"/>
      <c r="I402" s="5"/>
    </row>
    <row r="403" spans="1:11" ht="11.25" customHeight="1" x14ac:dyDescent="0.2">
      <c r="A403" s="2"/>
      <c r="B403" s="37" t="s">
        <v>432</v>
      </c>
      <c r="C403" s="306">
        <v>296453.75000000605</v>
      </c>
      <c r="D403" s="313"/>
      <c r="E403" s="313">
        <v>1513.27</v>
      </c>
      <c r="F403" s="185">
        <v>9.8586781206748686E-3</v>
      </c>
      <c r="G403" s="70"/>
      <c r="H403" s="5"/>
      <c r="I403" s="5"/>
    </row>
    <row r="404" spans="1:11" ht="11.25" customHeight="1" x14ac:dyDescent="0.2">
      <c r="A404" s="2"/>
      <c r="B404" s="563" t="s">
        <v>440</v>
      </c>
      <c r="C404" s="306">
        <v>86074.509999999966</v>
      </c>
      <c r="D404" s="313"/>
      <c r="E404" s="313">
        <v>399</v>
      </c>
      <c r="F404" s="185"/>
      <c r="G404" s="70"/>
      <c r="H404" s="5"/>
      <c r="I404" s="5"/>
    </row>
    <row r="405" spans="1:11" ht="11.25" customHeight="1" x14ac:dyDescent="0.2">
      <c r="A405" s="2"/>
      <c r="B405" s="574" t="s">
        <v>457</v>
      </c>
      <c r="C405" s="306"/>
      <c r="D405" s="313"/>
      <c r="E405" s="313"/>
      <c r="F405" s="185"/>
      <c r="G405" s="70"/>
      <c r="H405" s="5"/>
      <c r="I405" s="5"/>
    </row>
    <row r="406" spans="1:11" ht="11.25" customHeight="1" x14ac:dyDescent="0.2">
      <c r="A406" s="2"/>
      <c r="B406" s="574" t="s">
        <v>476</v>
      </c>
      <c r="C406" s="306">
        <v>17654.14</v>
      </c>
      <c r="D406" s="313"/>
      <c r="E406" s="313">
        <v>16.5</v>
      </c>
      <c r="F406" s="185">
        <v>-0.53350572398259377</v>
      </c>
      <c r="G406" s="70"/>
      <c r="H406" s="5"/>
      <c r="I406" s="5"/>
    </row>
    <row r="407" spans="1:11" ht="11.25" customHeight="1" x14ac:dyDescent="0.2">
      <c r="A407" s="2"/>
      <c r="B407" s="574" t="s">
        <v>493</v>
      </c>
      <c r="C407" s="306"/>
      <c r="D407" s="313"/>
      <c r="E407" s="313"/>
      <c r="F407" s="185"/>
      <c r="G407" s="70"/>
      <c r="H407" s="5"/>
      <c r="I407" s="5"/>
    </row>
    <row r="408" spans="1:11" s="28" customFormat="1" ht="10.5" customHeight="1" x14ac:dyDescent="0.2">
      <c r="A408" s="54"/>
      <c r="B408" s="563" t="s">
        <v>445</v>
      </c>
      <c r="C408" s="306">
        <v>70.600000000000165</v>
      </c>
      <c r="D408" s="313"/>
      <c r="E408" s="313">
        <v>0.1</v>
      </c>
      <c r="F408" s="185">
        <v>0.21097770154373796</v>
      </c>
      <c r="G408" s="70"/>
      <c r="H408" s="5"/>
      <c r="I408" s="5"/>
      <c r="J408" s="5"/>
      <c r="K408" s="5"/>
    </row>
    <row r="409" spans="1:11" ht="10.5" customHeight="1" x14ac:dyDescent="0.2">
      <c r="A409" s="2"/>
      <c r="B409" s="16" t="s">
        <v>280</v>
      </c>
      <c r="C409" s="308"/>
      <c r="D409" s="315"/>
      <c r="E409" s="315"/>
      <c r="F409" s="186"/>
      <c r="G409" s="69"/>
      <c r="H409" s="5"/>
      <c r="I409" s="28"/>
      <c r="J409" s="28"/>
      <c r="K409" s="28"/>
    </row>
    <row r="410" spans="1:11" ht="10.5" customHeight="1" x14ac:dyDescent="0.2">
      <c r="A410" s="2"/>
      <c r="B410" s="29" t="s">
        <v>156</v>
      </c>
      <c r="C410" s="308">
        <v>6051404.4699999886</v>
      </c>
      <c r="D410" s="315">
        <v>205752.51000000007</v>
      </c>
      <c r="E410" s="315">
        <v>29572.739999999994</v>
      </c>
      <c r="F410" s="186">
        <v>-4.7896677949569311E-3</v>
      </c>
      <c r="G410" s="69"/>
      <c r="H410" s="5"/>
      <c r="I410" s="5"/>
    </row>
    <row r="411" spans="1:11" ht="10.5" customHeight="1" x14ac:dyDescent="0.2">
      <c r="A411" s="2"/>
      <c r="B411" s="29" t="s">
        <v>153</v>
      </c>
      <c r="C411" s="308"/>
      <c r="D411" s="315"/>
      <c r="E411" s="315"/>
      <c r="F411" s="186"/>
      <c r="G411" s="69"/>
      <c r="H411" s="5"/>
      <c r="I411" s="5"/>
    </row>
    <row r="412" spans="1:11" ht="10.5" customHeight="1" x14ac:dyDescent="0.2">
      <c r="A412" s="2"/>
      <c r="B412" s="31" t="s">
        <v>154</v>
      </c>
      <c r="C412" s="308"/>
      <c r="D412" s="315"/>
      <c r="E412" s="315"/>
      <c r="F412" s="186"/>
      <c r="G412" s="69"/>
      <c r="H412" s="5"/>
      <c r="I412" s="5"/>
    </row>
    <row r="413" spans="1:11" ht="10.5" customHeight="1" x14ac:dyDescent="0.2">
      <c r="A413" s="2"/>
      <c r="B413" s="272" t="s">
        <v>268</v>
      </c>
      <c r="C413" s="317"/>
      <c r="D413" s="318"/>
      <c r="E413" s="318"/>
      <c r="F413" s="281"/>
      <c r="G413" s="71"/>
      <c r="H413" s="5"/>
      <c r="I413" s="5"/>
    </row>
    <row r="414" spans="1:11" ht="10.5" customHeight="1" x14ac:dyDescent="0.2">
      <c r="A414" s="2"/>
      <c r="B414" s="67" t="s">
        <v>267</v>
      </c>
      <c r="C414" s="317">
        <v>4415467.6900000051</v>
      </c>
      <c r="D414" s="318"/>
      <c r="E414" s="318">
        <v>23577.4</v>
      </c>
      <c r="F414" s="281">
        <v>-4.0292491429338995E-2</v>
      </c>
      <c r="G414" s="69"/>
      <c r="H414" s="5"/>
      <c r="I414" s="5"/>
    </row>
    <row r="415" spans="1:11" ht="18.75" customHeight="1" x14ac:dyDescent="0.2">
      <c r="A415" s="2"/>
      <c r="B415" s="272" t="s">
        <v>266</v>
      </c>
      <c r="C415" s="317"/>
      <c r="D415" s="318"/>
      <c r="E415" s="318"/>
      <c r="F415" s="281"/>
      <c r="G415" s="69"/>
      <c r="H415" s="5"/>
      <c r="I415" s="5"/>
    </row>
    <row r="416" spans="1:11" ht="10.5" customHeight="1" x14ac:dyDescent="0.2">
      <c r="A416" s="2"/>
      <c r="B416" s="67" t="s">
        <v>257</v>
      </c>
      <c r="C416" s="317">
        <v>2073209.1000000392</v>
      </c>
      <c r="D416" s="318"/>
      <c r="E416" s="318">
        <v>11915.83</v>
      </c>
      <c r="F416" s="281">
        <v>-3.9931696709934572E-2</v>
      </c>
      <c r="G416" s="69"/>
      <c r="H416" s="5"/>
      <c r="I416" s="5"/>
    </row>
    <row r="417" spans="1:11" ht="10.5" customHeight="1" x14ac:dyDescent="0.2">
      <c r="A417" s="2"/>
      <c r="B417" s="16" t="s">
        <v>258</v>
      </c>
      <c r="C417" s="317">
        <v>21538.57</v>
      </c>
      <c r="D417" s="318"/>
      <c r="E417" s="318">
        <v>11.200000000000001</v>
      </c>
      <c r="F417" s="281">
        <v>0.11111070987871696</v>
      </c>
      <c r="G417" s="69"/>
      <c r="H417" s="5"/>
      <c r="I417" s="5"/>
    </row>
    <row r="418" spans="1:11" ht="10.5" customHeight="1" x14ac:dyDescent="0.2">
      <c r="A418" s="2"/>
      <c r="B418" s="67" t="s">
        <v>259</v>
      </c>
      <c r="C418" s="317">
        <v>7053.32</v>
      </c>
      <c r="D418" s="318"/>
      <c r="E418" s="318"/>
      <c r="F418" s="281">
        <v>-0.63610567676217378</v>
      </c>
      <c r="G418" s="69"/>
      <c r="H418" s="5"/>
      <c r="I418" s="5"/>
    </row>
    <row r="419" spans="1:11" ht="10.5" customHeight="1" x14ac:dyDescent="0.2">
      <c r="A419" s="2"/>
      <c r="B419" s="67" t="s">
        <v>260</v>
      </c>
      <c r="C419" s="317">
        <v>1158.98</v>
      </c>
      <c r="D419" s="318"/>
      <c r="E419" s="318"/>
      <c r="F419" s="281">
        <v>-0.26738180875743534</v>
      </c>
      <c r="G419" s="69"/>
      <c r="H419" s="5"/>
      <c r="I419" s="5"/>
    </row>
    <row r="420" spans="1:11" ht="10.5" customHeight="1" x14ac:dyDescent="0.2">
      <c r="A420" s="2"/>
      <c r="B420" s="67" t="s">
        <v>261</v>
      </c>
      <c r="C420" s="317">
        <v>2137.6800000000003</v>
      </c>
      <c r="D420" s="318"/>
      <c r="E420" s="318">
        <v>31.5</v>
      </c>
      <c r="F420" s="281"/>
      <c r="G420" s="69"/>
      <c r="H420" s="5"/>
      <c r="I420" s="5"/>
    </row>
    <row r="421" spans="1:11" ht="10.5" customHeight="1" x14ac:dyDescent="0.2">
      <c r="A421" s="2"/>
      <c r="B421" s="67" t="s">
        <v>262</v>
      </c>
      <c r="C421" s="317">
        <v>907.92000000000007</v>
      </c>
      <c r="D421" s="318"/>
      <c r="E421" s="318"/>
      <c r="F421" s="281">
        <v>-0.6304491171514397</v>
      </c>
      <c r="G421" s="69"/>
      <c r="H421" s="5"/>
      <c r="I421" s="5"/>
    </row>
    <row r="422" spans="1:11" ht="10.5" customHeight="1" x14ac:dyDescent="0.2">
      <c r="A422" s="2"/>
      <c r="B422" s="67" t="s">
        <v>264</v>
      </c>
      <c r="C422" s="317">
        <v>14524.67</v>
      </c>
      <c r="D422" s="318"/>
      <c r="E422" s="318"/>
      <c r="F422" s="281"/>
      <c r="G422" s="71"/>
      <c r="H422" s="5"/>
      <c r="I422" s="5"/>
    </row>
    <row r="423" spans="1:11" s="28" customFormat="1" ht="10.5" customHeight="1" x14ac:dyDescent="0.2">
      <c r="A423" s="54"/>
      <c r="B423" s="67" t="s">
        <v>263</v>
      </c>
      <c r="C423" s="317"/>
      <c r="D423" s="318"/>
      <c r="E423" s="318"/>
      <c r="F423" s="281"/>
      <c r="G423" s="70"/>
      <c r="H423" s="5"/>
      <c r="I423" s="5"/>
      <c r="J423" s="5"/>
      <c r="K423" s="5"/>
    </row>
    <row r="424" spans="1:11" x14ac:dyDescent="0.2">
      <c r="A424" s="2"/>
      <c r="B424" s="29" t="s">
        <v>265</v>
      </c>
      <c r="C424" s="317"/>
      <c r="D424" s="318"/>
      <c r="E424" s="318"/>
      <c r="F424" s="281"/>
      <c r="G424" s="69"/>
      <c r="H424" s="5"/>
      <c r="I424" s="28"/>
      <c r="J424" s="28"/>
      <c r="K424" s="28"/>
    </row>
    <row r="425" spans="1:11" x14ac:dyDescent="0.2">
      <c r="A425" s="2"/>
      <c r="B425" s="16" t="s">
        <v>269</v>
      </c>
      <c r="C425" s="317"/>
      <c r="D425" s="318"/>
      <c r="E425" s="318"/>
      <c r="F425" s="281"/>
      <c r="G425" s="69"/>
      <c r="H425" s="5"/>
      <c r="I425" s="5"/>
    </row>
    <row r="426" spans="1:11" s="28" customFormat="1" ht="15" customHeight="1" x14ac:dyDescent="0.2">
      <c r="A426" s="54"/>
      <c r="B426" s="16" t="s">
        <v>270</v>
      </c>
      <c r="C426" s="317"/>
      <c r="D426" s="318"/>
      <c r="E426" s="318"/>
      <c r="F426" s="281"/>
      <c r="G426" s="70"/>
      <c r="H426" s="5"/>
      <c r="I426" s="5"/>
      <c r="J426" s="5"/>
      <c r="K426" s="5"/>
    </row>
    <row r="427" spans="1:11" x14ac:dyDescent="0.2">
      <c r="A427" s="2"/>
      <c r="B427" s="29" t="s">
        <v>271</v>
      </c>
      <c r="C427" s="317"/>
      <c r="D427" s="318"/>
      <c r="E427" s="318"/>
      <c r="F427" s="281"/>
      <c r="G427" s="69"/>
      <c r="H427" s="5"/>
      <c r="I427" s="5"/>
    </row>
    <row r="428" spans="1:11" ht="9.75" customHeight="1" x14ac:dyDescent="0.2">
      <c r="A428" s="2"/>
      <c r="B428" s="16" t="s">
        <v>272</v>
      </c>
      <c r="C428" s="317">
        <v>6723.38</v>
      </c>
      <c r="D428" s="318"/>
      <c r="E428" s="318"/>
      <c r="F428" s="281"/>
      <c r="G428" s="70"/>
      <c r="H428" s="5"/>
      <c r="I428" s="5"/>
    </row>
    <row r="429" spans="1:11" ht="9.75" customHeight="1" x14ac:dyDescent="0.2">
      <c r="A429" s="2"/>
      <c r="B429" s="574" t="s">
        <v>458</v>
      </c>
      <c r="C429" s="317"/>
      <c r="D429" s="318"/>
      <c r="E429" s="318"/>
      <c r="F429" s="281"/>
      <c r="G429" s="70"/>
      <c r="H429" s="5"/>
      <c r="I429" s="5"/>
    </row>
    <row r="430" spans="1:11" s="28" customFormat="1" ht="15.75" customHeight="1" x14ac:dyDescent="0.2">
      <c r="A430" s="2"/>
      <c r="B430" s="16" t="s">
        <v>86</v>
      </c>
      <c r="C430" s="317">
        <v>30</v>
      </c>
      <c r="D430" s="318"/>
      <c r="E430" s="318"/>
      <c r="F430" s="281"/>
      <c r="G430" s="69"/>
      <c r="H430" s="5"/>
    </row>
    <row r="431" spans="1:11" ht="20.25" customHeight="1" x14ac:dyDescent="0.2">
      <c r="A431" s="2"/>
      <c r="B431" s="29" t="s">
        <v>155</v>
      </c>
      <c r="C431" s="308">
        <v>6542751.3100000443</v>
      </c>
      <c r="D431" s="315"/>
      <c r="E431" s="315">
        <v>35535.93</v>
      </c>
      <c r="F431" s="186">
        <v>-3.9326806818078652E-2</v>
      </c>
      <c r="G431" s="69"/>
      <c r="H431" s="5"/>
      <c r="I431" s="5"/>
    </row>
    <row r="432" spans="1:11" ht="18" customHeight="1" x14ac:dyDescent="0.2">
      <c r="A432" s="2"/>
      <c r="B432" s="273" t="s">
        <v>43</v>
      </c>
      <c r="C432" s="308"/>
      <c r="D432" s="315"/>
      <c r="E432" s="315"/>
      <c r="F432" s="186"/>
      <c r="G432" s="69"/>
      <c r="H432" s="5"/>
      <c r="I432" s="5"/>
    </row>
    <row r="433" spans="1:10" ht="18" customHeight="1" x14ac:dyDescent="0.2">
      <c r="A433" s="2"/>
      <c r="B433" s="74" t="s">
        <v>162</v>
      </c>
      <c r="C433" s="308"/>
      <c r="D433" s="315"/>
      <c r="E433" s="315"/>
      <c r="F433" s="186"/>
      <c r="G433" s="69"/>
      <c r="H433" s="5"/>
      <c r="I433" s="5"/>
    </row>
    <row r="434" spans="1:10" ht="15.75" customHeight="1" x14ac:dyDescent="0.2">
      <c r="A434" s="2"/>
      <c r="B434" s="37" t="s">
        <v>20</v>
      </c>
      <c r="C434" s="306"/>
      <c r="D434" s="313"/>
      <c r="E434" s="313"/>
      <c r="F434" s="185"/>
      <c r="G434" s="69"/>
      <c r="H434" s="5"/>
      <c r="I434" s="5"/>
    </row>
    <row r="435" spans="1:10" ht="10.5" customHeight="1" x14ac:dyDescent="0.2">
      <c r="A435" s="2"/>
      <c r="B435" s="75" t="s">
        <v>159</v>
      </c>
      <c r="C435" s="306">
        <v>125150.34000000008</v>
      </c>
      <c r="D435" s="313"/>
      <c r="E435" s="313">
        <v>221.54</v>
      </c>
      <c r="F435" s="185">
        <v>-3.2915555018416365E-2</v>
      </c>
      <c r="G435" s="70"/>
      <c r="H435" s="5"/>
      <c r="I435" s="5"/>
    </row>
    <row r="436" spans="1:10" ht="10.5" customHeight="1" x14ac:dyDescent="0.2">
      <c r="A436" s="54"/>
      <c r="B436" s="75" t="s">
        <v>26</v>
      </c>
      <c r="C436" s="306">
        <v>38571.44000000001</v>
      </c>
      <c r="D436" s="313"/>
      <c r="E436" s="313">
        <v>113.92</v>
      </c>
      <c r="F436" s="185">
        <v>0.12572018448630473</v>
      </c>
      <c r="G436" s="69"/>
      <c r="H436" s="5"/>
      <c r="I436" s="5"/>
    </row>
    <row r="437" spans="1:10" x14ac:dyDescent="0.2">
      <c r="A437" s="2"/>
      <c r="B437" s="75" t="s">
        <v>27</v>
      </c>
      <c r="C437" s="306">
        <v>183741.15000000002</v>
      </c>
      <c r="D437" s="313"/>
      <c r="E437" s="313">
        <v>159.57</v>
      </c>
      <c r="F437" s="185">
        <v>-0.11136103824726762</v>
      </c>
      <c r="G437" s="69"/>
      <c r="H437" s="5"/>
      <c r="I437" s="5"/>
    </row>
    <row r="438" spans="1:10" ht="10.5" customHeight="1" x14ac:dyDescent="0.2">
      <c r="A438" s="2"/>
      <c r="B438" s="75" t="s">
        <v>274</v>
      </c>
      <c r="C438" s="306">
        <v>8397.4800000000014</v>
      </c>
      <c r="D438" s="313"/>
      <c r="E438" s="313"/>
      <c r="F438" s="185">
        <v>0.69812442494160964</v>
      </c>
      <c r="G438" s="69"/>
      <c r="H438" s="5"/>
      <c r="I438" s="5"/>
    </row>
    <row r="439" spans="1:10" ht="10.5" customHeight="1" x14ac:dyDescent="0.2">
      <c r="A439" s="2"/>
      <c r="B439" s="75" t="s">
        <v>273</v>
      </c>
      <c r="C439" s="306"/>
      <c r="D439" s="313"/>
      <c r="E439" s="313"/>
      <c r="F439" s="185"/>
      <c r="G439" s="69"/>
      <c r="H439" s="5"/>
      <c r="I439" s="5"/>
    </row>
    <row r="440" spans="1:10" ht="10.5" customHeight="1" x14ac:dyDescent="0.2">
      <c r="A440" s="2"/>
      <c r="B440" s="75" t="s">
        <v>49</v>
      </c>
      <c r="C440" s="306">
        <v>312506.40999999997</v>
      </c>
      <c r="D440" s="313"/>
      <c r="E440" s="313">
        <v>634.79999999999995</v>
      </c>
      <c r="F440" s="185">
        <v>8.9325015724488477E-3</v>
      </c>
      <c r="G440" s="79"/>
      <c r="H440" s="5"/>
      <c r="I440" s="5"/>
    </row>
    <row r="441" spans="1:10" s="28" customFormat="1" ht="10.5" customHeight="1" x14ac:dyDescent="0.2">
      <c r="A441" s="77"/>
      <c r="B441" s="37" t="s">
        <v>50</v>
      </c>
      <c r="C441" s="306"/>
      <c r="D441" s="313"/>
      <c r="E441" s="313"/>
      <c r="F441" s="185"/>
      <c r="G441" s="69"/>
      <c r="H441" s="5"/>
    </row>
    <row r="442" spans="1:10" s="28" customFormat="1" ht="10.5" customHeight="1" x14ac:dyDescent="0.2">
      <c r="A442" s="77"/>
      <c r="B442" s="574" t="s">
        <v>459</v>
      </c>
      <c r="C442" s="306"/>
      <c r="D442" s="313"/>
      <c r="E442" s="313"/>
      <c r="F442" s="185"/>
      <c r="G442" s="69"/>
      <c r="H442" s="5"/>
    </row>
    <row r="443" spans="1:10" x14ac:dyDescent="0.2">
      <c r="A443" s="2"/>
      <c r="B443" s="75" t="s">
        <v>28</v>
      </c>
      <c r="C443" s="306">
        <v>2410.12</v>
      </c>
      <c r="D443" s="313"/>
      <c r="E443" s="313"/>
      <c r="F443" s="185">
        <v>-0.29774035169510049</v>
      </c>
      <c r="G443" s="69"/>
      <c r="H443" s="5"/>
      <c r="I443" s="5"/>
    </row>
    <row r="444" spans="1:10" x14ac:dyDescent="0.2">
      <c r="A444" s="2"/>
      <c r="B444" s="37" t="s">
        <v>178</v>
      </c>
      <c r="C444" s="306"/>
      <c r="D444" s="313"/>
      <c r="E444" s="313"/>
      <c r="F444" s="185"/>
      <c r="G444" s="69"/>
      <c r="H444" s="5"/>
      <c r="I444" s="5"/>
    </row>
    <row r="445" spans="1:10" x14ac:dyDescent="0.2">
      <c r="A445" s="2"/>
      <c r="B445" s="35" t="s">
        <v>160</v>
      </c>
      <c r="C445" s="308">
        <v>670776.94000000006</v>
      </c>
      <c r="D445" s="315"/>
      <c r="E445" s="315">
        <v>1129.83</v>
      </c>
      <c r="F445" s="186">
        <v>-2.5822799208234937E-2</v>
      </c>
      <c r="G445" s="69"/>
      <c r="H445" s="5"/>
      <c r="I445" s="5"/>
    </row>
    <row r="446" spans="1:10" s="80" customFormat="1" ht="19.5" customHeight="1" x14ac:dyDescent="0.2">
      <c r="A446" s="2"/>
      <c r="B446" s="76" t="s">
        <v>33</v>
      </c>
      <c r="C446" s="306"/>
      <c r="D446" s="313"/>
      <c r="E446" s="313"/>
      <c r="F446" s="185"/>
      <c r="G446" s="69"/>
      <c r="H446" s="5"/>
    </row>
    <row r="447" spans="1:10" ht="12" x14ac:dyDescent="0.2">
      <c r="A447" s="2"/>
      <c r="B447" s="76" t="s">
        <v>490</v>
      </c>
      <c r="C447" s="306"/>
      <c r="D447" s="313"/>
      <c r="E447" s="313"/>
      <c r="F447" s="185"/>
      <c r="G447" s="69"/>
      <c r="H447" s="5"/>
      <c r="I447" s="5"/>
      <c r="J447" s="83"/>
    </row>
    <row r="448" spans="1:10" ht="12" x14ac:dyDescent="0.2">
      <c r="A448" s="2"/>
      <c r="B448" s="76" t="s">
        <v>446</v>
      </c>
      <c r="C448" s="306">
        <v>14399.673750000002</v>
      </c>
      <c r="D448" s="313"/>
      <c r="E448" s="313"/>
      <c r="F448" s="185"/>
      <c r="G448" s="69"/>
      <c r="H448" s="5"/>
      <c r="I448" s="5"/>
      <c r="J448" s="164"/>
    </row>
    <row r="449" spans="1:10" ht="12" x14ac:dyDescent="0.2">
      <c r="A449" s="2"/>
      <c r="B449" s="76" t="s">
        <v>477</v>
      </c>
      <c r="C449" s="306">
        <v>2021.4500000000003</v>
      </c>
      <c r="D449" s="313"/>
      <c r="E449" s="313"/>
      <c r="F449" s="185">
        <v>-0.13020748173455132</v>
      </c>
      <c r="G449" s="69"/>
      <c r="H449" s="5"/>
      <c r="I449" s="5"/>
      <c r="J449" s="164"/>
    </row>
    <row r="450" spans="1:10" ht="12" x14ac:dyDescent="0.2">
      <c r="A450" s="2"/>
      <c r="B450" s="76" t="s">
        <v>492</v>
      </c>
      <c r="C450" s="306"/>
      <c r="D450" s="313"/>
      <c r="E450" s="313"/>
      <c r="F450" s="185"/>
      <c r="G450" s="69"/>
      <c r="H450" s="5"/>
      <c r="I450" s="5"/>
      <c r="J450" s="164"/>
    </row>
    <row r="451" spans="1:10" x14ac:dyDescent="0.2">
      <c r="A451" s="2"/>
      <c r="B451" s="76" t="s">
        <v>480</v>
      </c>
      <c r="C451" s="306">
        <v>37508</v>
      </c>
      <c r="D451" s="313"/>
      <c r="E451" s="313">
        <v>154</v>
      </c>
      <c r="F451" s="185"/>
      <c r="G451" s="70"/>
      <c r="H451" s="5"/>
      <c r="I451" s="5"/>
    </row>
    <row r="452" spans="1:10" x14ac:dyDescent="0.2">
      <c r="A452" s="2"/>
      <c r="B452" s="76" t="s">
        <v>494</v>
      </c>
      <c r="C452" s="306"/>
      <c r="D452" s="313"/>
      <c r="E452" s="313"/>
      <c r="F452" s="185"/>
      <c r="G452" s="70"/>
      <c r="H452" s="5"/>
      <c r="I452" s="5"/>
    </row>
    <row r="453" spans="1:10" ht="11.25" customHeight="1" x14ac:dyDescent="0.2">
      <c r="A453" s="54"/>
      <c r="B453" s="73" t="s">
        <v>158</v>
      </c>
      <c r="C453" s="308"/>
      <c r="D453" s="315"/>
      <c r="E453" s="315"/>
      <c r="F453" s="186"/>
      <c r="G453" s="69"/>
      <c r="H453" s="5"/>
      <c r="I453" s="5"/>
    </row>
    <row r="454" spans="1:10" ht="14.25" customHeight="1" x14ac:dyDescent="0.2">
      <c r="A454" s="2"/>
      <c r="B454" s="78" t="s">
        <v>161</v>
      </c>
      <c r="C454" s="306">
        <v>724706.06374999997</v>
      </c>
      <c r="D454" s="313"/>
      <c r="E454" s="313">
        <v>1283.83</v>
      </c>
      <c r="F454" s="185">
        <v>4.6137309876905785E-2</v>
      </c>
      <c r="G454" s="69"/>
      <c r="H454" s="5"/>
      <c r="I454" s="5"/>
    </row>
    <row r="455" spans="1:10" ht="13.5" customHeight="1" x14ac:dyDescent="0.2">
      <c r="A455" s="2"/>
      <c r="B455" s="76" t="s">
        <v>80</v>
      </c>
      <c r="C455" s="306"/>
      <c r="D455" s="313"/>
      <c r="E455" s="313"/>
      <c r="F455" s="185"/>
      <c r="G455" s="70"/>
      <c r="H455" s="5"/>
      <c r="I455" s="5"/>
    </row>
    <row r="456" spans="1:10" s="28" customFormat="1" x14ac:dyDescent="0.2">
      <c r="A456" s="54"/>
      <c r="B456" s="76" t="s">
        <v>81</v>
      </c>
      <c r="C456" s="306"/>
      <c r="D456" s="313"/>
      <c r="E456" s="313"/>
      <c r="F456" s="185"/>
      <c r="G456" s="69"/>
      <c r="H456" s="5"/>
    </row>
    <row r="457" spans="1:10" s="28" customFormat="1" x14ac:dyDescent="0.2">
      <c r="A457" s="54"/>
      <c r="B457" s="76" t="s">
        <v>78</v>
      </c>
      <c r="C457" s="306"/>
      <c r="D457" s="313"/>
      <c r="E457" s="313"/>
      <c r="F457" s="185"/>
      <c r="G457" s="69"/>
      <c r="H457" s="5"/>
      <c r="I457" s="70"/>
      <c r="J457" s="5"/>
    </row>
    <row r="458" spans="1:10" s="28" customFormat="1" x14ac:dyDescent="0.2">
      <c r="A458" s="54"/>
      <c r="B458" s="76" t="s">
        <v>76</v>
      </c>
      <c r="C458" s="306"/>
      <c r="D458" s="313"/>
      <c r="E458" s="313"/>
      <c r="F458" s="185"/>
      <c r="G458" s="69"/>
      <c r="H458" s="5"/>
      <c r="I458" s="70"/>
      <c r="J458" s="5"/>
    </row>
    <row r="459" spans="1:10" s="28" customFormat="1" x14ac:dyDescent="0.2">
      <c r="A459" s="54"/>
      <c r="B459" s="76" t="s">
        <v>77</v>
      </c>
      <c r="C459" s="306"/>
      <c r="D459" s="313"/>
      <c r="E459" s="313"/>
      <c r="F459" s="185"/>
      <c r="G459" s="210"/>
      <c r="H459" s="5"/>
      <c r="I459" s="70"/>
      <c r="J459" s="5"/>
    </row>
    <row r="460" spans="1:10" ht="10.5" customHeight="1" x14ac:dyDescent="0.2">
      <c r="A460" s="54"/>
      <c r="B460" s="83" t="s">
        <v>247</v>
      </c>
      <c r="C460" s="306"/>
      <c r="D460" s="313"/>
      <c r="E460" s="313"/>
      <c r="F460" s="185"/>
      <c r="G460" s="213"/>
      <c r="H460" s="211"/>
      <c r="I460" s="5"/>
    </row>
    <row r="461" spans="1:10" s="28" customFormat="1" ht="12.75" x14ac:dyDescent="0.2">
      <c r="A461" s="54"/>
      <c r="B461" s="52" t="s">
        <v>157</v>
      </c>
      <c r="C461" s="308">
        <v>26925141.523750026</v>
      </c>
      <c r="D461" s="315">
        <v>205752.51000000007</v>
      </c>
      <c r="E461" s="315">
        <v>148991.01999999999</v>
      </c>
      <c r="F461" s="186">
        <v>9.1129336086661628E-3</v>
      </c>
      <c r="G461" s="213"/>
      <c r="H461" s="214"/>
    </row>
    <row r="462" spans="1:10" s="28" customFormat="1" x14ac:dyDescent="0.2">
      <c r="A462" s="54"/>
      <c r="B462" s="167" t="s">
        <v>181</v>
      </c>
      <c r="C462" s="319"/>
      <c r="D462" s="320"/>
      <c r="E462" s="320"/>
      <c r="F462" s="240"/>
      <c r="G462" s="213"/>
      <c r="H462" s="214"/>
      <c r="I462" s="70"/>
      <c r="J462" s="5"/>
    </row>
    <row r="463" spans="1:10" s="28" customFormat="1" x14ac:dyDescent="0.2">
      <c r="A463" s="54"/>
      <c r="B463" s="168" t="s">
        <v>182</v>
      </c>
      <c r="C463" s="321"/>
      <c r="D463" s="322"/>
      <c r="E463" s="322"/>
      <c r="F463" s="194"/>
      <c r="G463" s="213"/>
      <c r="H463" s="214"/>
      <c r="I463" s="70"/>
      <c r="J463" s="5"/>
    </row>
    <row r="464" spans="1:10" s="28" customFormat="1" ht="12.75" x14ac:dyDescent="0.2">
      <c r="A464" s="54"/>
      <c r="B464" s="435" t="s">
        <v>31</v>
      </c>
      <c r="C464" s="436">
        <v>79419944.583850101</v>
      </c>
      <c r="D464" s="437"/>
      <c r="E464" s="437">
        <v>457793.79999999987</v>
      </c>
      <c r="F464" s="438">
        <v>8.4068626808059932E-2</v>
      </c>
      <c r="G464" s="5"/>
      <c r="H464" s="214"/>
      <c r="I464" s="70"/>
      <c r="J464" s="5"/>
    </row>
    <row r="465" spans="1:10" s="28" customFormat="1" x14ac:dyDescent="0.2">
      <c r="A465" s="6"/>
      <c r="B465" s="76" t="s">
        <v>13</v>
      </c>
      <c r="C465" s="319">
        <v>87721009.930000007</v>
      </c>
      <c r="D465" s="320"/>
      <c r="E465" s="320"/>
      <c r="F465" s="240">
        <v>-7.9481968340118114E-2</v>
      </c>
      <c r="G465" s="8"/>
      <c r="H465" s="5"/>
      <c r="I465" s="70"/>
    </row>
    <row r="466" spans="1:10" s="28" customFormat="1" x14ac:dyDescent="0.2">
      <c r="A466" s="6"/>
      <c r="B466" s="76" t="s">
        <v>14</v>
      </c>
      <c r="C466" s="321">
        <v>10922018.689999998</v>
      </c>
      <c r="D466" s="322"/>
      <c r="E466" s="322"/>
      <c r="F466" s="194">
        <v>1.4723891616328366E-2</v>
      </c>
      <c r="G466" s="3"/>
      <c r="H466" s="8"/>
      <c r="I466" s="70"/>
    </row>
    <row r="467" spans="1:10" s="28" customFormat="1" ht="12" x14ac:dyDescent="0.2">
      <c r="A467" s="6"/>
      <c r="B467" s="229" t="s">
        <v>248</v>
      </c>
      <c r="C467" s="431">
        <v>98643028.620000005</v>
      </c>
      <c r="D467" s="439"/>
      <c r="E467" s="439"/>
      <c r="F467" s="445">
        <v>-6.9921344579733868E-2</v>
      </c>
      <c r="G467" s="15"/>
      <c r="H467" s="3"/>
      <c r="I467" s="70"/>
    </row>
    <row r="468" spans="1:10" s="28" customFormat="1" ht="12" x14ac:dyDescent="0.2">
      <c r="A468" s="6"/>
      <c r="B468" s="164"/>
      <c r="C468" s="210"/>
      <c r="D468" s="210"/>
      <c r="E468" s="210"/>
      <c r="F468" s="210"/>
      <c r="G468" s="600"/>
      <c r="H468" s="15"/>
      <c r="I468" s="70"/>
    </row>
    <row r="469" spans="1:10" s="28" customFormat="1" ht="12.75" x14ac:dyDescent="0.2">
      <c r="A469" s="6"/>
      <c r="B469" s="265" t="s">
        <v>238</v>
      </c>
      <c r="C469" s="213"/>
      <c r="D469" s="213"/>
      <c r="E469" s="213"/>
      <c r="F469" s="213"/>
      <c r="G469" s="199"/>
      <c r="H469" s="89"/>
      <c r="I469" s="70"/>
    </row>
    <row r="470" spans="1:10" ht="16.5" customHeight="1" x14ac:dyDescent="0.2">
      <c r="B470" s="265" t="s">
        <v>251</v>
      </c>
      <c r="C470" s="213"/>
      <c r="D470" s="213"/>
      <c r="E470" s="213"/>
      <c r="F470" s="213"/>
      <c r="G470" s="199"/>
      <c r="H470" s="90"/>
      <c r="I470" s="85"/>
    </row>
    <row r="471" spans="1:10" ht="12" x14ac:dyDescent="0.2">
      <c r="B471" s="265"/>
      <c r="C471" s="213"/>
      <c r="D471" s="213"/>
      <c r="E471" s="213"/>
      <c r="F471" s="213"/>
      <c r="G471" s="200"/>
      <c r="H471" s="90"/>
      <c r="I471" s="8"/>
    </row>
    <row r="472" spans="1:10" ht="12" x14ac:dyDescent="0.2">
      <c r="A472" s="91"/>
      <c r="B472" s="265"/>
      <c r="C472" s="213"/>
      <c r="D472" s="213"/>
      <c r="E472" s="213"/>
      <c r="F472" s="213"/>
      <c r="G472" s="199"/>
      <c r="H472" s="93"/>
    </row>
    <row r="473" spans="1:10" ht="19.5" customHeight="1" x14ac:dyDescent="0.2">
      <c r="B473" s="43"/>
      <c r="C473" s="85"/>
      <c r="D473" s="85"/>
      <c r="E473" s="86"/>
      <c r="F473" s="5"/>
      <c r="G473" s="200"/>
      <c r="H473" s="90"/>
      <c r="I473" s="15"/>
    </row>
    <row r="474" spans="1:10" ht="15.75" x14ac:dyDescent="0.25">
      <c r="A474" s="91"/>
      <c r="B474" s="7" t="s">
        <v>288</v>
      </c>
      <c r="C474" s="8"/>
      <c r="D474" s="8"/>
      <c r="E474" s="8"/>
      <c r="F474" s="8"/>
      <c r="G474" s="198"/>
      <c r="H474" s="93"/>
      <c r="I474" s="20"/>
    </row>
    <row r="475" spans="1:10" ht="12.75" hidden="1" customHeight="1" x14ac:dyDescent="0.2">
      <c r="B475" s="9"/>
      <c r="C475" s="10" t="str">
        <f>$C$3</f>
        <v>MOIS DE MAI 2024</v>
      </c>
      <c r="D475" s="11"/>
      <c r="G475" s="201"/>
      <c r="H475" s="90"/>
      <c r="I475" s="20"/>
    </row>
    <row r="476" spans="1:10" ht="12.75" customHeight="1" x14ac:dyDescent="0.2">
      <c r="B476" s="12" t="str">
        <f>B388</f>
        <v xml:space="preserve">             II- ASSURANCE MATERNITE : DEPENSES en milliers d'euros</v>
      </c>
      <c r="C476" s="13"/>
      <c r="D476" s="13"/>
      <c r="E476" s="13"/>
      <c r="F476" s="14"/>
      <c r="G476" s="201"/>
      <c r="H476" s="90"/>
      <c r="I476" s="20"/>
    </row>
    <row r="477" spans="1:10" s="95" customFormat="1" ht="12.75" customHeight="1" x14ac:dyDescent="0.2">
      <c r="A477" s="6"/>
      <c r="B477" s="830"/>
      <c r="C477" s="831"/>
      <c r="D477" s="87"/>
      <c r="E477" s="601" t="s">
        <v>6</v>
      </c>
      <c r="F477" s="339" t="str">
        <f>Maladie_mnt!$H$5</f>
        <v>GAM</v>
      </c>
      <c r="G477" s="201"/>
      <c r="H477" s="90"/>
      <c r="I477" s="94"/>
      <c r="J477" s="104"/>
    </row>
    <row r="478" spans="1:10" ht="12.75" customHeight="1" x14ac:dyDescent="0.2">
      <c r="B478" s="847" t="s">
        <v>29</v>
      </c>
      <c r="C478" s="848"/>
      <c r="D478" s="90"/>
      <c r="E478" s="301"/>
      <c r="F478" s="239"/>
      <c r="G478" s="201"/>
      <c r="H478" s="90"/>
      <c r="I478" s="20"/>
    </row>
    <row r="479" spans="1:10" s="95" customFormat="1" ht="12" customHeight="1" x14ac:dyDescent="0.2">
      <c r="A479" s="6"/>
      <c r="B479" s="851"/>
      <c r="C479" s="852"/>
      <c r="D479" s="90"/>
      <c r="E479" s="301"/>
      <c r="F479" s="239"/>
      <c r="G479" s="199"/>
      <c r="H479" s="90"/>
      <c r="I479" s="94"/>
      <c r="J479" s="104"/>
    </row>
    <row r="480" spans="1:10" ht="12.75" customHeight="1" x14ac:dyDescent="0.2">
      <c r="B480" s="853" t="s">
        <v>74</v>
      </c>
      <c r="C480" s="854"/>
      <c r="D480" s="93"/>
      <c r="E480" s="303"/>
      <c r="F480" s="237"/>
      <c r="G480" s="201"/>
      <c r="H480" s="90"/>
      <c r="I480" s="20"/>
      <c r="J480" s="104"/>
    </row>
    <row r="481" spans="2:10" ht="18" customHeight="1" x14ac:dyDescent="0.2">
      <c r="B481" s="851"/>
      <c r="C481" s="852"/>
      <c r="D481" s="90"/>
      <c r="E481" s="301"/>
      <c r="F481" s="239"/>
      <c r="G481" s="199"/>
      <c r="H481" s="90"/>
      <c r="I481" s="20"/>
      <c r="J481" s="104"/>
    </row>
    <row r="482" spans="2:10" ht="18" customHeight="1" x14ac:dyDescent="0.2">
      <c r="B482" s="92" t="s">
        <v>73</v>
      </c>
      <c r="C482" s="172"/>
      <c r="D482" s="93"/>
      <c r="E482" s="303">
        <v>213169238.16984171</v>
      </c>
      <c r="F482" s="237">
        <v>9.2935777291661026E-2</v>
      </c>
      <c r="G482" s="199"/>
      <c r="H482" s="90"/>
      <c r="I482" s="20"/>
      <c r="J482" s="104"/>
    </row>
    <row r="483" spans="2:10" ht="18" customHeight="1" x14ac:dyDescent="0.2">
      <c r="B483" s="76"/>
      <c r="C483" s="96"/>
      <c r="D483" s="96"/>
      <c r="E483" s="325"/>
      <c r="F483" s="242"/>
      <c r="G483" s="199"/>
      <c r="H483" s="90"/>
      <c r="I483" s="20"/>
      <c r="J483" s="104"/>
    </row>
    <row r="484" spans="2:10" ht="18" customHeight="1" x14ac:dyDescent="0.2">
      <c r="B484" s="849" t="s">
        <v>410</v>
      </c>
      <c r="C484" s="850"/>
      <c r="D484" s="90"/>
      <c r="E484" s="303">
        <v>46679879.370751992</v>
      </c>
      <c r="F484" s="237">
        <v>-5.8876478007767297E-2</v>
      </c>
      <c r="G484" s="199"/>
      <c r="H484" s="90"/>
      <c r="I484" s="20"/>
      <c r="J484" s="104"/>
    </row>
    <row r="485" spans="2:10" ht="15" customHeight="1" x14ac:dyDescent="0.2">
      <c r="B485" s="843" t="s">
        <v>72</v>
      </c>
      <c r="C485" s="844"/>
      <c r="D485" s="90"/>
      <c r="E485" s="301"/>
      <c r="F485" s="239"/>
      <c r="G485" s="199"/>
      <c r="H485" s="90"/>
      <c r="I485" s="20"/>
      <c r="J485" s="104"/>
    </row>
    <row r="486" spans="2:10" ht="15" customHeight="1" x14ac:dyDescent="0.2">
      <c r="B486" s="421" t="s">
        <v>404</v>
      </c>
      <c r="C486" s="404"/>
      <c r="D486" s="90"/>
      <c r="E486" s="301">
        <v>46438930.079771988</v>
      </c>
      <c r="F486" s="239">
        <v>-1.38223319037869E-2</v>
      </c>
      <c r="G486" s="199"/>
      <c r="H486" s="90"/>
      <c r="I486" s="20"/>
      <c r="J486" s="104"/>
    </row>
    <row r="487" spans="2:10" ht="15" customHeight="1" x14ac:dyDescent="0.2">
      <c r="B487" s="421" t="s">
        <v>407</v>
      </c>
      <c r="C487" s="404"/>
      <c r="D487" s="90"/>
      <c r="E487" s="301">
        <v>193406.57022799985</v>
      </c>
      <c r="F487" s="239">
        <v>-0.38401617029555379</v>
      </c>
      <c r="G487" s="199"/>
      <c r="H487" s="90"/>
      <c r="I487" s="20"/>
      <c r="J487" s="104"/>
    </row>
    <row r="488" spans="2:10" ht="15" customHeight="1" x14ac:dyDescent="0.2">
      <c r="B488" s="421" t="s">
        <v>405</v>
      </c>
      <c r="C488" s="404"/>
      <c r="D488" s="90"/>
      <c r="E488" s="301">
        <v>47542.720751999994</v>
      </c>
      <c r="F488" s="239">
        <v>-0.9783538683710401</v>
      </c>
      <c r="G488" s="199"/>
      <c r="H488" s="90"/>
      <c r="I488" s="20"/>
      <c r="J488" s="104"/>
    </row>
    <row r="489" spans="2:10" ht="15" customHeight="1" x14ac:dyDescent="0.2">
      <c r="B489" s="828" t="s">
        <v>71</v>
      </c>
      <c r="C489" s="829"/>
      <c r="D489" s="90"/>
      <c r="E489" s="303">
        <v>135282594.95573348</v>
      </c>
      <c r="F489" s="237">
        <v>9.8494048748767549E-2</v>
      </c>
      <c r="G489" s="199"/>
      <c r="H489" s="90"/>
      <c r="I489" s="20"/>
      <c r="J489" s="104"/>
    </row>
    <row r="490" spans="2:10" ht="15" customHeight="1" x14ac:dyDescent="0.2">
      <c r="B490" s="843" t="s">
        <v>70</v>
      </c>
      <c r="C490" s="844"/>
      <c r="D490" s="90"/>
      <c r="E490" s="301"/>
      <c r="F490" s="239"/>
      <c r="G490" s="199"/>
      <c r="H490" s="90"/>
      <c r="I490" s="20"/>
      <c r="J490" s="104"/>
    </row>
    <row r="491" spans="2:10" ht="15" customHeight="1" x14ac:dyDescent="0.2">
      <c r="B491" s="843" t="s">
        <v>361</v>
      </c>
      <c r="C491" s="844"/>
      <c r="D491" s="90"/>
      <c r="E491" s="301">
        <v>0</v>
      </c>
      <c r="F491" s="239"/>
      <c r="G491" s="199"/>
      <c r="H491" s="90"/>
      <c r="I491" s="20"/>
      <c r="J491" s="104"/>
    </row>
    <row r="492" spans="2:10" ht="12.75" customHeight="1" x14ac:dyDescent="0.2">
      <c r="B492" s="845" t="s">
        <v>413</v>
      </c>
      <c r="C492" s="846"/>
      <c r="D492" s="90"/>
      <c r="E492" s="301">
        <v>103042146.57560629</v>
      </c>
      <c r="F492" s="239">
        <v>8.4690817619445191E-2</v>
      </c>
      <c r="G492" s="199"/>
      <c r="H492" s="90"/>
      <c r="I492" s="20"/>
      <c r="J492" s="104"/>
    </row>
    <row r="493" spans="2:10" ht="15" customHeight="1" x14ac:dyDescent="0.2">
      <c r="B493" s="843" t="s">
        <v>357</v>
      </c>
      <c r="C493" s="844"/>
      <c r="D493" s="90"/>
      <c r="E493" s="301">
        <v>18209757.588515446</v>
      </c>
      <c r="F493" s="239">
        <v>0.16062748561925289</v>
      </c>
      <c r="G493" s="199"/>
      <c r="H493" s="90"/>
      <c r="I493" s="20"/>
      <c r="J493" s="104"/>
    </row>
    <row r="494" spans="2:10" ht="27" customHeight="1" x14ac:dyDescent="0.2">
      <c r="B494" s="843" t="s">
        <v>358</v>
      </c>
      <c r="C494" s="844"/>
      <c r="D494" s="90"/>
      <c r="E494" s="301">
        <v>3277971.89656888</v>
      </c>
      <c r="F494" s="239">
        <v>6.6553494512730405E-2</v>
      </c>
      <c r="G494" s="199"/>
      <c r="H494" s="90"/>
      <c r="I494" s="20"/>
      <c r="J494" s="104"/>
    </row>
    <row r="495" spans="2:10" ht="15" customHeight="1" x14ac:dyDescent="0.2">
      <c r="B495" s="843" t="s">
        <v>359</v>
      </c>
      <c r="C495" s="844"/>
      <c r="D495" s="90"/>
      <c r="E495" s="301">
        <v>10752718.89504288</v>
      </c>
      <c r="F495" s="239">
        <v>0.14476071299403204</v>
      </c>
      <c r="G495" s="201"/>
      <c r="H495" s="90"/>
      <c r="I495" s="20"/>
      <c r="J495" s="104"/>
    </row>
    <row r="496" spans="2:10" ht="15" customHeight="1" x14ac:dyDescent="0.2">
      <c r="B496" s="811" t="s">
        <v>394</v>
      </c>
      <c r="C496" s="812"/>
      <c r="D496" s="90"/>
      <c r="E496" s="301">
        <v>7459824.0851111207</v>
      </c>
      <c r="F496" s="239">
        <v>0.12778199364834264</v>
      </c>
      <c r="G496" s="199"/>
      <c r="H496" s="90"/>
      <c r="I496" s="20"/>
      <c r="J496" s="104"/>
    </row>
    <row r="497" spans="1:10" ht="15" customHeight="1" x14ac:dyDescent="0.2">
      <c r="B497" s="811" t="s">
        <v>395</v>
      </c>
      <c r="C497" s="812"/>
      <c r="D497" s="90"/>
      <c r="E497" s="301">
        <v>149075.07514400006</v>
      </c>
      <c r="F497" s="239">
        <v>0.14420203683556299</v>
      </c>
      <c r="G497" s="199"/>
      <c r="H497" s="90"/>
      <c r="I497" s="20"/>
      <c r="J497" s="104"/>
    </row>
    <row r="498" spans="1:10" ht="15" customHeight="1" x14ac:dyDescent="0.2">
      <c r="B498" s="811" t="s">
        <v>396</v>
      </c>
      <c r="C498" s="812"/>
      <c r="D498" s="90"/>
      <c r="E498" s="301">
        <v>247829.59540799996</v>
      </c>
      <c r="F498" s="239">
        <v>0.1010850668720551</v>
      </c>
      <c r="G498" s="201"/>
      <c r="H498" s="90"/>
      <c r="I498" s="20"/>
      <c r="J498" s="104"/>
    </row>
    <row r="499" spans="1:10" ht="23.25" customHeight="1" x14ac:dyDescent="0.2">
      <c r="B499" s="811" t="s">
        <v>397</v>
      </c>
      <c r="C499" s="812"/>
      <c r="D499" s="90"/>
      <c r="E499" s="301">
        <v>65121.483042639993</v>
      </c>
      <c r="F499" s="239">
        <v>0.20704246206908361</v>
      </c>
      <c r="G499" s="200"/>
      <c r="H499" s="90"/>
      <c r="I499" s="20"/>
      <c r="J499" s="104"/>
    </row>
    <row r="500" spans="1:10" ht="15" customHeight="1" x14ac:dyDescent="0.2">
      <c r="A500" s="91"/>
      <c r="B500" s="835" t="s">
        <v>406</v>
      </c>
      <c r="C500" s="836"/>
      <c r="D500" s="90"/>
      <c r="E500" s="301">
        <v>2830868.6563371192</v>
      </c>
      <c r="F500" s="239">
        <v>0.1949282538292374</v>
      </c>
      <c r="G500" s="200"/>
      <c r="H500" s="93"/>
      <c r="I500" s="20"/>
      <c r="J500" s="104"/>
    </row>
    <row r="501" spans="1:10" ht="12.75" x14ac:dyDescent="0.2">
      <c r="A501" s="91"/>
      <c r="B501" s="828" t="s">
        <v>362</v>
      </c>
      <c r="C501" s="829"/>
      <c r="D501" s="90"/>
      <c r="E501" s="303">
        <v>171904.39</v>
      </c>
      <c r="F501" s="237"/>
      <c r="G501" s="199"/>
      <c r="H501" s="93"/>
      <c r="I501" s="20"/>
      <c r="J501" s="104"/>
    </row>
    <row r="502" spans="1:10" ht="24.75" customHeight="1" x14ac:dyDescent="0.2">
      <c r="B502" s="826" t="s">
        <v>363</v>
      </c>
      <c r="C502" s="842"/>
      <c r="D502" s="90"/>
      <c r="E502" s="303">
        <v>31034859.453356251</v>
      </c>
      <c r="F502" s="237">
        <v>0.39755547837855176</v>
      </c>
      <c r="G502" s="199"/>
      <c r="H502" s="90"/>
      <c r="I502" s="20"/>
      <c r="J502" s="104"/>
    </row>
    <row r="503" spans="1:10" ht="15" customHeight="1" x14ac:dyDescent="0.2">
      <c r="B503" s="423" t="s">
        <v>408</v>
      </c>
      <c r="C503" s="405"/>
      <c r="D503" s="90"/>
      <c r="E503" s="301">
        <v>27817499.859258413</v>
      </c>
      <c r="F503" s="239">
        <v>0.28495553195415169</v>
      </c>
      <c r="G503" s="200"/>
      <c r="H503" s="90"/>
      <c r="I503" s="20"/>
      <c r="J503" s="104"/>
    </row>
    <row r="504" spans="1:10" ht="15" customHeight="1" x14ac:dyDescent="0.2">
      <c r="A504" s="91"/>
      <c r="B504" s="423" t="s">
        <v>409</v>
      </c>
      <c r="C504" s="405"/>
      <c r="D504" s="90"/>
      <c r="E504" s="301">
        <v>3217359.5940978383</v>
      </c>
      <c r="F504" s="239"/>
      <c r="G504" s="199"/>
      <c r="H504" s="93"/>
      <c r="I504" s="20"/>
      <c r="J504" s="104"/>
    </row>
    <row r="505" spans="1:10" s="498" customFormat="1" ht="16.5" customHeight="1" x14ac:dyDescent="0.2">
      <c r="A505" s="452"/>
      <c r="B505" s="858" t="s">
        <v>314</v>
      </c>
      <c r="C505" s="859"/>
      <c r="D505" s="547"/>
      <c r="E505" s="548"/>
      <c r="F505" s="549"/>
      <c r="G505" s="550"/>
      <c r="H505" s="547"/>
      <c r="I505" s="551"/>
      <c r="J505" s="457"/>
    </row>
    <row r="506" spans="1:10" s="498" customFormat="1" ht="16.5" customHeight="1" x14ac:dyDescent="0.2">
      <c r="A506" s="452"/>
      <c r="B506" s="858" t="s">
        <v>315</v>
      </c>
      <c r="C506" s="859"/>
      <c r="D506" s="547"/>
      <c r="E506" s="548"/>
      <c r="F506" s="549"/>
      <c r="G506" s="552"/>
      <c r="H506" s="547"/>
      <c r="I506" s="551"/>
      <c r="J506" s="457"/>
    </row>
    <row r="507" spans="1:10" ht="24" customHeight="1" x14ac:dyDescent="0.2">
      <c r="A507" s="91"/>
      <c r="B507" s="828" t="s">
        <v>370</v>
      </c>
      <c r="C507" s="829"/>
      <c r="D507" s="90"/>
      <c r="E507" s="303"/>
      <c r="F507" s="237"/>
      <c r="G507" s="8"/>
      <c r="H507" s="99"/>
      <c r="I507" s="20"/>
      <c r="J507" s="104"/>
    </row>
    <row r="508" spans="1:10" ht="16.5" customHeight="1" x14ac:dyDescent="0.2">
      <c r="B508" s="832" t="s">
        <v>66</v>
      </c>
      <c r="C508" s="833"/>
      <c r="D508" s="93"/>
      <c r="E508" s="303">
        <v>15219612.619999986</v>
      </c>
      <c r="F508" s="237">
        <v>3.4572749566839533E-2</v>
      </c>
      <c r="H508" s="8"/>
      <c r="I508" s="20"/>
      <c r="J508" s="104"/>
    </row>
    <row r="509" spans="1:10" s="95" customFormat="1" ht="16.5" customHeight="1" x14ac:dyDescent="0.2">
      <c r="A509" s="6"/>
      <c r="B509" s="828" t="s">
        <v>375</v>
      </c>
      <c r="C509" s="829"/>
      <c r="D509" s="93"/>
      <c r="E509" s="301">
        <v>15108213.969999984</v>
      </c>
      <c r="F509" s="239">
        <v>3.5202428158569221E-2</v>
      </c>
      <c r="G509" s="15"/>
      <c r="H509" s="3"/>
      <c r="I509" s="94"/>
      <c r="J509" s="104"/>
    </row>
    <row r="510" spans="1:10" ht="18" customHeight="1" x14ac:dyDescent="0.2">
      <c r="B510" s="828" t="s">
        <v>236</v>
      </c>
      <c r="C510" s="829"/>
      <c r="D510" s="90"/>
      <c r="E510" s="301"/>
      <c r="F510" s="239"/>
      <c r="G510" s="89"/>
      <c r="H510" s="15"/>
      <c r="I510" s="20"/>
      <c r="J510" s="104"/>
    </row>
    <row r="511" spans="1:10" ht="15" customHeight="1" x14ac:dyDescent="0.2">
      <c r="B511" s="828" t="s">
        <v>316</v>
      </c>
      <c r="C511" s="829"/>
      <c r="D511" s="90"/>
      <c r="E511" s="301"/>
      <c r="F511" s="239"/>
      <c r="G511" s="102"/>
      <c r="H511" s="20"/>
      <c r="I511" s="20"/>
      <c r="J511" s="104"/>
    </row>
    <row r="512" spans="1:10" s="95" customFormat="1" ht="27" customHeight="1" x14ac:dyDescent="0.2">
      <c r="A512" s="6"/>
      <c r="B512" s="832" t="s">
        <v>67</v>
      </c>
      <c r="C512" s="833"/>
      <c r="D512" s="93"/>
      <c r="E512" s="303">
        <v>810529.6399999999</v>
      </c>
      <c r="F512" s="237">
        <v>-0.39309922066531422</v>
      </c>
      <c r="G512" s="102"/>
      <c r="H512" s="103"/>
      <c r="I512" s="94"/>
      <c r="J512" s="104"/>
    </row>
    <row r="513" spans="1:9" ht="12.75" x14ac:dyDescent="0.2">
      <c r="B513" s="828" t="s">
        <v>68</v>
      </c>
      <c r="C513" s="829"/>
      <c r="D513" s="90"/>
      <c r="E513" s="301">
        <v>791258.49999999988</v>
      </c>
      <c r="F513" s="239">
        <v>-0.39962154521572857</v>
      </c>
      <c r="G513" s="105"/>
      <c r="H513" s="103"/>
      <c r="I513" s="8"/>
    </row>
    <row r="514" spans="1:9" ht="10.5" customHeight="1" x14ac:dyDescent="0.2">
      <c r="B514" s="828" t="s">
        <v>69</v>
      </c>
      <c r="C514" s="829"/>
      <c r="D514" s="90"/>
      <c r="E514" s="301">
        <v>19271.14</v>
      </c>
      <c r="F514" s="239">
        <v>9.5597289765213533E-2</v>
      </c>
      <c r="G514" s="105"/>
      <c r="H514" s="106"/>
    </row>
    <row r="515" spans="1:9" ht="27.75" customHeight="1" x14ac:dyDescent="0.2">
      <c r="A515" s="24"/>
      <c r="B515" s="837" t="s">
        <v>167</v>
      </c>
      <c r="C515" s="838"/>
      <c r="D515" s="98"/>
      <c r="E515" s="326">
        <v>229199380.4298417</v>
      </c>
      <c r="F515" s="243">
        <v>8.5793351055201361E-2</v>
      </c>
      <c r="G515" s="109"/>
      <c r="H515" s="107"/>
      <c r="I515" s="5"/>
    </row>
    <row r="516" spans="1:9" ht="15.75" x14ac:dyDescent="0.25">
      <c r="B516" s="7" t="s">
        <v>288</v>
      </c>
      <c r="C516" s="8"/>
      <c r="D516" s="8"/>
      <c r="E516" s="8"/>
      <c r="F516" s="8"/>
      <c r="G516" s="109"/>
      <c r="H516" s="106"/>
      <c r="I516" s="5"/>
    </row>
    <row r="517" spans="1:9" s="104" customFormat="1" ht="14.25" customHeight="1" x14ac:dyDescent="0.2">
      <c r="A517" s="6"/>
      <c r="B517" s="9"/>
      <c r="C517" s="10" t="str">
        <f>$C$3</f>
        <v>MOIS DE MAI 2024</v>
      </c>
      <c r="D517" s="11"/>
      <c r="E517" s="3"/>
      <c r="F517" s="3"/>
      <c r="G517" s="109"/>
      <c r="H517" s="106"/>
    </row>
    <row r="518" spans="1:9" s="104" customFormat="1" ht="40.5" customHeight="1" x14ac:dyDescent="0.2">
      <c r="A518" s="6"/>
      <c r="B518" s="12" t="str">
        <f>B476</f>
        <v xml:space="preserve">             II- ASSURANCE MATERNITE : DEPENSES en milliers d'euros</v>
      </c>
      <c r="C518" s="13"/>
      <c r="D518" s="13"/>
      <c r="E518" s="13"/>
      <c r="F518" s="14"/>
      <c r="G518" s="109"/>
      <c r="H518" s="106"/>
    </row>
    <row r="519" spans="1:9" s="104" customFormat="1" ht="14.25" customHeight="1" x14ac:dyDescent="0.2">
      <c r="A519" s="6"/>
      <c r="B519" s="862"/>
      <c r="C519" s="863"/>
      <c r="D519" s="163"/>
      <c r="E519" s="624" t="s">
        <v>6</v>
      </c>
      <c r="F519" s="19" t="str">
        <f>Maladie_mnt!$H$5</f>
        <v>GAM</v>
      </c>
      <c r="G519" s="109"/>
      <c r="H519" s="106"/>
    </row>
    <row r="520" spans="1:9" s="104" customFormat="1" ht="14.25" customHeight="1" x14ac:dyDescent="0.2">
      <c r="A520" s="6"/>
      <c r="B520" s="839" t="s">
        <v>51</v>
      </c>
      <c r="C520" s="840"/>
      <c r="D520" s="841"/>
      <c r="E520" s="101"/>
      <c r="F520" s="176"/>
      <c r="G520" s="109"/>
      <c r="H520" s="106"/>
    </row>
    <row r="521" spans="1:9" s="104" customFormat="1" ht="36" customHeight="1" x14ac:dyDescent="0.2">
      <c r="A521" s="6"/>
      <c r="B521" s="808" t="s">
        <v>52</v>
      </c>
      <c r="C521" s="809"/>
      <c r="D521" s="810"/>
      <c r="E521" s="327">
        <v>45413004.230000101</v>
      </c>
      <c r="F521" s="177">
        <v>0.45288658441860896</v>
      </c>
      <c r="G521" s="109"/>
      <c r="H521" s="110"/>
    </row>
    <row r="522" spans="1:9" s="104" customFormat="1" ht="19.5" customHeight="1" x14ac:dyDescent="0.2">
      <c r="A522" s="6"/>
      <c r="B522" s="799" t="s">
        <v>183</v>
      </c>
      <c r="C522" s="800"/>
      <c r="D522" s="804"/>
      <c r="E522" s="327">
        <v>45305468.780000098</v>
      </c>
      <c r="F522" s="177">
        <v>0.45210852402384449</v>
      </c>
      <c r="G522" s="109"/>
      <c r="H522" s="110"/>
    </row>
    <row r="523" spans="1:9" s="104" customFormat="1" ht="14.25" customHeight="1" x14ac:dyDescent="0.2">
      <c r="A523" s="6"/>
      <c r="B523" s="805" t="s">
        <v>53</v>
      </c>
      <c r="C523" s="806"/>
      <c r="D523" s="807"/>
      <c r="E523" s="328">
        <v>44293152.640000097</v>
      </c>
      <c r="F523" s="174">
        <v>0.46401467519049233</v>
      </c>
      <c r="G523" s="109"/>
      <c r="H523" s="110"/>
    </row>
    <row r="524" spans="1:9" s="104" customFormat="1" ht="46.5" customHeight="1" x14ac:dyDescent="0.2">
      <c r="A524" s="6"/>
      <c r="B524" s="805" t="s">
        <v>428</v>
      </c>
      <c r="C524" s="806"/>
      <c r="D524" s="807"/>
      <c r="E524" s="328">
        <v>290342.96999999974</v>
      </c>
      <c r="F524" s="174">
        <v>0.32426880894929089</v>
      </c>
      <c r="G524" s="109"/>
      <c r="H524" s="106"/>
    </row>
    <row r="525" spans="1:9" s="104" customFormat="1" ht="12.75" x14ac:dyDescent="0.2">
      <c r="A525" s="6"/>
      <c r="B525" s="805" t="s">
        <v>54</v>
      </c>
      <c r="C525" s="806"/>
      <c r="D525" s="807"/>
      <c r="E525" s="328"/>
      <c r="F525" s="174"/>
      <c r="G525" s="108"/>
      <c r="H525" s="106"/>
    </row>
    <row r="526" spans="1:9" s="104" customFormat="1" ht="12.75" x14ac:dyDescent="0.2">
      <c r="A526" s="6"/>
      <c r="B526" s="805" t="s">
        <v>497</v>
      </c>
      <c r="C526" s="806"/>
      <c r="D526" s="807"/>
      <c r="E526" s="328">
        <v>7406.529999999997</v>
      </c>
      <c r="F526" s="174">
        <v>0.13206419564386618</v>
      </c>
      <c r="G526" s="109"/>
      <c r="H526" s="106"/>
    </row>
    <row r="527" spans="1:9" s="104" customFormat="1" ht="12.75" x14ac:dyDescent="0.2">
      <c r="A527" s="6"/>
      <c r="B527" s="805" t="s">
        <v>302</v>
      </c>
      <c r="C527" s="806"/>
      <c r="D527" s="807"/>
      <c r="E527" s="328"/>
      <c r="F527" s="174"/>
      <c r="G527" s="109"/>
      <c r="H527" s="106"/>
    </row>
    <row r="528" spans="1:9" s="104" customFormat="1" ht="24" customHeight="1" x14ac:dyDescent="0.2">
      <c r="A528" s="6"/>
      <c r="B528" s="169" t="s">
        <v>184</v>
      </c>
      <c r="C528" s="170"/>
      <c r="D528" s="171"/>
      <c r="E528" s="328">
        <v>696806.46999999962</v>
      </c>
      <c r="F528" s="174">
        <v>0.9714821585775002</v>
      </c>
      <c r="G528" s="109"/>
      <c r="H528" s="111"/>
    </row>
    <row r="529" spans="1:8" s="104" customFormat="1" ht="12.75" x14ac:dyDescent="0.2">
      <c r="A529" s="24"/>
      <c r="B529" s="395" t="s">
        <v>373</v>
      </c>
      <c r="C529" s="170"/>
      <c r="D529" s="171"/>
      <c r="E529" s="328">
        <v>4367</v>
      </c>
      <c r="F529" s="174">
        <v>-0.42514361536881906</v>
      </c>
      <c r="G529" s="109"/>
      <c r="H529" s="112"/>
    </row>
    <row r="530" spans="1:8" s="104" customFormat="1" ht="12.75" x14ac:dyDescent="0.2">
      <c r="A530" s="24"/>
      <c r="B530" s="169" t="s">
        <v>185</v>
      </c>
      <c r="C530" s="170"/>
      <c r="D530" s="171"/>
      <c r="E530" s="328"/>
      <c r="F530" s="174"/>
      <c r="G530" s="109"/>
      <c r="H530" s="107"/>
    </row>
    <row r="531" spans="1:8" s="104" customFormat="1" ht="21" customHeight="1" x14ac:dyDescent="0.2">
      <c r="A531" s="6"/>
      <c r="B531" s="805" t="s">
        <v>186</v>
      </c>
      <c r="C531" s="806"/>
      <c r="D531" s="807"/>
      <c r="E531" s="328">
        <v>13288.580000000002</v>
      </c>
      <c r="F531" s="174">
        <v>-8.8257713759174239E-2</v>
      </c>
      <c r="G531" s="109"/>
      <c r="H531" s="106"/>
    </row>
    <row r="532" spans="1:8" s="104" customFormat="1" ht="18" customHeight="1" x14ac:dyDescent="0.2">
      <c r="A532" s="6"/>
      <c r="B532" s="805" t="s">
        <v>187</v>
      </c>
      <c r="C532" s="806"/>
      <c r="D532" s="807"/>
      <c r="E532" s="328"/>
      <c r="F532" s="174"/>
      <c r="G532" s="109"/>
      <c r="H532" s="111"/>
    </row>
    <row r="533" spans="1:8" s="104" customFormat="1" ht="15" customHeight="1" x14ac:dyDescent="0.2">
      <c r="A533" s="6"/>
      <c r="B533" s="805" t="s">
        <v>188</v>
      </c>
      <c r="C533" s="806"/>
      <c r="D533" s="807"/>
      <c r="E533" s="328">
        <v>104.59</v>
      </c>
      <c r="F533" s="174">
        <v>-0.54351431564245811</v>
      </c>
      <c r="G533" s="109"/>
      <c r="H533" s="111"/>
    </row>
    <row r="534" spans="1:8" s="104" customFormat="1" ht="15" customHeight="1" x14ac:dyDescent="0.2">
      <c r="A534" s="24"/>
      <c r="B534" s="799" t="s">
        <v>55</v>
      </c>
      <c r="C534" s="800"/>
      <c r="D534" s="804"/>
      <c r="E534" s="327">
        <v>18687.520000000011</v>
      </c>
      <c r="F534" s="177">
        <v>0.39792206354395265</v>
      </c>
      <c r="G534" s="109"/>
      <c r="H534" s="107"/>
    </row>
    <row r="535" spans="1:8" s="104" customFormat="1" ht="18" customHeight="1" x14ac:dyDescent="0.2">
      <c r="A535" s="6"/>
      <c r="B535" s="823" t="s">
        <v>56</v>
      </c>
      <c r="C535" s="824"/>
      <c r="D535" s="825"/>
      <c r="E535" s="328">
        <v>18687.520000000011</v>
      </c>
      <c r="F535" s="174">
        <v>0.39792206354395265</v>
      </c>
      <c r="G535" s="109"/>
      <c r="H535" s="106"/>
    </row>
    <row r="536" spans="1:8" s="104" customFormat="1" ht="15" customHeight="1" x14ac:dyDescent="0.2">
      <c r="A536" s="6"/>
      <c r="B536" s="805" t="s">
        <v>57</v>
      </c>
      <c r="C536" s="806"/>
      <c r="D536" s="807"/>
      <c r="E536" s="328">
        <v>18687.520000000011</v>
      </c>
      <c r="F536" s="174">
        <v>0.39792206354395265</v>
      </c>
      <c r="G536" s="109"/>
      <c r="H536" s="106"/>
    </row>
    <row r="537" spans="1:8" s="104" customFormat="1" ht="15" customHeight="1" x14ac:dyDescent="0.2">
      <c r="A537" s="6"/>
      <c r="B537" s="805" t="s">
        <v>58</v>
      </c>
      <c r="C537" s="806"/>
      <c r="D537" s="807"/>
      <c r="E537" s="328"/>
      <c r="F537" s="174"/>
      <c r="G537" s="109"/>
      <c r="H537" s="106"/>
    </row>
    <row r="538" spans="1:8" s="104" customFormat="1" ht="15" customHeight="1" x14ac:dyDescent="0.2">
      <c r="A538" s="6"/>
      <c r="B538" s="823" t="s">
        <v>59</v>
      </c>
      <c r="C538" s="824"/>
      <c r="D538" s="825"/>
      <c r="E538" s="328"/>
      <c r="F538" s="174"/>
      <c r="G538" s="102"/>
      <c r="H538" s="106"/>
    </row>
    <row r="539" spans="1:8" s="104" customFormat="1" ht="18" customHeight="1" x14ac:dyDescent="0.2">
      <c r="A539" s="6"/>
      <c r="B539" s="805" t="s">
        <v>372</v>
      </c>
      <c r="C539" s="806"/>
      <c r="D539" s="807"/>
      <c r="E539" s="328"/>
      <c r="F539" s="174"/>
      <c r="G539" s="105"/>
      <c r="H539" s="106"/>
    </row>
    <row r="540" spans="1:8" s="104" customFormat="1" ht="26.25" customHeight="1" x14ac:dyDescent="0.2">
      <c r="A540" s="24"/>
      <c r="B540" s="805" t="s">
        <v>434</v>
      </c>
      <c r="C540" s="806"/>
      <c r="D540" s="807"/>
      <c r="E540" s="328"/>
      <c r="F540" s="174"/>
      <c r="G540" s="199"/>
      <c r="H540" s="107"/>
    </row>
    <row r="541" spans="1:8" s="104" customFormat="1" ht="17.25" customHeight="1" x14ac:dyDescent="0.2">
      <c r="A541" s="6"/>
      <c r="B541" s="823" t="s">
        <v>180</v>
      </c>
      <c r="C541" s="824"/>
      <c r="D541" s="825"/>
      <c r="E541" s="328"/>
      <c r="F541" s="174"/>
      <c r="G541" s="199"/>
      <c r="H541" s="90"/>
    </row>
    <row r="542" spans="1:8" s="104" customFormat="1" ht="17.25" customHeight="1" x14ac:dyDescent="0.2">
      <c r="A542" s="6"/>
      <c r="B542" s="799" t="s">
        <v>189</v>
      </c>
      <c r="C542" s="800"/>
      <c r="D542" s="804"/>
      <c r="E542" s="327">
        <v>6522.72</v>
      </c>
      <c r="F542" s="177">
        <v>0.39691949217879974</v>
      </c>
      <c r="G542" s="199"/>
      <c r="H542" s="90"/>
    </row>
    <row r="543" spans="1:8" s="104" customFormat="1" ht="17.25" customHeight="1" x14ac:dyDescent="0.2">
      <c r="A543" s="6"/>
      <c r="B543" s="799" t="s">
        <v>190</v>
      </c>
      <c r="C543" s="800"/>
      <c r="D543" s="804"/>
      <c r="E543" s="327">
        <v>82325.209999999992</v>
      </c>
      <c r="F543" s="177"/>
      <c r="G543" s="199"/>
      <c r="H543" s="90"/>
    </row>
    <row r="544" spans="1:8" s="104" customFormat="1" ht="13.5" customHeight="1" x14ac:dyDescent="0.2">
      <c r="A544" s="6"/>
      <c r="B544" s="805" t="s">
        <v>191</v>
      </c>
      <c r="C544" s="806"/>
      <c r="D544" s="807"/>
      <c r="E544" s="328">
        <v>64765.21</v>
      </c>
      <c r="F544" s="174">
        <v>0.64925933178793538</v>
      </c>
      <c r="G544" s="105"/>
      <c r="H544" s="90"/>
    </row>
    <row r="545" spans="1:10" s="104" customFormat="1" ht="12.75" x14ac:dyDescent="0.2">
      <c r="A545" s="6"/>
      <c r="B545" s="805" t="s">
        <v>392</v>
      </c>
      <c r="C545" s="806"/>
      <c r="D545" s="807"/>
      <c r="E545" s="328"/>
      <c r="F545" s="174"/>
      <c r="G545" s="108"/>
      <c r="H545" s="106"/>
    </row>
    <row r="546" spans="1:10" ht="15" customHeight="1" x14ac:dyDescent="0.2">
      <c r="B546" s="592" t="s">
        <v>393</v>
      </c>
      <c r="C546" s="383"/>
      <c r="D546" s="384"/>
      <c r="E546" s="328">
        <v>17560</v>
      </c>
      <c r="F546" s="174"/>
      <c r="G546" s="109"/>
      <c r="H546" s="106"/>
      <c r="I546" s="20"/>
      <c r="J546" s="104"/>
    </row>
    <row r="547" spans="1:10" ht="15" customHeight="1" x14ac:dyDescent="0.2">
      <c r="B547" s="799" t="s">
        <v>82</v>
      </c>
      <c r="C547" s="813"/>
      <c r="D547" s="814"/>
      <c r="E547" s="327"/>
      <c r="F547" s="177"/>
      <c r="G547" s="109"/>
      <c r="H547" s="106"/>
      <c r="I547" s="20"/>
      <c r="J547" s="104"/>
    </row>
    <row r="548" spans="1:10" ht="42.75" customHeight="1" x14ac:dyDescent="0.2">
      <c r="B548" s="808" t="s">
        <v>60</v>
      </c>
      <c r="C548" s="809"/>
      <c r="D548" s="810"/>
      <c r="E548" s="327"/>
      <c r="F548" s="177"/>
      <c r="G548" s="102"/>
      <c r="H548" s="106"/>
      <c r="I548" s="20"/>
      <c r="J548" s="104"/>
    </row>
    <row r="549" spans="1:10" ht="20.25" customHeight="1" x14ac:dyDescent="0.2">
      <c r="B549" s="801" t="s">
        <v>390</v>
      </c>
      <c r="C549" s="856"/>
      <c r="D549" s="857"/>
      <c r="E549" s="327"/>
      <c r="F549" s="177"/>
      <c r="G549" s="102"/>
      <c r="H549" s="106"/>
      <c r="I549" s="20"/>
      <c r="J549" s="104"/>
    </row>
    <row r="550" spans="1:10" s="486" customFormat="1" ht="15" customHeight="1" x14ac:dyDescent="0.2">
      <c r="A550" s="452"/>
      <c r="B550" s="801" t="s">
        <v>391</v>
      </c>
      <c r="C550" s="856"/>
      <c r="D550" s="857"/>
      <c r="E550" s="548"/>
      <c r="F550" s="549"/>
      <c r="G550" s="455"/>
      <c r="H550" s="461"/>
      <c r="I550" s="494"/>
      <c r="J550" s="457"/>
    </row>
    <row r="551" spans="1:10" s="486" customFormat="1" ht="15" customHeight="1" x14ac:dyDescent="0.2">
      <c r="A551" s="452"/>
      <c r="B551" s="801" t="s">
        <v>462</v>
      </c>
      <c r="C551" s="856"/>
      <c r="D551" s="857"/>
      <c r="E551" s="548"/>
      <c r="F551" s="549"/>
      <c r="G551" s="455"/>
      <c r="H551" s="461"/>
      <c r="I551" s="494"/>
      <c r="J551" s="457"/>
    </row>
    <row r="552" spans="1:10" s="104" customFormat="1" ht="21" hidden="1" customHeight="1" x14ac:dyDescent="0.2">
      <c r="A552" s="6"/>
      <c r="B552" s="808"/>
      <c r="C552" s="809"/>
      <c r="D552" s="810"/>
      <c r="E552" s="406"/>
      <c r="F552" s="239"/>
      <c r="G552" s="109"/>
      <c r="H552" s="113"/>
    </row>
    <row r="553" spans="1:10" s="104" customFormat="1" ht="24.75" customHeight="1" x14ac:dyDescent="0.2">
      <c r="A553" s="6"/>
      <c r="B553" s="808" t="s">
        <v>481</v>
      </c>
      <c r="C553" s="809"/>
      <c r="D553" s="810"/>
      <c r="E553" s="406"/>
      <c r="F553" s="239"/>
      <c r="G553" s="108"/>
      <c r="H553" s="113"/>
    </row>
    <row r="554" spans="1:10" s="104" customFormat="1" ht="24.75" customHeight="1" x14ac:dyDescent="0.2">
      <c r="A554" s="6"/>
      <c r="B554" s="590" t="s">
        <v>482</v>
      </c>
      <c r="C554" s="591"/>
      <c r="D554" s="578"/>
      <c r="E554" s="406"/>
      <c r="F554" s="239"/>
      <c r="G554" s="108"/>
      <c r="H554" s="113"/>
    </row>
    <row r="555" spans="1:10" s="104" customFormat="1" ht="12.75" customHeight="1" x14ac:dyDescent="0.2">
      <c r="A555" s="6"/>
      <c r="B555" s="808" t="s">
        <v>342</v>
      </c>
      <c r="C555" s="809"/>
      <c r="D555" s="810"/>
      <c r="E555" s="327">
        <v>2137.7300000000005</v>
      </c>
      <c r="F555" s="177">
        <v>-0.94649582211743621</v>
      </c>
      <c r="G555" s="109"/>
      <c r="H555" s="113"/>
    </row>
    <row r="556" spans="1:10" s="104" customFormat="1" ht="12.75" customHeight="1" x14ac:dyDescent="0.2">
      <c r="A556" s="6"/>
      <c r="B556" s="799" t="s">
        <v>61</v>
      </c>
      <c r="C556" s="800"/>
      <c r="D556" s="804"/>
      <c r="E556" s="327">
        <v>15</v>
      </c>
      <c r="F556" s="177"/>
      <c r="G556" s="109"/>
      <c r="H556" s="113"/>
    </row>
    <row r="557" spans="1:10" s="104" customFormat="1" ht="11.25" customHeight="1" x14ac:dyDescent="0.2">
      <c r="A557" s="6"/>
      <c r="B557" s="805" t="s">
        <v>471</v>
      </c>
      <c r="C557" s="806"/>
      <c r="D557" s="807"/>
      <c r="E557" s="328">
        <v>15</v>
      </c>
      <c r="F557" s="174"/>
      <c r="G557" s="109"/>
      <c r="H557" s="113"/>
    </row>
    <row r="558" spans="1:10" s="104" customFormat="1" ht="11.25" customHeight="1" x14ac:dyDescent="0.2">
      <c r="A558" s="6"/>
      <c r="B558" s="805" t="s">
        <v>473</v>
      </c>
      <c r="C558" s="806"/>
      <c r="D558" s="807"/>
      <c r="E558" s="328"/>
      <c r="F558" s="174"/>
      <c r="G558" s="109"/>
      <c r="H558" s="113"/>
    </row>
    <row r="559" spans="1:10" s="104" customFormat="1" ht="11.25" customHeight="1" x14ac:dyDescent="0.2">
      <c r="A559" s="6"/>
      <c r="B559" s="805" t="s">
        <v>430</v>
      </c>
      <c r="C559" s="806"/>
      <c r="D559" s="807"/>
      <c r="E559" s="328"/>
      <c r="F559" s="174"/>
      <c r="G559" s="109"/>
      <c r="H559" s="113"/>
    </row>
    <row r="560" spans="1:10" s="104" customFormat="1" ht="11.25" customHeight="1" x14ac:dyDescent="0.2">
      <c r="A560" s="6"/>
      <c r="B560" s="805" t="s">
        <v>469</v>
      </c>
      <c r="C560" s="806"/>
      <c r="D560" s="807"/>
      <c r="E560" s="328"/>
      <c r="F560" s="174"/>
      <c r="G560" s="109"/>
      <c r="H560" s="113"/>
    </row>
    <row r="561" spans="1:10" s="104" customFormat="1" ht="21" customHeight="1" x14ac:dyDescent="0.2">
      <c r="A561" s="6"/>
      <c r="B561" s="805" t="s">
        <v>399</v>
      </c>
      <c r="C561" s="806"/>
      <c r="D561" s="807"/>
      <c r="E561" s="328"/>
      <c r="F561" s="174"/>
      <c r="G561" s="109"/>
      <c r="H561" s="113"/>
    </row>
    <row r="562" spans="1:10" s="104" customFormat="1" ht="12.75" customHeight="1" x14ac:dyDescent="0.2">
      <c r="A562" s="6"/>
      <c r="B562" s="805" t="s">
        <v>400</v>
      </c>
      <c r="C562" s="806"/>
      <c r="D562" s="807"/>
      <c r="E562" s="328"/>
      <c r="F562" s="174"/>
      <c r="G562" s="455"/>
      <c r="H562" s="113"/>
    </row>
    <row r="563" spans="1:10" s="104" customFormat="1" ht="12.75" customHeight="1" x14ac:dyDescent="0.2">
      <c r="A563" s="6"/>
      <c r="B563" s="805" t="s">
        <v>443</v>
      </c>
      <c r="C563" s="806"/>
      <c r="D563" s="807"/>
      <c r="E563" s="328"/>
      <c r="F563" s="174"/>
      <c r="G563" s="455"/>
      <c r="H563" s="113"/>
    </row>
    <row r="564" spans="1:10" s="457" customFormat="1" ht="15" customHeight="1" x14ac:dyDescent="0.2">
      <c r="A564" s="452"/>
      <c r="B564" s="805" t="s">
        <v>401</v>
      </c>
      <c r="C564" s="806"/>
      <c r="D564" s="807"/>
      <c r="E564" s="328"/>
      <c r="F564" s="174"/>
      <c r="G564" s="460"/>
      <c r="H564" s="456"/>
    </row>
    <row r="565" spans="1:10" s="457" customFormat="1" ht="12.75" customHeight="1" x14ac:dyDescent="0.2">
      <c r="A565" s="452"/>
      <c r="B565" s="799" t="s">
        <v>62</v>
      </c>
      <c r="C565" s="864"/>
      <c r="D565" s="865"/>
      <c r="E565" s="327">
        <v>2122.7300000000005</v>
      </c>
      <c r="F565" s="177">
        <v>-0.94687124963552249</v>
      </c>
      <c r="G565" s="460"/>
      <c r="H565" s="461"/>
    </row>
    <row r="566" spans="1:10" s="457" customFormat="1" ht="12.75" customHeight="1" x14ac:dyDescent="0.2">
      <c r="A566" s="452"/>
      <c r="B566" s="805" t="s">
        <v>470</v>
      </c>
      <c r="C566" s="806"/>
      <c r="D566" s="807"/>
      <c r="E566" s="328">
        <v>1726.03</v>
      </c>
      <c r="F566" s="174">
        <v>-0.95067676813283097</v>
      </c>
      <c r="G566" s="462"/>
      <c r="H566" s="461"/>
    </row>
    <row r="567" spans="1:10" s="457" customFormat="1" ht="12.75" customHeight="1" x14ac:dyDescent="0.2">
      <c r="A567" s="452"/>
      <c r="B567" s="805" t="s">
        <v>474</v>
      </c>
      <c r="C567" s="806"/>
      <c r="D567" s="807"/>
      <c r="E567" s="328"/>
      <c r="F567" s="174"/>
      <c r="G567" s="462"/>
      <c r="H567" s="461"/>
    </row>
    <row r="568" spans="1:10" s="457" customFormat="1" ht="12.75" customHeight="1" x14ac:dyDescent="0.2">
      <c r="A568" s="452"/>
      <c r="B568" s="805" t="s">
        <v>402</v>
      </c>
      <c r="C568" s="806"/>
      <c r="D568" s="807"/>
      <c r="E568" s="328"/>
      <c r="F568" s="174"/>
      <c r="G568" s="462"/>
      <c r="H568" s="461"/>
    </row>
    <row r="569" spans="1:10" s="457" customFormat="1" ht="12.75" customHeight="1" x14ac:dyDescent="0.2">
      <c r="A569" s="452"/>
      <c r="B569" s="805" t="s">
        <v>469</v>
      </c>
      <c r="C569" s="806"/>
      <c r="D569" s="807"/>
      <c r="E569" s="328"/>
      <c r="F569" s="174"/>
      <c r="G569" s="464"/>
      <c r="H569" s="461"/>
    </row>
    <row r="570" spans="1:10" s="457" customFormat="1" ht="12.75" customHeight="1" x14ac:dyDescent="0.2">
      <c r="A570" s="452"/>
      <c r="B570" s="805" t="s">
        <v>472</v>
      </c>
      <c r="C570" s="806"/>
      <c r="D570" s="807"/>
      <c r="E570" s="328"/>
      <c r="F570" s="174"/>
      <c r="G570" s="580"/>
      <c r="H570" s="461"/>
    </row>
    <row r="571" spans="1:10" s="457" customFormat="1" ht="12.75" customHeight="1" x14ac:dyDescent="0.2">
      <c r="A571" s="463"/>
      <c r="B571" s="805" t="s">
        <v>399</v>
      </c>
      <c r="C571" s="806"/>
      <c r="D571" s="807"/>
      <c r="E571" s="328"/>
      <c r="F571" s="174"/>
      <c r="G571" s="470"/>
      <c r="H571" s="465"/>
    </row>
    <row r="572" spans="1:10" s="457" customFormat="1" ht="21" customHeight="1" x14ac:dyDescent="0.2">
      <c r="A572" s="452"/>
      <c r="B572" s="805" t="s">
        <v>400</v>
      </c>
      <c r="C572" s="806"/>
      <c r="D572" s="807"/>
      <c r="E572" s="328"/>
      <c r="F572" s="174"/>
      <c r="G572" s="473"/>
      <c r="H572" s="470"/>
    </row>
    <row r="573" spans="1:10" s="457" customFormat="1" ht="21" customHeight="1" x14ac:dyDescent="0.2">
      <c r="A573" s="452"/>
      <c r="B573" s="169" t="s">
        <v>425</v>
      </c>
      <c r="C573" s="383"/>
      <c r="D573" s="384"/>
      <c r="E573" s="328"/>
      <c r="F573" s="174"/>
      <c r="G573" s="477"/>
      <c r="H573" s="473"/>
    </row>
    <row r="574" spans="1:10" s="457" customFormat="1" ht="15" customHeight="1" x14ac:dyDescent="0.2">
      <c r="A574" s="452"/>
      <c r="B574" s="820" t="s">
        <v>403</v>
      </c>
      <c r="C574" s="821"/>
      <c r="D574" s="822"/>
      <c r="E574" s="453">
        <v>396.7</v>
      </c>
      <c r="F574" s="454"/>
      <c r="G574" s="481"/>
      <c r="H574" s="477"/>
    </row>
    <row r="575" spans="1:10" s="457" customFormat="1" ht="16.5" customHeight="1" x14ac:dyDescent="0.2">
      <c r="A575" s="452"/>
      <c r="B575" s="808" t="s">
        <v>343</v>
      </c>
      <c r="C575" s="809"/>
      <c r="D575" s="866"/>
      <c r="E575" s="458"/>
      <c r="F575" s="459"/>
      <c r="G575" s="623"/>
      <c r="H575" s="481"/>
    </row>
    <row r="576" spans="1:10" s="602" customFormat="1" ht="12.75" customHeight="1" x14ac:dyDescent="0.2">
      <c r="A576" s="452"/>
      <c r="B576" s="808" t="s">
        <v>344</v>
      </c>
      <c r="C576" s="809"/>
      <c r="D576" s="866"/>
      <c r="E576" s="458">
        <v>470975.95999999996</v>
      </c>
      <c r="F576" s="459">
        <v>0.4272595209357386</v>
      </c>
      <c r="G576" s="622"/>
      <c r="H576" s="484"/>
      <c r="J576" s="457"/>
    </row>
    <row r="577" spans="1:10" s="486" customFormat="1" ht="12.75" x14ac:dyDescent="0.2">
      <c r="A577" s="452"/>
      <c r="B577" s="799" t="s">
        <v>63</v>
      </c>
      <c r="C577" s="800"/>
      <c r="D577" s="855"/>
      <c r="E577" s="453">
        <v>301422.58999999997</v>
      </c>
      <c r="F577" s="454">
        <v>0.87772555827156817</v>
      </c>
      <c r="G577" s="487"/>
      <c r="H577" s="484"/>
      <c r="I577" s="470"/>
    </row>
    <row r="578" spans="1:10" s="486" customFormat="1" ht="12.75" x14ac:dyDescent="0.2">
      <c r="A578" s="463"/>
      <c r="B578" s="799" t="s">
        <v>64</v>
      </c>
      <c r="C578" s="800"/>
      <c r="D578" s="855"/>
      <c r="E578" s="453">
        <v>169553.37</v>
      </c>
      <c r="F578" s="454">
        <v>8.733837228160457E-3</v>
      </c>
      <c r="G578" s="490"/>
      <c r="H578" s="488"/>
      <c r="I578" s="472"/>
    </row>
    <row r="579" spans="1:10" s="486" customFormat="1" ht="12.75" x14ac:dyDescent="0.2">
      <c r="A579" s="463"/>
      <c r="B579" s="799" t="s">
        <v>478</v>
      </c>
      <c r="C579" s="800"/>
      <c r="D579" s="855"/>
      <c r="E579" s="453"/>
      <c r="F579" s="454"/>
      <c r="G579" s="490"/>
      <c r="H579" s="488"/>
      <c r="I579" s="472"/>
    </row>
    <row r="580" spans="1:10" s="486" customFormat="1" ht="12.75" x14ac:dyDescent="0.2">
      <c r="A580" s="463"/>
      <c r="B580" s="799" t="s">
        <v>479</v>
      </c>
      <c r="C580" s="800"/>
      <c r="D580" s="800"/>
      <c r="E580" s="453"/>
      <c r="F580" s="454"/>
      <c r="G580" s="490"/>
      <c r="H580" s="488"/>
      <c r="I580" s="472"/>
    </row>
    <row r="581" spans="1:10" s="486" customFormat="1" ht="19.5" customHeight="1" x14ac:dyDescent="0.2">
      <c r="A581" s="489"/>
      <c r="B581" s="817" t="s">
        <v>65</v>
      </c>
      <c r="C581" s="818"/>
      <c r="D581" s="819"/>
      <c r="E581" s="326">
        <v>45886117.920000099</v>
      </c>
      <c r="F581" s="243">
        <v>0.45085135904011753</v>
      </c>
      <c r="G581" s="492"/>
      <c r="H581" s="491"/>
      <c r="I581" s="481"/>
    </row>
    <row r="582" spans="1:10" s="486" customFormat="1" x14ac:dyDescent="0.2">
      <c r="A582" s="452"/>
      <c r="B582" s="467">
        <f>64</f>
        <v>64</v>
      </c>
      <c r="C582" s="468"/>
      <c r="D582" s="468"/>
      <c r="E582" s="469"/>
      <c r="F582" s="470"/>
      <c r="G582" s="492"/>
      <c r="H582" s="493"/>
      <c r="I582" s="494"/>
    </row>
    <row r="583" spans="1:10" s="486" customFormat="1" ht="15.75" x14ac:dyDescent="0.25">
      <c r="A583" s="452"/>
      <c r="B583" s="471" t="s">
        <v>0</v>
      </c>
      <c r="C583" s="472"/>
      <c r="D583" s="472"/>
      <c r="E583" s="472"/>
      <c r="F583" s="473"/>
      <c r="G583" s="492"/>
      <c r="H583" s="493"/>
      <c r="I583" s="494"/>
    </row>
    <row r="584" spans="1:10" s="496" customFormat="1" ht="12" customHeight="1" x14ac:dyDescent="0.2">
      <c r="A584" s="452"/>
      <c r="B584" s="474"/>
      <c r="C584" s="475" t="str">
        <f>$C$3</f>
        <v>MOIS DE MAI 2024</v>
      </c>
      <c r="D584" s="476"/>
      <c r="E584" s="468"/>
      <c r="F584" s="477"/>
      <c r="G584" s="492"/>
      <c r="H584" s="493"/>
      <c r="I584" s="495"/>
    </row>
    <row r="585" spans="1:10" s="498" customFormat="1" ht="12.75" customHeight="1" x14ac:dyDescent="0.2">
      <c r="A585" s="452"/>
      <c r="B585" s="478" t="str">
        <f>B518</f>
        <v xml:space="preserve">             II- ASSURANCE MATERNITE : DEPENSES en milliers d'euros</v>
      </c>
      <c r="C585" s="479"/>
      <c r="D585" s="479"/>
      <c r="E585" s="479"/>
      <c r="F585" s="480"/>
      <c r="G585" s="492"/>
      <c r="H585" s="493"/>
      <c r="I585" s="497"/>
    </row>
    <row r="586" spans="1:10" s="500" customFormat="1" ht="12.75" customHeight="1" x14ac:dyDescent="0.2">
      <c r="A586" s="452"/>
      <c r="B586" s="860"/>
      <c r="C586" s="861"/>
      <c r="D586" s="482"/>
      <c r="E586" s="601" t="s">
        <v>6</v>
      </c>
      <c r="F586" s="339" t="s">
        <v>300</v>
      </c>
      <c r="G586" s="490"/>
      <c r="H586" s="493"/>
      <c r="I586" s="499"/>
      <c r="J586" s="457"/>
    </row>
    <row r="587" spans="1:10" s="486" customFormat="1" ht="12.75" customHeight="1" x14ac:dyDescent="0.2">
      <c r="A587" s="452"/>
      <c r="B587" s="505" t="s">
        <v>475</v>
      </c>
      <c r="C587" s="505"/>
      <c r="D587" s="505"/>
      <c r="E587" s="326"/>
      <c r="F587" s="243"/>
      <c r="G587" s="519"/>
      <c r="H587" s="513"/>
      <c r="I587" s="520"/>
    </row>
    <row r="588" spans="1:10" s="496" customFormat="1" ht="17.25" customHeight="1" x14ac:dyDescent="0.2">
      <c r="A588" s="452"/>
      <c r="B588" s="501"/>
      <c r="C588" s="502"/>
      <c r="D588" s="502"/>
      <c r="E588" s="502"/>
      <c r="F588" s="621"/>
      <c r="G588" s="519"/>
      <c r="H588" s="513"/>
      <c r="I588" s="495"/>
      <c r="J588" s="457"/>
    </row>
    <row r="589" spans="1:10" s="486" customFormat="1" ht="16.5" customHeight="1" x14ac:dyDescent="0.2">
      <c r="A589" s="452"/>
      <c r="B589" s="505" t="s">
        <v>30</v>
      </c>
      <c r="C589" s="506"/>
      <c r="D589" s="507"/>
      <c r="E589" s="618">
        <v>275085498.34984183</v>
      </c>
      <c r="F589" s="617">
        <v>0.13336204686334607</v>
      </c>
      <c r="G589" s="519"/>
      <c r="H589" s="513"/>
      <c r="I589" s="520"/>
      <c r="J589" s="457"/>
    </row>
    <row r="590" spans="1:10" s="486" customFormat="1" ht="16.5" customHeight="1" x14ac:dyDescent="0.2">
      <c r="A590" s="452"/>
      <c r="B590" s="510"/>
      <c r="C590" s="506"/>
      <c r="D590" s="506"/>
      <c r="E590" s="620"/>
      <c r="F590" s="619"/>
      <c r="G590" s="519"/>
      <c r="H590" s="513"/>
      <c r="I590" s="520"/>
      <c r="J590" s="457"/>
    </row>
    <row r="591" spans="1:10" s="486" customFormat="1" ht="16.5" customHeight="1" x14ac:dyDescent="0.2">
      <c r="A591" s="452"/>
      <c r="B591" s="505" t="s">
        <v>240</v>
      </c>
      <c r="C591" s="506"/>
      <c r="D591" s="507"/>
      <c r="E591" s="618">
        <v>69164.260000000024</v>
      </c>
      <c r="F591" s="617">
        <v>0.20601898229496762</v>
      </c>
      <c r="G591" s="519"/>
      <c r="H591" s="513"/>
      <c r="I591" s="520"/>
      <c r="J591" s="457"/>
    </row>
    <row r="592" spans="1:10" s="486" customFormat="1" ht="16.5" hidden="1" customHeight="1" x14ac:dyDescent="0.2">
      <c r="A592" s="452"/>
      <c r="B592" s="514"/>
      <c r="C592" s="515"/>
      <c r="D592" s="607"/>
      <c r="E592" s="616"/>
      <c r="F592" s="615"/>
      <c r="G592" s="519"/>
      <c r="H592" s="513"/>
      <c r="I592" s="520"/>
      <c r="J592" s="457"/>
    </row>
    <row r="593" spans="1:10" s="486" customFormat="1" ht="16.5" hidden="1" customHeight="1" x14ac:dyDescent="0.2">
      <c r="A593" s="452"/>
      <c r="B593" s="514"/>
      <c r="C593" s="515"/>
      <c r="D593" s="607"/>
      <c r="E593" s="616"/>
      <c r="F593" s="615"/>
      <c r="G593" s="519"/>
      <c r="H593" s="513"/>
      <c r="I593" s="520"/>
      <c r="J593" s="457"/>
    </row>
    <row r="594" spans="1:10" s="486" customFormat="1" ht="16.5" hidden="1" customHeight="1" x14ac:dyDescent="0.2">
      <c r="A594" s="452"/>
      <c r="B594" s="514"/>
      <c r="C594" s="515"/>
      <c r="D594" s="607"/>
      <c r="E594" s="616"/>
      <c r="F594" s="615"/>
      <c r="G594" s="519"/>
      <c r="H594" s="513"/>
      <c r="I594" s="520"/>
      <c r="J594" s="457"/>
    </row>
    <row r="595" spans="1:10" s="486" customFormat="1" ht="16.5" customHeight="1" x14ac:dyDescent="0.2">
      <c r="A595" s="452"/>
      <c r="B595" s="514"/>
      <c r="C595" s="515"/>
      <c r="D595" s="607"/>
      <c r="E595" s="616"/>
      <c r="F595" s="615"/>
      <c r="G595" s="519"/>
      <c r="H595" s="513"/>
      <c r="I595" s="520"/>
      <c r="J595" s="457"/>
    </row>
    <row r="596" spans="1:10" s="486" customFormat="1" ht="16.5" customHeight="1" x14ac:dyDescent="0.2">
      <c r="A596" s="452"/>
      <c r="B596" s="126" t="s">
        <v>433</v>
      </c>
      <c r="C596" s="127"/>
      <c r="D596" s="128"/>
      <c r="E596" s="411"/>
      <c r="F596" s="412"/>
      <c r="G596" s="519"/>
      <c r="H596" s="513"/>
      <c r="I596" s="520"/>
      <c r="J596" s="457"/>
    </row>
    <row r="597" spans="1:10" s="486" customFormat="1" ht="16.5" customHeight="1" x14ac:dyDescent="0.2">
      <c r="A597" s="452"/>
      <c r="B597" s="514"/>
      <c r="C597" s="515"/>
      <c r="D597" s="607"/>
      <c r="E597" s="616"/>
      <c r="F597" s="615"/>
      <c r="G597" s="519"/>
      <c r="H597" s="513"/>
      <c r="I597" s="520"/>
      <c r="J597" s="457"/>
    </row>
    <row r="598" spans="1:10" s="486" customFormat="1" ht="16.5" customHeight="1" x14ac:dyDescent="0.2">
      <c r="A598" s="452"/>
      <c r="B598" s="505" t="s">
        <v>19</v>
      </c>
      <c r="C598" s="521"/>
      <c r="D598" s="614"/>
      <c r="E598" s="618"/>
      <c r="F598" s="617"/>
      <c r="G598" s="519"/>
      <c r="H598" s="513"/>
      <c r="I598" s="520"/>
      <c r="J598" s="457"/>
    </row>
    <row r="599" spans="1:10" s="486" customFormat="1" ht="16.5" customHeight="1" x14ac:dyDescent="0.2">
      <c r="A599" s="452"/>
      <c r="B599" s="514"/>
      <c r="C599" s="515"/>
      <c r="D599" s="607"/>
      <c r="E599" s="616"/>
      <c r="F599" s="615"/>
      <c r="G599" s="519"/>
      <c r="H599" s="513"/>
      <c r="I599" s="520"/>
      <c r="J599" s="457"/>
    </row>
    <row r="600" spans="1:10" s="486" customFormat="1" ht="16.5" customHeight="1" x14ac:dyDescent="0.2">
      <c r="A600" s="452"/>
      <c r="B600" s="505" t="s">
        <v>44</v>
      </c>
      <c r="C600" s="521"/>
      <c r="D600" s="614"/>
      <c r="E600" s="618"/>
      <c r="F600" s="617"/>
      <c r="G600" s="519"/>
      <c r="H600" s="513"/>
      <c r="I600" s="520"/>
    </row>
    <row r="601" spans="1:10" s="486" customFormat="1" ht="16.5" customHeight="1" x14ac:dyDescent="0.2">
      <c r="A601" s="452"/>
      <c r="B601" s="514"/>
      <c r="C601" s="515"/>
      <c r="D601" s="607"/>
      <c r="E601" s="616"/>
      <c r="F601" s="615"/>
      <c r="G601" s="519"/>
      <c r="H601" s="513"/>
      <c r="I601" s="520"/>
      <c r="J601" s="457"/>
    </row>
    <row r="602" spans="1:10" s="486" customFormat="1" ht="16.5" customHeight="1" x14ac:dyDescent="0.2">
      <c r="A602" s="452"/>
      <c r="B602" s="523" t="s">
        <v>42</v>
      </c>
      <c r="C602" s="521"/>
      <c r="D602" s="614"/>
      <c r="E602" s="613"/>
      <c r="F602" s="612"/>
      <c r="G602" s="519"/>
      <c r="H602" s="513"/>
      <c r="I602" s="520"/>
    </row>
    <row r="603" spans="1:10" s="486" customFormat="1" ht="16.5" customHeight="1" x14ac:dyDescent="0.2">
      <c r="A603" s="452"/>
      <c r="B603" s="526" t="s">
        <v>83</v>
      </c>
      <c r="C603" s="515"/>
      <c r="D603" s="611"/>
      <c r="E603" s="568"/>
      <c r="F603" s="570"/>
      <c r="G603" s="540"/>
      <c r="H603" s="513"/>
      <c r="I603" s="520"/>
      <c r="J603" s="457"/>
    </row>
    <row r="604" spans="1:10" s="486" customFormat="1" ht="16.5" customHeight="1" x14ac:dyDescent="0.2">
      <c r="A604" s="452"/>
      <c r="B604" s="530" t="s">
        <v>84</v>
      </c>
      <c r="C604" s="531"/>
      <c r="D604" s="610"/>
      <c r="E604" s="609"/>
      <c r="F604" s="608"/>
      <c r="G604" s="468"/>
      <c r="H604" s="541"/>
      <c r="I604" s="520"/>
    </row>
    <row r="605" spans="1:10" s="486" customFormat="1" ht="16.5" customHeight="1" thickBot="1" x14ac:dyDescent="0.25">
      <c r="A605" s="452"/>
      <c r="B605" s="535"/>
      <c r="C605" s="515"/>
      <c r="D605" s="607"/>
      <c r="E605" s="606"/>
      <c r="F605" s="605"/>
      <c r="G605" s="468"/>
      <c r="H605" s="541"/>
      <c r="I605" s="520"/>
    </row>
    <row r="606" spans="1:10" ht="16.5" customHeight="1" thickBot="1" x14ac:dyDescent="0.25">
      <c r="B606" s="536" t="s">
        <v>168</v>
      </c>
      <c r="C606" s="537"/>
      <c r="D606" s="537"/>
      <c r="E606" s="604">
        <v>453218008.53369194</v>
      </c>
      <c r="F606" s="603">
        <v>7.37380660633562E-2</v>
      </c>
      <c r="I606" s="111"/>
      <c r="J606" s="104"/>
    </row>
    <row r="607" spans="1:10" ht="16.5" customHeight="1" x14ac:dyDescent="0.2">
      <c r="B607" s="467"/>
      <c r="C607" s="468"/>
      <c r="D607" s="468"/>
      <c r="E607" s="468"/>
      <c r="F607" s="468"/>
      <c r="I607" s="111"/>
      <c r="J607" s="104"/>
    </row>
    <row r="608" spans="1:10" ht="16.5" customHeight="1" x14ac:dyDescent="0.2">
      <c r="I608" s="111"/>
    </row>
    <row r="609" spans="1:10" s="136" customFormat="1" ht="39" customHeight="1" x14ac:dyDescent="0.2">
      <c r="A609" s="6"/>
      <c r="B609" s="5"/>
      <c r="C609" s="3"/>
      <c r="D609" s="3"/>
      <c r="E609" s="3"/>
      <c r="F609" s="3"/>
      <c r="G609" s="3"/>
      <c r="H609" s="3"/>
      <c r="I609" s="85"/>
      <c r="J609" s="104"/>
    </row>
  </sheetData>
  <dataConsolidate/>
  <mergeCells count="90">
    <mergeCell ref="B580:D580"/>
    <mergeCell ref="B567:D567"/>
    <mergeCell ref="B578:D578"/>
    <mergeCell ref="B581:D581"/>
    <mergeCell ref="B568:D568"/>
    <mergeCell ref="B569:D569"/>
    <mergeCell ref="B571:D571"/>
    <mergeCell ref="B575:D575"/>
    <mergeCell ref="B577:D577"/>
    <mergeCell ref="B574:D574"/>
    <mergeCell ref="B570:D570"/>
    <mergeCell ref="B576:D576"/>
    <mergeCell ref="B566:D566"/>
    <mergeCell ref="B555:D555"/>
    <mergeCell ref="B560:D560"/>
    <mergeCell ref="B559:D559"/>
    <mergeCell ref="B544:D544"/>
    <mergeCell ref="B551:D551"/>
    <mergeCell ref="B552:D552"/>
    <mergeCell ref="B553:D553"/>
    <mergeCell ref="B563:D563"/>
    <mergeCell ref="B565:D565"/>
    <mergeCell ref="B545:D545"/>
    <mergeCell ref="B547:D547"/>
    <mergeCell ref="B537:D537"/>
    <mergeCell ref="B538:D538"/>
    <mergeCell ref="B541:D541"/>
    <mergeCell ref="B542:D542"/>
    <mergeCell ref="B539:D539"/>
    <mergeCell ref="B540:D540"/>
    <mergeCell ref="B513:C513"/>
    <mergeCell ref="B557:D557"/>
    <mergeCell ref="B509:C509"/>
    <mergeCell ref="B522:D522"/>
    <mergeCell ref="B523:D523"/>
    <mergeCell ref="B524:D524"/>
    <mergeCell ref="B548:D548"/>
    <mergeCell ref="B526:D526"/>
    <mergeCell ref="B531:D531"/>
    <mergeCell ref="B527:D527"/>
    <mergeCell ref="B480:C480"/>
    <mergeCell ref="B492:C492"/>
    <mergeCell ref="B491:C491"/>
    <mergeCell ref="B489:C489"/>
    <mergeCell ref="B493:C493"/>
    <mergeCell ref="B536:D536"/>
    <mergeCell ref="B511:C511"/>
    <mergeCell ref="B510:C510"/>
    <mergeCell ref="B519:C519"/>
    <mergeCell ref="B515:C515"/>
    <mergeCell ref="B495:C495"/>
    <mergeCell ref="B501:C501"/>
    <mergeCell ref="B484:C484"/>
    <mergeCell ref="B479:C479"/>
    <mergeCell ref="B496:C496"/>
    <mergeCell ref="B558:D558"/>
    <mergeCell ref="B533:D533"/>
    <mergeCell ref="B534:D534"/>
    <mergeCell ref="B543:D543"/>
    <mergeCell ref="B556:D556"/>
    <mergeCell ref="B505:C505"/>
    <mergeCell ref="B550:D550"/>
    <mergeCell ref="B508:C508"/>
    <mergeCell ref="B512:C512"/>
    <mergeCell ref="B500:C500"/>
    <mergeCell ref="B481:C481"/>
    <mergeCell ref="B498:C498"/>
    <mergeCell ref="B499:C499"/>
    <mergeCell ref="B490:C490"/>
    <mergeCell ref="B485:C485"/>
    <mergeCell ref="B506:C506"/>
    <mergeCell ref="B514:C514"/>
    <mergeCell ref="B535:D535"/>
    <mergeCell ref="B586:C586"/>
    <mergeCell ref="B477:C477"/>
    <mergeCell ref="B494:C494"/>
    <mergeCell ref="B507:C507"/>
    <mergeCell ref="B497:C497"/>
    <mergeCell ref="B478:C478"/>
    <mergeCell ref="B502:C502"/>
    <mergeCell ref="B579:D579"/>
    <mergeCell ref="B562:D562"/>
    <mergeCell ref="B564:D564"/>
    <mergeCell ref="B572:D572"/>
    <mergeCell ref="B525:D525"/>
    <mergeCell ref="B520:D520"/>
    <mergeCell ref="B549:D549"/>
    <mergeCell ref="B521:D521"/>
    <mergeCell ref="B532:D532"/>
    <mergeCell ref="B561:D561"/>
  </mergeCells>
  <printOptions headings="1"/>
  <pageMargins left="0.19685039370078741" right="0.19685039370078741" top="0.27559055118110237" bottom="0.19685039370078741" header="0.31496062992125984" footer="0.51181102362204722"/>
  <pageSetup paperSize="9" scale="32" fitToHeight="7" orientation="portrait" verticalDpi="1200" r:id="rId1"/>
  <headerFooter alignWithMargins="0"/>
  <rowBreaks count="4" manualBreakCount="4">
    <brk id="135" max="8" man="1"/>
    <brk id="268" max="8" man="1"/>
    <brk id="384" max="8" man="1"/>
    <brk id="472"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tabColor indexed="45"/>
  </sheetPr>
  <dimension ref="A1:I23"/>
  <sheetViews>
    <sheetView showZeros="0" view="pageBreakPreview" zoomScale="115" zoomScaleNormal="100" zoomScaleSheetLayoutView="115" workbookViewId="0">
      <selection activeCell="D21" sqref="D21:F21"/>
    </sheetView>
  </sheetViews>
  <sheetFormatPr baseColWidth="10" defaultRowHeight="11.25" x14ac:dyDescent="0.2"/>
  <cols>
    <col min="1" max="1" width="4" style="6" customWidth="1"/>
    <col min="2" max="2" width="45.42578125" style="5" customWidth="1"/>
    <col min="3" max="3" width="13.7109375" style="3" customWidth="1"/>
    <col min="4" max="4" width="14.7109375" style="3" customWidth="1"/>
    <col min="5" max="5" width="2.28515625" style="3" customWidth="1"/>
    <col min="6" max="6" width="10.42578125" style="3" customWidth="1"/>
    <col min="7" max="7" width="2.5703125" style="3" customWidth="1"/>
    <col min="8" max="16384" width="11.42578125" style="5"/>
  </cols>
  <sheetData>
    <row r="1" spans="1:9" x14ac:dyDescent="0.2">
      <c r="B1" s="43"/>
      <c r="G1" s="4"/>
    </row>
    <row r="2" spans="1:9" s="136" customFormat="1" ht="24.75" customHeight="1" x14ac:dyDescent="0.15">
      <c r="A2" s="6"/>
      <c r="B2" s="137" t="s">
        <v>332</v>
      </c>
      <c r="C2" s="138"/>
      <c r="D2" s="138"/>
      <c r="E2" s="138"/>
      <c r="F2" s="138"/>
      <c r="G2" s="138"/>
    </row>
    <row r="3" spans="1:9" ht="12" customHeight="1" x14ac:dyDescent="0.2">
      <c r="B3" s="9">
        <f>Maladie_mnt!B3</f>
        <v>0</v>
      </c>
      <c r="C3" s="11" t="str">
        <f>Maladie_mnt!C3</f>
        <v>MOIS DE MAI 2024</v>
      </c>
      <c r="D3" s="11"/>
      <c r="H3" s="3"/>
      <c r="I3" s="3"/>
    </row>
    <row r="4" spans="1:9" ht="19.5" customHeight="1" x14ac:dyDescent="0.2">
      <c r="B4" s="12" t="s">
        <v>46</v>
      </c>
      <c r="C4" s="87"/>
      <c r="D4" s="139"/>
      <c r="E4" s="139"/>
      <c r="F4" s="140"/>
      <c r="G4" s="86"/>
    </row>
    <row r="5" spans="1:9" ht="25.5" customHeight="1" x14ac:dyDescent="0.2">
      <c r="B5" s="141" t="s">
        <v>15</v>
      </c>
      <c r="C5" s="142"/>
      <c r="D5" s="189" t="s">
        <v>6</v>
      </c>
      <c r="E5" s="143"/>
      <c r="F5" s="341" t="s">
        <v>333</v>
      </c>
      <c r="G5" s="144"/>
    </row>
    <row r="6" spans="1:9" ht="25.5" customHeight="1" x14ac:dyDescent="0.2">
      <c r="B6" s="145" t="s">
        <v>32</v>
      </c>
      <c r="C6" s="146"/>
      <c r="D6" s="365"/>
      <c r="E6" s="257"/>
      <c r="F6" s="388"/>
      <c r="G6" s="144"/>
    </row>
    <row r="7" spans="1:9" s="95" customFormat="1" ht="25.5" customHeight="1" x14ac:dyDescent="0.2">
      <c r="A7" s="91"/>
      <c r="B7" s="147" t="s">
        <v>16</v>
      </c>
      <c r="C7" s="148"/>
      <c r="D7" s="364"/>
      <c r="E7" s="258"/>
      <c r="F7" s="239"/>
      <c r="G7" s="94"/>
    </row>
    <row r="8" spans="1:9" ht="15" hidden="1" customHeight="1" x14ac:dyDescent="0.2">
      <c r="B8" s="149" t="s">
        <v>334</v>
      </c>
      <c r="C8" s="68"/>
      <c r="D8" s="364">
        <v>626604900.1400001</v>
      </c>
      <c r="E8" s="258"/>
      <c r="F8" s="239">
        <v>7.9117616234399168E-2</v>
      </c>
      <c r="G8" s="20"/>
    </row>
    <row r="9" spans="1:9" ht="15" hidden="1" customHeight="1" x14ac:dyDescent="0.2">
      <c r="B9" s="149" t="s">
        <v>335</v>
      </c>
      <c r="C9" s="68"/>
      <c r="D9" s="364"/>
      <c r="E9" s="258"/>
      <c r="F9" s="239"/>
      <c r="G9" s="20"/>
    </row>
    <row r="10" spans="1:9" ht="15" customHeight="1" x14ac:dyDescent="0.2">
      <c r="B10" s="149" t="s">
        <v>317</v>
      </c>
      <c r="C10" s="68"/>
      <c r="D10" s="364">
        <v>626604900.1400001</v>
      </c>
      <c r="E10" s="258"/>
      <c r="F10" s="239">
        <v>7.9117616234399168E-2</v>
      </c>
      <c r="G10" s="20"/>
    </row>
    <row r="11" spans="1:9" ht="24" hidden="1" customHeight="1" x14ac:dyDescent="0.2">
      <c r="B11" s="149" t="s">
        <v>336</v>
      </c>
      <c r="C11" s="68"/>
      <c r="D11" s="364">
        <v>22307037.770000007</v>
      </c>
      <c r="E11" s="258"/>
      <c r="F11" s="239">
        <v>-6.1391301724970093E-3</v>
      </c>
      <c r="G11" s="20"/>
    </row>
    <row r="12" spans="1:9" ht="12.75" hidden="1" customHeight="1" x14ac:dyDescent="0.2">
      <c r="B12" s="149" t="s">
        <v>337</v>
      </c>
      <c r="C12" s="68"/>
      <c r="D12" s="364"/>
      <c r="E12" s="258"/>
      <c r="F12" s="239"/>
      <c r="G12" s="20"/>
    </row>
    <row r="13" spans="1:9" ht="13.5" customHeight="1" x14ac:dyDescent="0.2">
      <c r="B13" s="149" t="s">
        <v>318</v>
      </c>
      <c r="C13" s="68"/>
      <c r="D13" s="364">
        <v>22307037.770000007</v>
      </c>
      <c r="E13" s="258"/>
      <c r="F13" s="239">
        <v>-6.1391301724970093E-3</v>
      </c>
      <c r="G13" s="20"/>
    </row>
    <row r="14" spans="1:9" ht="21.75" hidden="1" customHeight="1" x14ac:dyDescent="0.2">
      <c r="B14" s="149" t="s">
        <v>338</v>
      </c>
      <c r="C14" s="68"/>
      <c r="D14" s="364">
        <v>12774148.849999998</v>
      </c>
      <c r="E14" s="258"/>
      <c r="F14" s="239">
        <v>-4.1955414014005155E-2</v>
      </c>
      <c r="G14" s="20"/>
    </row>
    <row r="15" spans="1:9" ht="14.25" hidden="1" customHeight="1" x14ac:dyDescent="0.2">
      <c r="B15" s="149" t="s">
        <v>339</v>
      </c>
      <c r="C15" s="68"/>
      <c r="D15" s="365"/>
      <c r="E15" s="257"/>
      <c r="F15" s="239"/>
      <c r="G15" s="20"/>
    </row>
    <row r="16" spans="1:9" ht="16.5" customHeight="1" x14ac:dyDescent="0.2">
      <c r="B16" s="149" t="s">
        <v>319</v>
      </c>
      <c r="C16" s="68"/>
      <c r="D16" s="364">
        <v>12774148.849999998</v>
      </c>
      <c r="E16" s="258"/>
      <c r="F16" s="239">
        <v>-4.1955414014005155E-2</v>
      </c>
      <c r="G16" s="20"/>
    </row>
    <row r="17" spans="1:7" s="63" customFormat="1" ht="29.25" customHeight="1" x14ac:dyDescent="0.2">
      <c r="A17" s="61"/>
      <c r="B17" s="151" t="s">
        <v>17</v>
      </c>
      <c r="C17" s="152"/>
      <c r="D17" s="426">
        <v>661686086.76000023</v>
      </c>
      <c r="E17" s="397"/>
      <c r="F17" s="389">
        <v>7.3394604012892328E-2</v>
      </c>
      <c r="G17" s="153"/>
    </row>
    <row r="18" spans="1:7" ht="20.25" customHeight="1" thickBot="1" x14ac:dyDescent="0.25">
      <c r="B18" s="97" t="s">
        <v>18</v>
      </c>
      <c r="C18" s="150"/>
      <c r="D18" s="364"/>
      <c r="E18" s="258"/>
      <c r="F18" s="390"/>
      <c r="G18" s="20"/>
    </row>
    <row r="19" spans="1:7" s="121" customFormat="1" ht="42.75" customHeight="1" thickBot="1" x14ac:dyDescent="0.25">
      <c r="A19" s="114"/>
      <c r="B19" s="154" t="s">
        <v>19</v>
      </c>
      <c r="C19" s="155"/>
      <c r="D19" s="366">
        <v>661686086.76000023</v>
      </c>
      <c r="E19" s="259"/>
      <c r="F19" s="260">
        <v>7.3394604012892328E-2</v>
      </c>
      <c r="G19" s="156"/>
    </row>
    <row r="20" spans="1:7" s="160" customFormat="1" ht="42.75" customHeight="1" thickBot="1" x14ac:dyDescent="0.25">
      <c r="A20" s="6"/>
      <c r="B20" s="157"/>
      <c r="C20" s="158"/>
      <c r="D20" s="159"/>
      <c r="E20" s="159"/>
      <c r="F20" s="188"/>
      <c r="G20" s="47"/>
    </row>
    <row r="21" spans="1:7" s="121" customFormat="1" ht="53.25" customHeight="1" thickBot="1" x14ac:dyDescent="0.25">
      <c r="A21" s="114"/>
      <c r="B21" s="379" t="s">
        <v>44</v>
      </c>
      <c r="C21" s="380"/>
      <c r="D21" s="381">
        <v>8246182.6400000006</v>
      </c>
      <c r="E21" s="259"/>
      <c r="F21" s="260">
        <v>-2.5818114204973819E-2</v>
      </c>
      <c r="G21" s="156"/>
    </row>
    <row r="22" spans="1:7" ht="29.25" customHeight="1" x14ac:dyDescent="0.2">
      <c r="B22" s="382"/>
      <c r="C22" s="159"/>
      <c r="D22" s="159"/>
      <c r="E22" s="159"/>
      <c r="F22" s="47"/>
      <c r="G22" s="47"/>
    </row>
    <row r="23" spans="1:7" ht="9" customHeight="1" x14ac:dyDescent="0.2">
      <c r="A23" s="1"/>
      <c r="F23" s="4"/>
      <c r="G23" s="4"/>
    </row>
  </sheetData>
  <dataConsolidate/>
  <pageMargins left="0.19685039370078741" right="0.19685039370078741" top="0.27559055118110237" bottom="0.19685039370078741" header="0.31496062992125984" footer="0.51181102362204722"/>
  <pageSetup paperSize="9" scale="88" orientation="portrait" horizontalDpi="1200" verticalDpi="1200" r:id="rId1"/>
  <headerFooter alignWithMargins="0">
    <oddFooter xml:space="preserve">&amp;R&amp;8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tabColor indexed="45"/>
  </sheetPr>
  <dimension ref="A1:K601"/>
  <sheetViews>
    <sheetView showZeros="0" view="pageBreakPreview" topLeftCell="A310" zoomScale="115" zoomScaleNormal="100" zoomScaleSheetLayoutView="115" workbookViewId="0">
      <selection activeCell="E600" sqref="E600:F600"/>
    </sheetView>
  </sheetViews>
  <sheetFormatPr baseColWidth="10" defaultRowHeight="11.25" x14ac:dyDescent="0.2"/>
  <cols>
    <col min="1" max="1" width="4" style="6" customWidth="1"/>
    <col min="2" max="2" width="64.28515625" style="5" customWidth="1"/>
    <col min="3" max="3" width="15" style="3" bestFit="1" customWidth="1"/>
    <col min="4" max="4" width="14.85546875" style="3" customWidth="1"/>
    <col min="5" max="5" width="15" style="3" customWidth="1"/>
    <col min="6" max="6" width="14.85546875" style="3" bestFit="1" customWidth="1"/>
    <col min="7" max="7" width="3.8554687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5" customHeight="1" x14ac:dyDescent="0.25">
      <c r="B2" s="7" t="s">
        <v>288</v>
      </c>
      <c r="C2" s="8"/>
      <c r="D2" s="8"/>
      <c r="E2" s="8"/>
      <c r="F2" s="8"/>
      <c r="G2" s="8"/>
      <c r="H2" s="8"/>
      <c r="I2" s="8"/>
    </row>
    <row r="3" spans="1:9" ht="12" customHeight="1" x14ac:dyDescent="0.2">
      <c r="B3" s="9"/>
      <c r="C3" s="10" t="str">
        <f>Tousrisques_mnt!C3</f>
        <v>MOIS DE MAI 2024</v>
      </c>
      <c r="D3" s="11"/>
    </row>
    <row r="4" spans="1:9" ht="14.25" customHeight="1" x14ac:dyDescent="0.2">
      <c r="B4" s="12" t="s">
        <v>173</v>
      </c>
      <c r="C4" s="13"/>
      <c r="D4" s="13"/>
      <c r="E4" s="13"/>
      <c r="F4" s="14"/>
      <c r="G4" s="15"/>
      <c r="H4" s="5"/>
      <c r="I4" s="5"/>
    </row>
    <row r="5" spans="1:9" ht="12" customHeight="1" x14ac:dyDescent="0.2">
      <c r="B5" s="16" t="s">
        <v>4</v>
      </c>
      <c r="C5" s="18" t="s">
        <v>6</v>
      </c>
      <c r="D5" s="219" t="s">
        <v>3</v>
      </c>
      <c r="E5" s="219" t="s">
        <v>237</v>
      </c>
      <c r="F5" s="19" t="str">
        <f>Maladie_mnt!$H$5</f>
        <v>GAM</v>
      </c>
      <c r="G5" s="20"/>
      <c r="H5" s="5"/>
      <c r="I5" s="5"/>
    </row>
    <row r="6" spans="1:9" ht="9.75" customHeight="1" x14ac:dyDescent="0.2">
      <c r="B6" s="21"/>
      <c r="C6" s="17"/>
      <c r="D6" s="220" t="s">
        <v>241</v>
      </c>
      <c r="E6" s="220" t="s">
        <v>239</v>
      </c>
      <c r="F6" s="22" t="str">
        <f>Maladie_mnt!$H$6</f>
        <v>en %</v>
      </c>
      <c r="G6" s="23"/>
      <c r="H6" s="5"/>
      <c r="I6" s="5"/>
    </row>
    <row r="7" spans="1:9" s="28" customFormat="1" ht="16.5" customHeight="1" x14ac:dyDescent="0.2">
      <c r="A7" s="24"/>
      <c r="B7" s="25" t="s">
        <v>170</v>
      </c>
      <c r="C7" s="287"/>
      <c r="D7" s="288"/>
      <c r="E7" s="288"/>
      <c r="F7" s="181"/>
      <c r="G7" s="27"/>
    </row>
    <row r="8" spans="1:9" ht="6.75" customHeight="1" x14ac:dyDescent="0.2">
      <c r="B8" s="29"/>
      <c r="C8" s="289"/>
      <c r="D8" s="290"/>
      <c r="E8" s="290"/>
      <c r="F8" s="179"/>
      <c r="G8" s="20"/>
      <c r="H8" s="5"/>
      <c r="I8" s="5"/>
    </row>
    <row r="9" spans="1:9" s="28" customFormat="1" ht="14.25" customHeight="1" x14ac:dyDescent="0.2">
      <c r="A9" s="24"/>
      <c r="B9" s="31" t="s">
        <v>88</v>
      </c>
      <c r="C9" s="291"/>
      <c r="D9" s="292"/>
      <c r="E9" s="292"/>
      <c r="F9" s="178"/>
      <c r="G9" s="27"/>
    </row>
    <row r="10" spans="1:9" ht="10.5" customHeight="1" x14ac:dyDescent="0.2">
      <c r="B10" s="16" t="s">
        <v>22</v>
      </c>
      <c r="C10" s="289">
        <v>5284880.0399999972</v>
      </c>
      <c r="D10" s="290">
        <v>339106.53000000009</v>
      </c>
      <c r="E10" s="290">
        <v>4317.8099999999995</v>
      </c>
      <c r="F10" s="179">
        <v>2.7912753468615881E-2</v>
      </c>
      <c r="G10" s="20"/>
      <c r="H10" s="5"/>
      <c r="I10" s="5"/>
    </row>
    <row r="11" spans="1:9" ht="10.5" customHeight="1" x14ac:dyDescent="0.2">
      <c r="B11" s="16" t="s">
        <v>100</v>
      </c>
      <c r="C11" s="289">
        <v>44980.61</v>
      </c>
      <c r="D11" s="290"/>
      <c r="E11" s="290"/>
      <c r="F11" s="179">
        <v>-6.3666679850371999E-2</v>
      </c>
      <c r="G11" s="20"/>
      <c r="H11" s="5"/>
      <c r="I11" s="5"/>
    </row>
    <row r="12" spans="1:9" ht="10.5" customHeight="1" x14ac:dyDescent="0.2">
      <c r="B12" s="16" t="s">
        <v>340</v>
      </c>
      <c r="C12" s="289">
        <v>268684.49000000005</v>
      </c>
      <c r="D12" s="290">
        <v>32322.429999999997</v>
      </c>
      <c r="E12" s="290">
        <v>80.300000000000011</v>
      </c>
      <c r="F12" s="179">
        <v>1.4013249279978934E-2</v>
      </c>
      <c r="G12" s="20"/>
      <c r="H12" s="5"/>
      <c r="I12" s="5"/>
    </row>
    <row r="13" spans="1:9" ht="10.5" customHeight="1" x14ac:dyDescent="0.2">
      <c r="B13" s="340" t="s">
        <v>90</v>
      </c>
      <c r="C13" s="289">
        <v>265901.08000000007</v>
      </c>
      <c r="D13" s="290">
        <v>32229.479999999996</v>
      </c>
      <c r="E13" s="290">
        <v>79.53</v>
      </c>
      <c r="F13" s="179">
        <v>1.6959908038743254E-2</v>
      </c>
      <c r="G13" s="20"/>
      <c r="H13" s="5"/>
      <c r="I13" s="5"/>
    </row>
    <row r="14" spans="1:9" ht="10.5" customHeight="1" x14ac:dyDescent="0.2">
      <c r="B14" s="33" t="s">
        <v>304</v>
      </c>
      <c r="C14" s="289">
        <v>59288.570000000022</v>
      </c>
      <c r="D14" s="290">
        <v>10937.780000000002</v>
      </c>
      <c r="E14" s="290"/>
      <c r="F14" s="179">
        <v>-5.9418307026341322E-2</v>
      </c>
      <c r="G14" s="20"/>
      <c r="H14" s="5"/>
      <c r="I14" s="5"/>
    </row>
    <row r="15" spans="1:9" ht="10.5" customHeight="1" x14ac:dyDescent="0.2">
      <c r="B15" s="33" t="s">
        <v>305</v>
      </c>
      <c r="C15" s="289"/>
      <c r="D15" s="290"/>
      <c r="E15" s="290"/>
      <c r="F15" s="179"/>
      <c r="G15" s="20"/>
      <c r="H15" s="5"/>
      <c r="I15" s="5"/>
    </row>
    <row r="16" spans="1:9" ht="10.5" customHeight="1" x14ac:dyDescent="0.2">
      <c r="B16" s="33" t="s">
        <v>306</v>
      </c>
      <c r="C16" s="289">
        <v>164.20999999999998</v>
      </c>
      <c r="D16" s="290"/>
      <c r="E16" s="290"/>
      <c r="F16" s="179"/>
      <c r="G16" s="20"/>
      <c r="H16" s="5"/>
      <c r="I16" s="5"/>
    </row>
    <row r="17" spans="1:9" ht="10.5" customHeight="1" x14ac:dyDescent="0.2">
      <c r="B17" s="33" t="s">
        <v>307</v>
      </c>
      <c r="C17" s="289">
        <v>42507.620000000024</v>
      </c>
      <c r="D17" s="290">
        <v>1750.2700000000002</v>
      </c>
      <c r="E17" s="290">
        <v>34.97</v>
      </c>
      <c r="F17" s="179">
        <v>-2.3088889639634402E-2</v>
      </c>
      <c r="G17" s="20"/>
      <c r="H17" s="5"/>
      <c r="I17" s="5"/>
    </row>
    <row r="18" spans="1:9" ht="10.5" customHeight="1" x14ac:dyDescent="0.2">
      <c r="B18" s="33" t="s">
        <v>308</v>
      </c>
      <c r="C18" s="289">
        <v>5238.1800000000012</v>
      </c>
      <c r="D18" s="290"/>
      <c r="E18" s="290"/>
      <c r="F18" s="179">
        <v>8.2610825322881665E-2</v>
      </c>
      <c r="G18" s="20"/>
      <c r="H18" s="5"/>
      <c r="I18" s="5"/>
    </row>
    <row r="19" spans="1:9" ht="10.5" customHeight="1" x14ac:dyDescent="0.2">
      <c r="B19" s="33" t="s">
        <v>309</v>
      </c>
      <c r="C19" s="289">
        <v>158702.5</v>
      </c>
      <c r="D19" s="290">
        <v>19541.429999999993</v>
      </c>
      <c r="E19" s="290">
        <v>44.56</v>
      </c>
      <c r="F19" s="179">
        <v>5.7891130252543554E-2</v>
      </c>
      <c r="G19" s="20"/>
      <c r="H19" s="5"/>
      <c r="I19" s="5"/>
    </row>
    <row r="20" spans="1:9" ht="10.5" customHeight="1" x14ac:dyDescent="0.2">
      <c r="B20" s="33" t="s">
        <v>89</v>
      </c>
      <c r="C20" s="289">
        <v>2783.41</v>
      </c>
      <c r="D20" s="290">
        <v>92.95</v>
      </c>
      <c r="E20" s="290">
        <v>0.77</v>
      </c>
      <c r="F20" s="179">
        <v>-0.20581781867465565</v>
      </c>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1.25" customHeight="1" x14ac:dyDescent="0.2">
      <c r="B23" s="16" t="s">
        <v>91</v>
      </c>
      <c r="C23" s="289">
        <v>29910.720000000001</v>
      </c>
      <c r="D23" s="290">
        <v>1594.56</v>
      </c>
      <c r="E23" s="290">
        <v>280</v>
      </c>
      <c r="F23" s="179">
        <v>3.0161195164868371E-2</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404.79999999999995</v>
      </c>
      <c r="D25" s="290">
        <v>404.79999999999995</v>
      </c>
      <c r="E25" s="290"/>
      <c r="F25" s="179"/>
      <c r="G25" s="34"/>
      <c r="H25" s="5"/>
      <c r="I25" s="5"/>
    </row>
    <row r="26" spans="1:9" ht="10.5" customHeight="1" x14ac:dyDescent="0.2">
      <c r="B26" s="16" t="s">
        <v>381</v>
      </c>
      <c r="C26" s="289">
        <v>61013.29</v>
      </c>
      <c r="D26" s="290">
        <v>20</v>
      </c>
      <c r="E26" s="290"/>
      <c r="F26" s="179">
        <v>-1.6356682303726111E-2</v>
      </c>
      <c r="G26" s="34"/>
      <c r="H26" s="5"/>
      <c r="I26" s="5"/>
    </row>
    <row r="27" spans="1:9" s="486" customFormat="1" ht="10.5" customHeight="1" x14ac:dyDescent="0.2">
      <c r="A27" s="452"/>
      <c r="B27" s="563" t="s">
        <v>310</v>
      </c>
      <c r="C27" s="568"/>
      <c r="D27" s="569"/>
      <c r="E27" s="569"/>
      <c r="F27" s="570"/>
      <c r="G27" s="571"/>
    </row>
    <row r="28" spans="1:9" s="486" customFormat="1" ht="10.5" customHeight="1" x14ac:dyDescent="0.2">
      <c r="A28" s="452"/>
      <c r="B28" s="563" t="s">
        <v>311</v>
      </c>
      <c r="C28" s="568"/>
      <c r="D28" s="569"/>
      <c r="E28" s="569"/>
      <c r="F28" s="570"/>
      <c r="G28" s="571"/>
    </row>
    <row r="29" spans="1:9" s="486" customFormat="1" ht="10.5" customHeight="1" x14ac:dyDescent="0.2">
      <c r="A29" s="452"/>
      <c r="B29" s="563" t="s">
        <v>312</v>
      </c>
      <c r="C29" s="568"/>
      <c r="D29" s="569"/>
      <c r="E29" s="569"/>
      <c r="F29" s="570"/>
      <c r="G29" s="571"/>
    </row>
    <row r="30" spans="1:9" s="486" customFormat="1" ht="10.5" customHeight="1" x14ac:dyDescent="0.2">
      <c r="A30" s="452"/>
      <c r="B30" s="563" t="s">
        <v>313</v>
      </c>
      <c r="C30" s="568"/>
      <c r="D30" s="569"/>
      <c r="E30" s="569"/>
      <c r="F30" s="570"/>
      <c r="G30" s="571"/>
    </row>
    <row r="31" spans="1:9" s="486" customFormat="1" ht="10.5" customHeight="1" x14ac:dyDescent="0.2">
      <c r="A31" s="452"/>
      <c r="B31" s="574" t="s">
        <v>448</v>
      </c>
      <c r="C31" s="568"/>
      <c r="D31" s="569"/>
      <c r="E31" s="569"/>
      <c r="F31" s="570"/>
      <c r="G31" s="571"/>
    </row>
    <row r="32" spans="1:9" s="486" customFormat="1" ht="10.5" customHeight="1" x14ac:dyDescent="0.2">
      <c r="A32" s="452"/>
      <c r="B32" s="16" t="s">
        <v>489</v>
      </c>
      <c r="C32" s="568"/>
      <c r="D32" s="569"/>
      <c r="E32" s="569"/>
      <c r="F32" s="570"/>
      <c r="G32" s="571"/>
    </row>
    <row r="33" spans="1:9" s="486" customFormat="1" ht="10.5" customHeight="1" x14ac:dyDescent="0.2">
      <c r="A33" s="452"/>
      <c r="B33" s="574" t="s">
        <v>487</v>
      </c>
      <c r="C33" s="568"/>
      <c r="D33" s="569"/>
      <c r="E33" s="569"/>
      <c r="F33" s="570"/>
      <c r="G33" s="571"/>
    </row>
    <row r="34" spans="1:9" ht="10.5" customHeight="1" x14ac:dyDescent="0.2">
      <c r="B34" s="16" t="s">
        <v>99</v>
      </c>
      <c r="C34" s="289">
        <v>1120</v>
      </c>
      <c r="D34" s="290">
        <v>440</v>
      </c>
      <c r="E34" s="290"/>
      <c r="F34" s="179">
        <v>6.0666325738204741E-2</v>
      </c>
      <c r="G34" s="34"/>
      <c r="H34" s="5"/>
      <c r="I34" s="5"/>
    </row>
    <row r="35" spans="1:9" ht="10.5" customHeight="1" x14ac:dyDescent="0.2">
      <c r="B35" s="16" t="s">
        <v>98</v>
      </c>
      <c r="C35" s="289"/>
      <c r="D35" s="290"/>
      <c r="E35" s="290"/>
      <c r="F35" s="179"/>
      <c r="G35" s="36"/>
      <c r="H35" s="5"/>
      <c r="I35" s="5"/>
    </row>
    <row r="36" spans="1:9" s="28" customFormat="1" ht="10.5" customHeight="1" x14ac:dyDescent="0.2">
      <c r="A36" s="24"/>
      <c r="B36" s="16" t="s">
        <v>279</v>
      </c>
      <c r="C36" s="289">
        <v>-257047</v>
      </c>
      <c r="D36" s="290">
        <v>-410</v>
      </c>
      <c r="E36" s="290">
        <v>-186</v>
      </c>
      <c r="F36" s="179">
        <v>0.35758046286613632</v>
      </c>
      <c r="G36" s="36"/>
      <c r="H36" s="5"/>
    </row>
    <row r="37" spans="1:9" s="28" customFormat="1" ht="10.5" customHeight="1" x14ac:dyDescent="0.2">
      <c r="A37" s="24"/>
      <c r="B37" s="35" t="s">
        <v>101</v>
      </c>
      <c r="C37" s="291">
        <v>5433946.9499999983</v>
      </c>
      <c r="D37" s="292">
        <v>373478.32000000012</v>
      </c>
      <c r="E37" s="292">
        <v>4492.1100000000006</v>
      </c>
      <c r="F37" s="178">
        <v>1.4302029700333341E-2</v>
      </c>
      <c r="G37" s="36"/>
    </row>
    <row r="38" spans="1:9" s="28" customFormat="1" ht="24.75" customHeight="1" x14ac:dyDescent="0.2">
      <c r="A38" s="24"/>
      <c r="B38" s="31" t="s">
        <v>102</v>
      </c>
      <c r="C38" s="291"/>
      <c r="D38" s="292"/>
      <c r="E38" s="292"/>
      <c r="F38" s="178"/>
      <c r="G38" s="20"/>
    </row>
    <row r="39" spans="1:9" ht="10.5" customHeight="1" x14ac:dyDescent="0.2">
      <c r="B39" s="16" t="s">
        <v>104</v>
      </c>
      <c r="C39" s="289">
        <v>8313335.3699999982</v>
      </c>
      <c r="D39" s="290">
        <v>5472285.2499999991</v>
      </c>
      <c r="E39" s="290">
        <v>10526.849999999999</v>
      </c>
      <c r="F39" s="179">
        <v>0.41258198324484008</v>
      </c>
      <c r="G39" s="34"/>
      <c r="H39" s="5"/>
      <c r="I39" s="5"/>
    </row>
    <row r="40" spans="1:9" ht="10.5" customHeight="1" x14ac:dyDescent="0.2">
      <c r="B40" s="33" t="s">
        <v>106</v>
      </c>
      <c r="C40" s="289">
        <v>8305302.5899999989</v>
      </c>
      <c r="D40" s="290">
        <v>5471447.7499999991</v>
      </c>
      <c r="E40" s="290">
        <v>10519.17</v>
      </c>
      <c r="F40" s="179">
        <v>0.41349595674724471</v>
      </c>
      <c r="G40" s="34"/>
      <c r="H40" s="5"/>
      <c r="I40" s="5"/>
    </row>
    <row r="41" spans="1:9" ht="10.5" customHeight="1" x14ac:dyDescent="0.2">
      <c r="B41" s="33" t="s">
        <v>304</v>
      </c>
      <c r="C41" s="289">
        <v>3448593.5499999993</v>
      </c>
      <c r="D41" s="290">
        <v>3394952.8099999991</v>
      </c>
      <c r="E41" s="290">
        <v>3827.73</v>
      </c>
      <c r="F41" s="179">
        <v>0.7326017067389623</v>
      </c>
      <c r="G41" s="34"/>
      <c r="H41" s="5"/>
      <c r="I41" s="5"/>
    </row>
    <row r="42" spans="1:9" ht="10.5" customHeight="1" x14ac:dyDescent="0.2">
      <c r="B42" s="33" t="s">
        <v>305</v>
      </c>
      <c r="C42" s="289"/>
      <c r="D42" s="290"/>
      <c r="E42" s="290"/>
      <c r="F42" s="179"/>
      <c r="G42" s="34"/>
      <c r="H42" s="5"/>
      <c r="I42" s="5"/>
    </row>
    <row r="43" spans="1:9" ht="10.5" customHeight="1" x14ac:dyDescent="0.2">
      <c r="B43" s="33" t="s">
        <v>306</v>
      </c>
      <c r="C43" s="289">
        <v>1547529.33</v>
      </c>
      <c r="D43" s="290">
        <v>1546098.23</v>
      </c>
      <c r="E43" s="290">
        <v>1620.94</v>
      </c>
      <c r="F43" s="179">
        <v>0.80219898813481505</v>
      </c>
      <c r="G43" s="34"/>
      <c r="H43" s="5"/>
      <c r="I43" s="5"/>
    </row>
    <row r="44" spans="1:9" ht="10.5" customHeight="1" x14ac:dyDescent="0.2">
      <c r="B44" s="33" t="s">
        <v>307</v>
      </c>
      <c r="C44" s="289">
        <v>371647.29000000033</v>
      </c>
      <c r="D44" s="290">
        <v>14777.68</v>
      </c>
      <c r="E44" s="290">
        <v>331.70000000000005</v>
      </c>
      <c r="F44" s="179">
        <v>-5.3965625087711855E-3</v>
      </c>
      <c r="G44" s="34"/>
      <c r="H44" s="5"/>
      <c r="I44" s="5"/>
    </row>
    <row r="45" spans="1:9" ht="10.5" customHeight="1" x14ac:dyDescent="0.2">
      <c r="B45" s="33" t="s">
        <v>308</v>
      </c>
      <c r="C45" s="289">
        <v>2380021.7699999996</v>
      </c>
      <c r="D45" s="290">
        <v>375803.64999999997</v>
      </c>
      <c r="E45" s="290">
        <v>4131.41</v>
      </c>
      <c r="F45" s="179">
        <v>9.1078383633138138E-2</v>
      </c>
      <c r="G45" s="34"/>
      <c r="H45" s="5"/>
      <c r="I45" s="5"/>
    </row>
    <row r="46" spans="1:9" ht="10.5" customHeight="1" x14ac:dyDescent="0.2">
      <c r="B46" s="33" t="s">
        <v>309</v>
      </c>
      <c r="C46" s="289">
        <v>557510.65</v>
      </c>
      <c r="D46" s="290">
        <v>139815.38000000003</v>
      </c>
      <c r="E46" s="290">
        <v>607.38999999999987</v>
      </c>
      <c r="F46" s="179">
        <v>0.18724363347705864</v>
      </c>
      <c r="G46" s="34"/>
      <c r="H46" s="5"/>
      <c r="I46" s="5"/>
    </row>
    <row r="47" spans="1:9" ht="10.5" customHeight="1" x14ac:dyDescent="0.2">
      <c r="B47" s="33" t="s">
        <v>105</v>
      </c>
      <c r="C47" s="289">
        <v>8032.7800000000016</v>
      </c>
      <c r="D47" s="290">
        <v>837.5</v>
      </c>
      <c r="E47" s="290">
        <v>7.68</v>
      </c>
      <c r="F47" s="179">
        <v>-0.15340334221442753</v>
      </c>
      <c r="G47" s="34"/>
      <c r="H47" s="5"/>
      <c r="I47" s="5"/>
    </row>
    <row r="48" spans="1:9" ht="10.5" customHeight="1" x14ac:dyDescent="0.2">
      <c r="B48" s="16" t="s">
        <v>22</v>
      </c>
      <c r="C48" s="289">
        <v>2003745.75</v>
      </c>
      <c r="D48" s="290">
        <v>375715.05</v>
      </c>
      <c r="E48" s="290">
        <v>1558.4</v>
      </c>
      <c r="F48" s="179">
        <v>0.14411081363246936</v>
      </c>
      <c r="G48" s="34"/>
      <c r="H48" s="5"/>
      <c r="I48" s="5"/>
    </row>
    <row r="49" spans="1:9" ht="10.5" customHeight="1" x14ac:dyDescent="0.2">
      <c r="B49" s="16" t="s">
        <v>107</v>
      </c>
      <c r="C49" s="289">
        <v>2186201.080000001</v>
      </c>
      <c r="D49" s="290">
        <v>2186201.080000001</v>
      </c>
      <c r="E49" s="290">
        <v>2965.8500000000004</v>
      </c>
      <c r="F49" s="179">
        <v>0.16031749459691325</v>
      </c>
      <c r="G49" s="34"/>
      <c r="H49" s="5"/>
      <c r="I49" s="5"/>
    </row>
    <row r="50" spans="1:9" ht="10.5" customHeight="1" x14ac:dyDescent="0.2">
      <c r="B50" s="33" t="s">
        <v>110</v>
      </c>
      <c r="C50" s="289">
        <v>444061.66000000021</v>
      </c>
      <c r="D50" s="290">
        <v>444061.66000000021</v>
      </c>
      <c r="E50" s="290">
        <v>534.73</v>
      </c>
      <c r="F50" s="179">
        <v>0.12063517059175255</v>
      </c>
      <c r="G50" s="34"/>
      <c r="H50" s="5"/>
      <c r="I50" s="5"/>
    </row>
    <row r="51" spans="1:9" ht="10.5" customHeight="1" x14ac:dyDescent="0.2">
      <c r="B51" s="33" t="s">
        <v>109</v>
      </c>
      <c r="C51" s="289">
        <v>1735939.4200000006</v>
      </c>
      <c r="D51" s="290">
        <v>1735939.4200000006</v>
      </c>
      <c r="E51" s="290">
        <v>2431.1200000000003</v>
      </c>
      <c r="F51" s="179">
        <v>0.17081072927118379</v>
      </c>
      <c r="G51" s="34"/>
      <c r="H51" s="5"/>
      <c r="I51" s="5"/>
    </row>
    <row r="52" spans="1:9" ht="10.5" customHeight="1" x14ac:dyDescent="0.2">
      <c r="B52" s="33" t="s">
        <v>112</v>
      </c>
      <c r="C52" s="289">
        <v>6200</v>
      </c>
      <c r="D52" s="290">
        <v>6200</v>
      </c>
      <c r="E52" s="290"/>
      <c r="F52" s="179">
        <v>0.19230769230769229</v>
      </c>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6094</v>
      </c>
      <c r="D56" s="290">
        <v>6094</v>
      </c>
      <c r="E56" s="290"/>
      <c r="F56" s="179"/>
      <c r="G56" s="34"/>
      <c r="H56" s="5"/>
      <c r="I56" s="5"/>
    </row>
    <row r="57" spans="1:9" ht="10.5" customHeight="1" x14ac:dyDescent="0.2">
      <c r="B57" s="16" t="s">
        <v>381</v>
      </c>
      <c r="C57" s="289">
        <v>20888.330000000002</v>
      </c>
      <c r="D57" s="290">
        <v>30</v>
      </c>
      <c r="E57" s="290"/>
      <c r="F57" s="179">
        <v>2.5714644879904602E-2</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94</v>
      </c>
      <c r="C62" s="289"/>
      <c r="D62" s="290"/>
      <c r="E62" s="290"/>
      <c r="F62" s="179"/>
      <c r="G62" s="34"/>
      <c r="H62" s="5"/>
      <c r="I62" s="5"/>
    </row>
    <row r="63" spans="1:9" ht="10.5" customHeight="1" x14ac:dyDescent="0.2">
      <c r="B63" s="16" t="s">
        <v>92</v>
      </c>
      <c r="C63" s="289"/>
      <c r="D63" s="290"/>
      <c r="E63" s="290"/>
      <c r="F63" s="179"/>
      <c r="G63" s="34"/>
      <c r="H63" s="5"/>
      <c r="I63" s="5"/>
    </row>
    <row r="64" spans="1:9" ht="10.5" customHeight="1" x14ac:dyDescent="0.2">
      <c r="B64" s="16" t="s">
        <v>93</v>
      </c>
      <c r="C64" s="289">
        <v>193.5</v>
      </c>
      <c r="D64" s="290"/>
      <c r="E64" s="290"/>
      <c r="F64" s="179"/>
      <c r="G64" s="27"/>
      <c r="H64" s="5"/>
      <c r="I64" s="5"/>
    </row>
    <row r="65" spans="1:9" s="28" customFormat="1" ht="10.5" customHeight="1" x14ac:dyDescent="0.2">
      <c r="A65" s="24"/>
      <c r="B65" s="16" t="s">
        <v>91</v>
      </c>
      <c r="C65" s="289">
        <v>4760</v>
      </c>
      <c r="D65" s="290">
        <v>160</v>
      </c>
      <c r="E65" s="290"/>
      <c r="F65" s="179">
        <v>-8.9099816289038625E-2</v>
      </c>
      <c r="G65" s="20"/>
      <c r="H65" s="5"/>
    </row>
    <row r="66" spans="1:9" ht="10.5" customHeight="1" x14ac:dyDescent="0.2">
      <c r="B66" s="16" t="s">
        <v>100</v>
      </c>
      <c r="C66" s="289">
        <v>644.91999999999996</v>
      </c>
      <c r="D66" s="290"/>
      <c r="E66" s="290"/>
      <c r="F66" s="179">
        <v>0.34672569328433012</v>
      </c>
      <c r="G66" s="34"/>
      <c r="H66" s="5"/>
      <c r="I66" s="5"/>
    </row>
    <row r="67" spans="1:9" ht="10.5" customHeight="1" x14ac:dyDescent="0.2">
      <c r="B67" s="16" t="s">
        <v>97</v>
      </c>
      <c r="C67" s="289"/>
      <c r="D67" s="290"/>
      <c r="E67" s="290"/>
      <c r="F67" s="179"/>
      <c r="G67" s="34"/>
      <c r="H67" s="5"/>
      <c r="I67" s="5"/>
    </row>
    <row r="68" spans="1:9" ht="10.5" customHeight="1" x14ac:dyDescent="0.2">
      <c r="B68" s="16" t="s">
        <v>303</v>
      </c>
      <c r="C68" s="289"/>
      <c r="D68" s="290"/>
      <c r="E68" s="290"/>
      <c r="F68" s="179"/>
      <c r="G68" s="34"/>
      <c r="H68" s="5"/>
      <c r="I68" s="5"/>
    </row>
    <row r="69" spans="1:9" ht="10.5" customHeight="1" x14ac:dyDescent="0.2">
      <c r="B69" s="268" t="s">
        <v>255</v>
      </c>
      <c r="C69" s="289"/>
      <c r="D69" s="290"/>
      <c r="E69" s="290"/>
      <c r="F69" s="179"/>
      <c r="G69" s="34"/>
      <c r="H69" s="5"/>
      <c r="I69" s="5"/>
    </row>
    <row r="70" spans="1:9" ht="10.5" customHeight="1" x14ac:dyDescent="0.2">
      <c r="B70" s="574" t="s">
        <v>447</v>
      </c>
      <c r="C70" s="289"/>
      <c r="D70" s="290"/>
      <c r="E70" s="290"/>
      <c r="F70" s="179"/>
      <c r="G70" s="34"/>
      <c r="H70" s="5"/>
      <c r="I70" s="5"/>
    </row>
    <row r="71" spans="1:9" ht="10.5" customHeight="1" x14ac:dyDescent="0.2">
      <c r="B71" s="16" t="s">
        <v>489</v>
      </c>
      <c r="C71" s="289"/>
      <c r="D71" s="290"/>
      <c r="E71" s="290"/>
      <c r="F71" s="179"/>
      <c r="G71" s="34"/>
      <c r="H71" s="5"/>
      <c r="I71" s="5"/>
    </row>
    <row r="72" spans="1:9" ht="10.5" customHeight="1" x14ac:dyDescent="0.2">
      <c r="B72" s="574" t="s">
        <v>487</v>
      </c>
      <c r="C72" s="289"/>
      <c r="D72" s="290"/>
      <c r="E72" s="290"/>
      <c r="F72" s="179"/>
      <c r="G72" s="34"/>
      <c r="H72" s="5"/>
      <c r="I72" s="5"/>
    </row>
    <row r="73" spans="1:9" ht="10.5" customHeight="1" x14ac:dyDescent="0.2">
      <c r="B73" s="16" t="s">
        <v>99</v>
      </c>
      <c r="C73" s="289">
        <v>40</v>
      </c>
      <c r="D73" s="290">
        <v>40</v>
      </c>
      <c r="E73" s="290"/>
      <c r="F73" s="179"/>
      <c r="G73" s="20"/>
      <c r="H73" s="5"/>
      <c r="I73" s="5"/>
    </row>
    <row r="74" spans="1:9" ht="10.5" customHeight="1" x14ac:dyDescent="0.2">
      <c r="B74" s="16" t="s">
        <v>98</v>
      </c>
      <c r="C74" s="289"/>
      <c r="D74" s="290"/>
      <c r="E74" s="290"/>
      <c r="F74" s="179"/>
      <c r="G74" s="36"/>
      <c r="H74" s="5"/>
      <c r="I74" s="5"/>
    </row>
    <row r="75" spans="1:9" s="28" customFormat="1" ht="10.5" customHeight="1" x14ac:dyDescent="0.2">
      <c r="A75" s="24"/>
      <c r="B75" s="16" t="s">
        <v>279</v>
      </c>
      <c r="C75" s="289">
        <v>-132829</v>
      </c>
      <c r="D75" s="290">
        <v>-1093</v>
      </c>
      <c r="E75" s="290">
        <v>-153</v>
      </c>
      <c r="F75" s="179">
        <v>0.38539602411397822</v>
      </c>
      <c r="G75" s="34"/>
      <c r="H75" s="5"/>
    </row>
    <row r="76" spans="1:9" ht="9" customHeight="1" x14ac:dyDescent="0.2">
      <c r="B76" s="35" t="s">
        <v>108</v>
      </c>
      <c r="C76" s="291">
        <v>12403093.949999999</v>
      </c>
      <c r="D76" s="292">
        <v>8039442.379999999</v>
      </c>
      <c r="E76" s="292">
        <v>14898.100000000002</v>
      </c>
      <c r="F76" s="178">
        <v>0.31198118342766046</v>
      </c>
      <c r="G76" s="36"/>
      <c r="H76" s="5"/>
      <c r="I76" s="5"/>
    </row>
    <row r="77" spans="1:9" s="28" customFormat="1" ht="13.5" customHeight="1" x14ac:dyDescent="0.2">
      <c r="A77" s="24"/>
      <c r="B77" s="31" t="s">
        <v>341</v>
      </c>
      <c r="C77" s="291"/>
      <c r="D77" s="292"/>
      <c r="E77" s="292"/>
      <c r="F77" s="178"/>
      <c r="G77" s="34"/>
    </row>
    <row r="78" spans="1:9" ht="10.5" customHeight="1" x14ac:dyDescent="0.2">
      <c r="B78" s="16" t="s">
        <v>22</v>
      </c>
      <c r="C78" s="289">
        <v>7288625.7899999972</v>
      </c>
      <c r="D78" s="290">
        <v>714821.58</v>
      </c>
      <c r="E78" s="290">
        <v>5876.2099999999991</v>
      </c>
      <c r="F78" s="179">
        <v>5.7437239712945676E-2</v>
      </c>
      <c r="G78" s="34"/>
      <c r="H78" s="5"/>
      <c r="I78" s="5"/>
    </row>
    <row r="79" spans="1:9" ht="10.5" customHeight="1" x14ac:dyDescent="0.2">
      <c r="B79" s="16" t="s">
        <v>104</v>
      </c>
      <c r="C79" s="289">
        <v>8582019.8599999994</v>
      </c>
      <c r="D79" s="290">
        <v>5504607.6799999988</v>
      </c>
      <c r="E79" s="290">
        <v>10607.15</v>
      </c>
      <c r="F79" s="179">
        <v>0.39541023222850491</v>
      </c>
      <c r="G79" s="27"/>
      <c r="H79" s="5"/>
      <c r="I79" s="5"/>
    </row>
    <row r="80" spans="1:9" s="28" customFormat="1" ht="10.5" customHeight="1" x14ac:dyDescent="0.2">
      <c r="A80" s="24"/>
      <c r="B80" s="33" t="s">
        <v>106</v>
      </c>
      <c r="C80" s="289">
        <v>8571203.6699999981</v>
      </c>
      <c r="D80" s="290">
        <v>5503677.2299999995</v>
      </c>
      <c r="E80" s="290">
        <v>10598.7</v>
      </c>
      <c r="F80" s="179">
        <v>0.39660206107984153</v>
      </c>
      <c r="G80" s="27"/>
      <c r="H80" s="5"/>
    </row>
    <row r="81" spans="1:9" s="28" customFormat="1" ht="10.5" customHeight="1" x14ac:dyDescent="0.2">
      <c r="A81" s="24"/>
      <c r="B81" s="33" t="s">
        <v>304</v>
      </c>
      <c r="C81" s="289">
        <v>3507882.1199999987</v>
      </c>
      <c r="D81" s="290">
        <v>3405890.5899999989</v>
      </c>
      <c r="E81" s="290">
        <v>3827.73</v>
      </c>
      <c r="F81" s="179">
        <v>0.70828935038449004</v>
      </c>
      <c r="G81" s="27"/>
      <c r="H81" s="5"/>
    </row>
    <row r="82" spans="1:9" s="28" customFormat="1" ht="10.5" customHeight="1" x14ac:dyDescent="0.2">
      <c r="A82" s="24"/>
      <c r="B82" s="33" t="s">
        <v>305</v>
      </c>
      <c r="C82" s="289"/>
      <c r="D82" s="290"/>
      <c r="E82" s="290"/>
      <c r="F82" s="179"/>
      <c r="G82" s="27"/>
      <c r="H82" s="5"/>
    </row>
    <row r="83" spans="1:9" s="28" customFormat="1" ht="10.5" customHeight="1" x14ac:dyDescent="0.2">
      <c r="A83" s="24"/>
      <c r="B83" s="33" t="s">
        <v>306</v>
      </c>
      <c r="C83" s="289">
        <v>1547693.54</v>
      </c>
      <c r="D83" s="290">
        <v>1546098.23</v>
      </c>
      <c r="E83" s="290">
        <v>1620.94</v>
      </c>
      <c r="F83" s="179">
        <v>0.80225558054112023</v>
      </c>
      <c r="G83" s="27"/>
      <c r="H83" s="5"/>
    </row>
    <row r="84" spans="1:9" s="28" customFormat="1" ht="10.5" customHeight="1" x14ac:dyDescent="0.2">
      <c r="A84" s="24"/>
      <c r="B84" s="33" t="s">
        <v>307</v>
      </c>
      <c r="C84" s="289">
        <v>414154.91000000032</v>
      </c>
      <c r="D84" s="290">
        <v>16527.95</v>
      </c>
      <c r="E84" s="290">
        <v>366.67000000000007</v>
      </c>
      <c r="F84" s="179">
        <v>-7.2419064507185382E-3</v>
      </c>
      <c r="G84" s="27"/>
      <c r="H84" s="5"/>
    </row>
    <row r="85" spans="1:9" s="28" customFormat="1" ht="10.5" customHeight="1" x14ac:dyDescent="0.2">
      <c r="A85" s="24"/>
      <c r="B85" s="33" t="s">
        <v>308</v>
      </c>
      <c r="C85" s="289">
        <v>2385259.9499999997</v>
      </c>
      <c r="D85" s="290">
        <v>375803.64999999997</v>
      </c>
      <c r="E85" s="290">
        <v>4131.41</v>
      </c>
      <c r="F85" s="179">
        <v>9.1059643225877229E-2</v>
      </c>
      <c r="G85" s="27"/>
      <c r="H85" s="5"/>
    </row>
    <row r="86" spans="1:9" s="28" customFormat="1" ht="10.5" customHeight="1" x14ac:dyDescent="0.2">
      <c r="A86" s="24"/>
      <c r="B86" s="33" t="s">
        <v>309</v>
      </c>
      <c r="C86" s="289">
        <v>716213.14999999991</v>
      </c>
      <c r="D86" s="290">
        <v>159356.81000000003</v>
      </c>
      <c r="E86" s="290">
        <v>651.94999999999982</v>
      </c>
      <c r="F86" s="179">
        <v>0.15592484612254909</v>
      </c>
      <c r="G86" s="34"/>
      <c r="H86" s="5"/>
    </row>
    <row r="87" spans="1:9" ht="10.5" customHeight="1" x14ac:dyDescent="0.2">
      <c r="B87" s="33" t="s">
        <v>105</v>
      </c>
      <c r="C87" s="289">
        <v>10816.190000000002</v>
      </c>
      <c r="D87" s="290">
        <v>930.45</v>
      </c>
      <c r="E87" s="290">
        <v>8.4499999999999993</v>
      </c>
      <c r="F87" s="179">
        <v>-0.16754162026372477</v>
      </c>
      <c r="G87" s="34"/>
      <c r="H87" s="5"/>
      <c r="I87" s="5"/>
    </row>
    <row r="88" spans="1:9" ht="10.5" customHeight="1" x14ac:dyDescent="0.2">
      <c r="B88" s="16" t="s">
        <v>100</v>
      </c>
      <c r="C88" s="289">
        <v>45625.53</v>
      </c>
      <c r="D88" s="290"/>
      <c r="E88" s="290"/>
      <c r="F88" s="179">
        <v>-5.9616043371962357E-2</v>
      </c>
      <c r="G88" s="34"/>
      <c r="H88" s="5"/>
      <c r="I88" s="5"/>
    </row>
    <row r="89" spans="1:9" ht="10.5" customHeight="1" x14ac:dyDescent="0.2">
      <c r="B89" s="16" t="s">
        <v>107</v>
      </c>
      <c r="C89" s="289">
        <v>2186201.080000001</v>
      </c>
      <c r="D89" s="290">
        <v>2186201.080000001</v>
      </c>
      <c r="E89" s="290">
        <v>2965.8500000000004</v>
      </c>
      <c r="F89" s="179">
        <v>0.16031749459691325</v>
      </c>
      <c r="G89" s="27"/>
      <c r="H89" s="5"/>
      <c r="I89" s="5"/>
    </row>
    <row r="90" spans="1:9" s="28" customFormat="1" ht="10.5" customHeight="1" x14ac:dyDescent="0.2">
      <c r="A90" s="24"/>
      <c r="B90" s="33" t="s">
        <v>110</v>
      </c>
      <c r="C90" s="289">
        <v>444061.66000000021</v>
      </c>
      <c r="D90" s="290">
        <v>444061.66000000021</v>
      </c>
      <c r="E90" s="290">
        <v>534.73</v>
      </c>
      <c r="F90" s="179">
        <v>0.12063517059175255</v>
      </c>
      <c r="G90" s="34"/>
      <c r="H90" s="5"/>
    </row>
    <row r="91" spans="1:9" ht="10.5" customHeight="1" x14ac:dyDescent="0.2">
      <c r="B91" s="33" t="s">
        <v>109</v>
      </c>
      <c r="C91" s="289">
        <v>1735939.4200000006</v>
      </c>
      <c r="D91" s="290">
        <v>1735939.4200000006</v>
      </c>
      <c r="E91" s="290">
        <v>2431.1200000000003</v>
      </c>
      <c r="F91" s="179">
        <v>0.17081072927118379</v>
      </c>
      <c r="G91" s="34"/>
      <c r="H91" s="5"/>
      <c r="I91" s="5"/>
    </row>
    <row r="92" spans="1:9" ht="10.5" customHeight="1" x14ac:dyDescent="0.2">
      <c r="B92" s="33" t="s">
        <v>112</v>
      </c>
      <c r="C92" s="289">
        <v>6200</v>
      </c>
      <c r="D92" s="290">
        <v>6200</v>
      </c>
      <c r="E92" s="290"/>
      <c r="F92" s="179">
        <v>0.19230769230769229</v>
      </c>
      <c r="G92" s="20"/>
      <c r="H92" s="5"/>
      <c r="I92" s="5"/>
    </row>
    <row r="93" spans="1:9" ht="10.5" customHeight="1" x14ac:dyDescent="0.2">
      <c r="B93" s="33" t="s">
        <v>111</v>
      </c>
      <c r="C93" s="289"/>
      <c r="D93" s="290"/>
      <c r="E93" s="290"/>
      <c r="F93" s="179"/>
      <c r="G93" s="34"/>
      <c r="H93" s="5"/>
      <c r="I93" s="5"/>
    </row>
    <row r="94" spans="1:9" ht="10.5" customHeight="1" x14ac:dyDescent="0.2">
      <c r="B94" s="16" t="s">
        <v>97</v>
      </c>
      <c r="C94" s="289"/>
      <c r="D94" s="290"/>
      <c r="E94" s="290"/>
      <c r="F94" s="179"/>
      <c r="G94" s="34"/>
      <c r="H94" s="5"/>
      <c r="I94" s="5"/>
    </row>
    <row r="95" spans="1:9" ht="10.5" customHeight="1" x14ac:dyDescent="0.2">
      <c r="B95" s="16" t="s">
        <v>103</v>
      </c>
      <c r="C95" s="289"/>
      <c r="D95" s="290"/>
      <c r="E95" s="290"/>
      <c r="F95" s="179"/>
      <c r="G95" s="34"/>
      <c r="H95" s="5"/>
      <c r="I95" s="5"/>
    </row>
    <row r="96" spans="1:9" s="40" customFormat="1" ht="10.5" customHeight="1" x14ac:dyDescent="0.25">
      <c r="A96" s="38"/>
      <c r="B96" s="16" t="s">
        <v>96</v>
      </c>
      <c r="C96" s="289"/>
      <c r="D96" s="290"/>
      <c r="E96" s="290"/>
      <c r="F96" s="179"/>
      <c r="G96" s="34"/>
      <c r="H96" s="5"/>
    </row>
    <row r="97" spans="1:9" x14ac:dyDescent="0.2">
      <c r="B97" s="16" t="s">
        <v>95</v>
      </c>
      <c r="C97" s="289">
        <v>6498.8</v>
      </c>
      <c r="D97" s="290">
        <v>6498.8</v>
      </c>
      <c r="E97" s="290"/>
      <c r="F97" s="179"/>
      <c r="G97" s="34"/>
      <c r="H97" s="5"/>
      <c r="I97" s="5"/>
    </row>
    <row r="98" spans="1:9" ht="10.5" customHeight="1" x14ac:dyDescent="0.2">
      <c r="B98" s="16" t="s">
        <v>381</v>
      </c>
      <c r="C98" s="289">
        <v>81901.62</v>
      </c>
      <c r="D98" s="290">
        <v>50</v>
      </c>
      <c r="E98" s="290"/>
      <c r="F98" s="179">
        <v>-5.9580651253294814E-3</v>
      </c>
      <c r="G98" s="34"/>
      <c r="H98" s="5"/>
      <c r="I98" s="5"/>
    </row>
    <row r="99" spans="1:9" s="486" customFormat="1" ht="10.5" customHeight="1" x14ac:dyDescent="0.2">
      <c r="A99" s="452"/>
      <c r="B99" s="563" t="s">
        <v>310</v>
      </c>
      <c r="C99" s="568"/>
      <c r="D99" s="569"/>
      <c r="E99" s="569"/>
      <c r="F99" s="570"/>
      <c r="G99" s="571"/>
    </row>
    <row r="100" spans="1:9" s="486" customFormat="1" ht="10.5" customHeight="1" x14ac:dyDescent="0.2">
      <c r="A100" s="452"/>
      <c r="B100" s="563" t="s">
        <v>311</v>
      </c>
      <c r="C100" s="568"/>
      <c r="D100" s="569"/>
      <c r="E100" s="569"/>
      <c r="F100" s="570"/>
      <c r="G100" s="571"/>
    </row>
    <row r="101" spans="1:9" s="486" customFormat="1" ht="10.5" customHeight="1" x14ac:dyDescent="0.2">
      <c r="A101" s="452"/>
      <c r="B101" s="563" t="s">
        <v>312</v>
      </c>
      <c r="C101" s="568"/>
      <c r="D101" s="569"/>
      <c r="E101" s="569"/>
      <c r="F101" s="570"/>
      <c r="G101" s="571"/>
    </row>
    <row r="102" spans="1:9" s="486" customFormat="1" ht="10.5" customHeight="1" x14ac:dyDescent="0.2">
      <c r="A102" s="452"/>
      <c r="B102" s="563" t="s">
        <v>313</v>
      </c>
      <c r="C102" s="568"/>
      <c r="D102" s="569"/>
      <c r="E102" s="569"/>
      <c r="F102" s="570"/>
      <c r="G102" s="561"/>
    </row>
    <row r="103" spans="1:9" s="28" customFormat="1" ht="10.5" customHeight="1" x14ac:dyDescent="0.2">
      <c r="A103" s="24"/>
      <c r="B103" s="16" t="s">
        <v>91</v>
      </c>
      <c r="C103" s="289">
        <v>34670.720000000001</v>
      </c>
      <c r="D103" s="290">
        <v>1754.56</v>
      </c>
      <c r="E103" s="290">
        <v>280</v>
      </c>
      <c r="F103" s="179">
        <v>1.1970897173691375E-2</v>
      </c>
      <c r="G103" s="34"/>
      <c r="H103" s="5"/>
    </row>
    <row r="104" spans="1:9" ht="10.5" customHeight="1" x14ac:dyDescent="0.2">
      <c r="B104" s="16" t="s">
        <v>94</v>
      </c>
      <c r="C104" s="289"/>
      <c r="D104" s="290"/>
      <c r="E104" s="290"/>
      <c r="F104" s="179"/>
      <c r="G104" s="34"/>
      <c r="H104" s="5"/>
      <c r="I104" s="5"/>
    </row>
    <row r="105" spans="1:9" ht="10.5" customHeight="1" x14ac:dyDescent="0.2">
      <c r="B105" s="16" t="s">
        <v>92</v>
      </c>
      <c r="C105" s="289"/>
      <c r="D105" s="290"/>
      <c r="E105" s="290"/>
      <c r="F105" s="179"/>
      <c r="G105" s="34"/>
      <c r="H105" s="5"/>
      <c r="I105" s="5"/>
    </row>
    <row r="106" spans="1:9" ht="10.5" customHeight="1" x14ac:dyDescent="0.2">
      <c r="B106" s="16" t="s">
        <v>93</v>
      </c>
      <c r="C106" s="289">
        <v>193.5</v>
      </c>
      <c r="D106" s="290"/>
      <c r="E106" s="290"/>
      <c r="F106" s="179"/>
      <c r="G106" s="34"/>
      <c r="H106" s="5"/>
      <c r="I106" s="5"/>
    </row>
    <row r="107" spans="1:9" ht="10.5" customHeight="1" x14ac:dyDescent="0.2">
      <c r="B107" s="16" t="s">
        <v>252</v>
      </c>
      <c r="C107" s="289"/>
      <c r="D107" s="290"/>
      <c r="E107" s="290"/>
      <c r="F107" s="179"/>
      <c r="G107" s="34"/>
      <c r="H107" s="5"/>
      <c r="I107" s="5"/>
    </row>
    <row r="108" spans="1:9" ht="10.5" customHeight="1" x14ac:dyDescent="0.2">
      <c r="B108" s="16" t="s">
        <v>303</v>
      </c>
      <c r="C108" s="289"/>
      <c r="D108" s="290"/>
      <c r="E108" s="290"/>
      <c r="F108" s="179"/>
      <c r="G108" s="34"/>
      <c r="H108" s="5"/>
      <c r="I108" s="5"/>
    </row>
    <row r="109" spans="1:9" ht="10.5" customHeight="1" x14ac:dyDescent="0.2">
      <c r="B109" s="268" t="s">
        <v>255</v>
      </c>
      <c r="C109" s="289"/>
      <c r="D109" s="290"/>
      <c r="E109" s="290"/>
      <c r="F109" s="179"/>
      <c r="G109" s="34"/>
      <c r="H109" s="5"/>
      <c r="I109" s="5"/>
    </row>
    <row r="110" spans="1:9" ht="10.5" customHeight="1" x14ac:dyDescent="0.2">
      <c r="B110" s="574" t="s">
        <v>449</v>
      </c>
      <c r="C110" s="289"/>
      <c r="D110" s="290"/>
      <c r="E110" s="290"/>
      <c r="F110" s="179"/>
      <c r="G110" s="34"/>
      <c r="H110" s="5"/>
      <c r="I110" s="5"/>
    </row>
    <row r="111" spans="1:9" ht="10.5" customHeight="1" x14ac:dyDescent="0.2">
      <c r="B111" s="16" t="s">
        <v>489</v>
      </c>
      <c r="C111" s="289"/>
      <c r="D111" s="290"/>
      <c r="E111" s="290"/>
      <c r="F111" s="179"/>
      <c r="G111" s="34"/>
      <c r="H111" s="5"/>
      <c r="I111" s="5"/>
    </row>
    <row r="112" spans="1:9" ht="10.5" customHeight="1" x14ac:dyDescent="0.2">
      <c r="B112" s="574" t="s">
        <v>487</v>
      </c>
      <c r="C112" s="289"/>
      <c r="D112" s="290"/>
      <c r="E112" s="290"/>
      <c r="F112" s="179"/>
      <c r="G112" s="34"/>
      <c r="H112" s="5"/>
      <c r="I112" s="5"/>
    </row>
    <row r="113" spans="1:9" ht="10.5" customHeight="1" x14ac:dyDescent="0.2">
      <c r="B113" s="16" t="s">
        <v>99</v>
      </c>
      <c r="C113" s="289">
        <v>1160</v>
      </c>
      <c r="D113" s="290">
        <v>480</v>
      </c>
      <c r="E113" s="290"/>
      <c r="F113" s="179">
        <v>9.8547265943140561E-2</v>
      </c>
      <c r="G113" s="34"/>
      <c r="H113" s="5"/>
      <c r="I113" s="5"/>
    </row>
    <row r="114" spans="1:9" ht="10.5" customHeight="1" x14ac:dyDescent="0.2">
      <c r="B114" s="16" t="s">
        <v>98</v>
      </c>
      <c r="C114" s="289"/>
      <c r="D114" s="290"/>
      <c r="E114" s="290"/>
      <c r="F114" s="179"/>
      <c r="G114" s="36"/>
      <c r="H114" s="5"/>
      <c r="I114" s="5"/>
    </row>
    <row r="115" spans="1:9" s="28" customFormat="1" ht="10.5" customHeight="1" x14ac:dyDescent="0.2">
      <c r="A115" s="24"/>
      <c r="B115" s="16" t="s">
        <v>279</v>
      </c>
      <c r="C115" s="289">
        <v>-389876</v>
      </c>
      <c r="D115" s="290">
        <v>-1503</v>
      </c>
      <c r="E115" s="290">
        <v>-339</v>
      </c>
      <c r="F115" s="179">
        <v>0.36693079026716213</v>
      </c>
      <c r="G115" s="36"/>
      <c r="H115" s="5"/>
    </row>
    <row r="116" spans="1:9" s="28" customFormat="1" ht="10.5" customHeight="1" x14ac:dyDescent="0.2">
      <c r="A116" s="24"/>
      <c r="B116" s="29" t="s">
        <v>113</v>
      </c>
      <c r="C116" s="291">
        <v>17837040.899999995</v>
      </c>
      <c r="D116" s="292">
        <v>8412920.6999999993</v>
      </c>
      <c r="E116" s="292">
        <v>19390.21</v>
      </c>
      <c r="F116" s="178">
        <v>0.20430715072829853</v>
      </c>
      <c r="G116" s="34"/>
    </row>
    <row r="117" spans="1:9" ht="18" customHeight="1" x14ac:dyDescent="0.2">
      <c r="B117" s="31" t="s">
        <v>122</v>
      </c>
      <c r="C117" s="30"/>
      <c r="D117" s="222"/>
      <c r="E117" s="222"/>
      <c r="F117" s="179"/>
      <c r="G117" s="34"/>
      <c r="H117" s="5"/>
      <c r="I117" s="5"/>
    </row>
    <row r="118" spans="1:9" ht="10.5" customHeight="1" x14ac:dyDescent="0.2">
      <c r="B118" s="16" t="s">
        <v>123</v>
      </c>
      <c r="C118" s="30">
        <v>576.15000000000009</v>
      </c>
      <c r="D118" s="222"/>
      <c r="E118" s="222"/>
      <c r="F118" s="179">
        <v>2.9353962695633617E-2</v>
      </c>
      <c r="G118" s="34"/>
      <c r="H118" s="5"/>
      <c r="I118" s="5"/>
    </row>
    <row r="119" spans="1:9" ht="10.5" customHeight="1" x14ac:dyDescent="0.2">
      <c r="B119" s="16" t="s">
        <v>100</v>
      </c>
      <c r="C119" s="30">
        <v>6</v>
      </c>
      <c r="D119" s="222"/>
      <c r="E119" s="222"/>
      <c r="F119" s="179"/>
      <c r="G119" s="34"/>
      <c r="H119" s="5"/>
      <c r="I119" s="5"/>
    </row>
    <row r="120" spans="1:9" ht="10.5" customHeight="1" x14ac:dyDescent="0.2">
      <c r="B120" s="16" t="s">
        <v>177</v>
      </c>
      <c r="C120" s="30"/>
      <c r="D120" s="222"/>
      <c r="E120" s="222"/>
      <c r="F120" s="179"/>
      <c r="G120" s="34"/>
      <c r="H120" s="5"/>
      <c r="I120" s="5"/>
    </row>
    <row r="121" spans="1:9" ht="10.5" customHeight="1" x14ac:dyDescent="0.2">
      <c r="B121" s="16" t="s">
        <v>22</v>
      </c>
      <c r="C121" s="30"/>
      <c r="D121" s="222"/>
      <c r="E121" s="222"/>
      <c r="F121" s="179"/>
      <c r="G121" s="34"/>
      <c r="H121" s="5"/>
      <c r="I121" s="5"/>
    </row>
    <row r="122" spans="1:9" ht="10.5" customHeight="1" x14ac:dyDescent="0.2">
      <c r="B122" s="574" t="s">
        <v>450</v>
      </c>
      <c r="C122" s="30"/>
      <c r="D122" s="222"/>
      <c r="E122" s="222"/>
      <c r="F122" s="179"/>
      <c r="G122" s="34"/>
      <c r="H122" s="5"/>
      <c r="I122" s="5"/>
    </row>
    <row r="123" spans="1:9" ht="10.5" customHeight="1" x14ac:dyDescent="0.2">
      <c r="B123" s="16" t="s">
        <v>99</v>
      </c>
      <c r="C123" s="30"/>
      <c r="D123" s="222"/>
      <c r="E123" s="222"/>
      <c r="F123" s="179"/>
      <c r="G123" s="34"/>
      <c r="H123" s="5"/>
      <c r="I123" s="5"/>
    </row>
    <row r="124" spans="1:9" ht="10.5" customHeight="1" x14ac:dyDescent="0.2">
      <c r="B124" s="41" t="s">
        <v>120</v>
      </c>
      <c r="C124" s="42">
        <v>536.00000000000011</v>
      </c>
      <c r="D124" s="224"/>
      <c r="E124" s="224"/>
      <c r="F124" s="187">
        <v>-0.21576660277700543</v>
      </c>
      <c r="G124" s="208"/>
      <c r="H124" s="5"/>
      <c r="I124" s="5"/>
    </row>
    <row r="125" spans="1:9" ht="10.5" customHeight="1" x14ac:dyDescent="0.2">
      <c r="B125" s="265" t="s">
        <v>238</v>
      </c>
      <c r="C125" s="208"/>
      <c r="D125" s="208"/>
      <c r="E125" s="208"/>
      <c r="F125" s="208"/>
      <c r="G125" s="208"/>
      <c r="H125" s="205"/>
      <c r="I125" s="34"/>
    </row>
    <row r="126" spans="1:9" ht="10.5" customHeight="1" x14ac:dyDescent="0.2">
      <c r="B126" s="265" t="s">
        <v>249</v>
      </c>
      <c r="C126" s="208"/>
      <c r="D126" s="208"/>
      <c r="E126" s="208"/>
      <c r="F126" s="208"/>
      <c r="G126" s="208"/>
      <c r="H126" s="205"/>
      <c r="I126" s="34"/>
    </row>
    <row r="127" spans="1:9" ht="10.5" customHeight="1" x14ac:dyDescent="0.2">
      <c r="B127" s="265" t="s">
        <v>251</v>
      </c>
      <c r="C127" s="208"/>
      <c r="D127" s="208"/>
      <c r="E127" s="208"/>
      <c r="F127" s="208"/>
      <c r="G127" s="208"/>
      <c r="H127" s="205"/>
      <c r="I127" s="34"/>
    </row>
    <row r="128" spans="1:9" ht="10.5" customHeight="1" x14ac:dyDescent="0.2">
      <c r="B128" s="265" t="s">
        <v>376</v>
      </c>
      <c r="C128" s="208"/>
      <c r="D128" s="208"/>
      <c r="E128" s="208"/>
      <c r="F128" s="208"/>
      <c r="G128" s="208"/>
      <c r="H128" s="205"/>
      <c r="I128" s="34"/>
    </row>
    <row r="129" spans="1:9" ht="10.5" customHeight="1" x14ac:dyDescent="0.2">
      <c r="B129" s="265" t="s">
        <v>282</v>
      </c>
      <c r="C129" s="208"/>
      <c r="D129" s="208"/>
      <c r="E129" s="208"/>
      <c r="F129" s="208"/>
      <c r="G129" s="208"/>
      <c r="H129" s="205"/>
      <c r="I129" s="34"/>
    </row>
    <row r="130" spans="1:9" s="28" customFormat="1" ht="10.5" customHeight="1" x14ac:dyDescent="0.2">
      <c r="A130" s="24"/>
      <c r="B130" s="50"/>
      <c r="C130" s="208"/>
      <c r="D130" s="208"/>
      <c r="E130" s="208"/>
      <c r="F130" s="208"/>
      <c r="G130" s="4"/>
      <c r="H130" s="209"/>
      <c r="I130" s="36"/>
    </row>
    <row r="131" spans="1:9" ht="9" customHeight="1" x14ac:dyDescent="0.2">
      <c r="A131" s="1"/>
      <c r="F131" s="4"/>
      <c r="G131" s="8"/>
      <c r="H131" s="4"/>
      <c r="I131" s="4"/>
    </row>
    <row r="132" spans="1:9" ht="15" customHeight="1" x14ac:dyDescent="0.25">
      <c r="B132" s="7" t="s">
        <v>288</v>
      </c>
      <c r="C132" s="8"/>
      <c r="D132" s="8"/>
      <c r="E132" s="8"/>
      <c r="F132" s="8"/>
      <c r="H132" s="8"/>
      <c r="I132" s="8"/>
    </row>
    <row r="133" spans="1:9" x14ac:dyDescent="0.2">
      <c r="B133" s="9"/>
      <c r="C133" s="10" t="str">
        <f>C3</f>
        <v>MOIS DE MAI 2024</v>
      </c>
      <c r="D133" s="11"/>
      <c r="G133" s="15"/>
    </row>
    <row r="134" spans="1:9" ht="14.25" customHeight="1" x14ac:dyDescent="0.2">
      <c r="B134" s="12" t="str">
        <f>B4</f>
        <v xml:space="preserve">             V - ASSURANCE ACCIDENTS DU TRAVAIL : DEPENSES en milliers d'euros</v>
      </c>
      <c r="C134" s="13"/>
      <c r="D134" s="13"/>
      <c r="E134" s="13"/>
      <c r="F134" s="14"/>
      <c r="G134" s="20"/>
      <c r="H134" s="5"/>
      <c r="I134" s="5"/>
    </row>
    <row r="135" spans="1:9" ht="12" customHeight="1" x14ac:dyDescent="0.2">
      <c r="B135" s="16" t="s">
        <v>4</v>
      </c>
      <c r="C135" s="18" t="s">
        <v>6</v>
      </c>
      <c r="D135" s="219" t="s">
        <v>3</v>
      </c>
      <c r="E135" s="219" t="s">
        <v>237</v>
      </c>
      <c r="F135" s="19" t="str">
        <f>Maladie_mnt!$H$5</f>
        <v>GAM</v>
      </c>
      <c r="G135" s="23"/>
      <c r="H135" s="5"/>
      <c r="I135" s="5"/>
    </row>
    <row r="136" spans="1:9" ht="9.75" customHeight="1" x14ac:dyDescent="0.2">
      <c r="B136" s="21"/>
      <c r="C136" s="44"/>
      <c r="D136" s="220" t="s">
        <v>241</v>
      </c>
      <c r="E136" s="220" t="s">
        <v>239</v>
      </c>
      <c r="F136" s="22" t="str">
        <f>Maladie_mnt!$H$6</f>
        <v>en %</v>
      </c>
      <c r="G136" s="36"/>
      <c r="H136" s="5"/>
      <c r="I136" s="5"/>
    </row>
    <row r="137" spans="1:9" s="28" customFormat="1" ht="6" customHeight="1" x14ac:dyDescent="0.2">
      <c r="A137" s="24"/>
      <c r="B137" s="35"/>
      <c r="C137" s="291"/>
      <c r="D137" s="292"/>
      <c r="E137" s="292"/>
      <c r="F137" s="178"/>
      <c r="G137" s="36"/>
    </row>
    <row r="138" spans="1:9" s="28" customFormat="1" ht="13.5" customHeight="1" x14ac:dyDescent="0.2">
      <c r="A138" s="24"/>
      <c r="B138" s="31" t="s">
        <v>121</v>
      </c>
      <c r="C138" s="289"/>
      <c r="D138" s="290"/>
      <c r="E138" s="290"/>
      <c r="F138" s="178"/>
      <c r="G138" s="36"/>
    </row>
    <row r="139" spans="1:9" s="28" customFormat="1" ht="10.5" customHeight="1" x14ac:dyDescent="0.2">
      <c r="A139" s="24"/>
      <c r="B139" s="16" t="s">
        <v>116</v>
      </c>
      <c r="C139" s="289">
        <v>5421.3899999999994</v>
      </c>
      <c r="D139" s="290"/>
      <c r="E139" s="290"/>
      <c r="F139" s="179">
        <v>-0.17420053556577164</v>
      </c>
      <c r="G139" s="36"/>
      <c r="H139" s="5"/>
    </row>
    <row r="140" spans="1:9" s="28" customFormat="1" ht="10.5" customHeight="1" x14ac:dyDescent="0.2">
      <c r="A140" s="24"/>
      <c r="B140" s="16" t="s">
        <v>117</v>
      </c>
      <c r="C140" s="289">
        <v>6586.9</v>
      </c>
      <c r="D140" s="290"/>
      <c r="E140" s="290"/>
      <c r="F140" s="179">
        <v>-0.27138076933713107</v>
      </c>
      <c r="G140" s="36"/>
      <c r="H140" s="5"/>
    </row>
    <row r="141" spans="1:9" s="28" customFormat="1" ht="10.5" customHeight="1" x14ac:dyDescent="0.2">
      <c r="A141" s="24"/>
      <c r="B141" s="16" t="s">
        <v>118</v>
      </c>
      <c r="C141" s="289">
        <v>193.5</v>
      </c>
      <c r="D141" s="290"/>
      <c r="E141" s="290"/>
      <c r="F141" s="179"/>
      <c r="G141" s="36"/>
      <c r="H141" s="5"/>
    </row>
    <row r="142" spans="1:9" s="28" customFormat="1" ht="10.5" customHeight="1" x14ac:dyDescent="0.2">
      <c r="A142" s="24"/>
      <c r="B142" s="16" t="s">
        <v>166</v>
      </c>
      <c r="C142" s="289">
        <v>1452.3500000000006</v>
      </c>
      <c r="D142" s="290"/>
      <c r="E142" s="290"/>
      <c r="F142" s="179">
        <v>9.2025324069896719E-2</v>
      </c>
      <c r="G142" s="36"/>
      <c r="H142" s="5"/>
    </row>
    <row r="143" spans="1:9" s="28" customFormat="1" ht="10.5" customHeight="1" x14ac:dyDescent="0.2">
      <c r="A143" s="24"/>
      <c r="B143" s="16" t="s">
        <v>22</v>
      </c>
      <c r="C143" s="289">
        <v>1104</v>
      </c>
      <c r="D143" s="290"/>
      <c r="E143" s="290"/>
      <c r="F143" s="179">
        <v>-7.3094554430507275E-2</v>
      </c>
      <c r="G143" s="36"/>
      <c r="H143" s="5"/>
    </row>
    <row r="144" spans="1:9" s="28" customFormat="1" ht="10.5" customHeight="1" x14ac:dyDescent="0.2">
      <c r="A144" s="24"/>
      <c r="B144" s="16" t="s">
        <v>115</v>
      </c>
      <c r="C144" s="289">
        <v>740.02</v>
      </c>
      <c r="D144" s="290"/>
      <c r="E144" s="290"/>
      <c r="F144" s="179">
        <v>0.6026768311170787</v>
      </c>
      <c r="G144" s="36"/>
      <c r="H144" s="5"/>
    </row>
    <row r="145" spans="1:8" s="28" customFormat="1" ht="10.5" customHeight="1" x14ac:dyDescent="0.2">
      <c r="A145" s="24"/>
      <c r="B145" s="16" t="s">
        <v>114</v>
      </c>
      <c r="C145" s="289">
        <v>70</v>
      </c>
      <c r="D145" s="290"/>
      <c r="E145" s="290"/>
      <c r="F145" s="179">
        <v>0.27994148838910227</v>
      </c>
      <c r="G145" s="36"/>
      <c r="H145" s="5"/>
    </row>
    <row r="146" spans="1:8" s="28" customFormat="1" ht="10.5" customHeight="1" x14ac:dyDescent="0.2">
      <c r="A146" s="24"/>
      <c r="B146" s="16" t="s">
        <v>100</v>
      </c>
      <c r="C146" s="289"/>
      <c r="D146" s="290"/>
      <c r="E146" s="290"/>
      <c r="F146" s="179"/>
      <c r="G146" s="36"/>
      <c r="H146" s="5"/>
    </row>
    <row r="147" spans="1:8" s="28" customFormat="1" ht="10.5" hidden="1" customHeight="1" x14ac:dyDescent="0.2">
      <c r="A147" s="24"/>
      <c r="B147" s="16" t="s">
        <v>98</v>
      </c>
      <c r="C147" s="289"/>
      <c r="D147" s="290"/>
      <c r="E147" s="290"/>
      <c r="F147" s="179"/>
      <c r="G147" s="36"/>
      <c r="H147" s="5"/>
    </row>
    <row r="148" spans="1:8" s="28" customFormat="1" ht="12.75" customHeight="1" x14ac:dyDescent="0.2">
      <c r="A148" s="24"/>
      <c r="B148" s="16" t="s">
        <v>412</v>
      </c>
      <c r="C148" s="289"/>
      <c r="D148" s="290"/>
      <c r="E148" s="290"/>
      <c r="F148" s="179"/>
      <c r="G148" s="36"/>
      <c r="H148" s="5"/>
    </row>
    <row r="149" spans="1:8" s="28" customFormat="1" ht="12.75" customHeight="1" x14ac:dyDescent="0.2">
      <c r="A149" s="24"/>
      <c r="B149" s="16" t="s">
        <v>374</v>
      </c>
      <c r="C149" s="289"/>
      <c r="D149" s="290"/>
      <c r="E149" s="290"/>
      <c r="F149" s="179"/>
      <c r="G149" s="36"/>
      <c r="H149" s="5"/>
    </row>
    <row r="150" spans="1:8" s="28" customFormat="1" ht="12.75" customHeight="1" x14ac:dyDescent="0.2">
      <c r="A150" s="24"/>
      <c r="B150" s="574" t="s">
        <v>451</v>
      </c>
      <c r="C150" s="289"/>
      <c r="D150" s="290"/>
      <c r="E150" s="290"/>
      <c r="F150" s="179"/>
      <c r="G150" s="36"/>
      <c r="H150" s="5"/>
    </row>
    <row r="151" spans="1:8" s="28" customFormat="1" ht="12.75" hidden="1" customHeight="1" x14ac:dyDescent="0.2">
      <c r="A151" s="24"/>
      <c r="B151" s="579"/>
      <c r="C151" s="289"/>
      <c r="D151" s="290"/>
      <c r="E151" s="290"/>
      <c r="F151" s="179"/>
      <c r="G151" s="36"/>
      <c r="H151" s="5"/>
    </row>
    <row r="152" spans="1:8" s="28" customFormat="1" ht="12.75" customHeight="1" x14ac:dyDescent="0.2">
      <c r="A152" s="24"/>
      <c r="B152" s="269" t="s">
        <v>99</v>
      </c>
      <c r="C152" s="289"/>
      <c r="D152" s="290"/>
      <c r="E152" s="290"/>
      <c r="F152" s="179"/>
      <c r="G152" s="36"/>
      <c r="H152" s="5"/>
    </row>
    <row r="153" spans="1:8" s="28" customFormat="1" ht="11.25" customHeight="1" x14ac:dyDescent="0.2">
      <c r="A153" s="24"/>
      <c r="B153" s="35" t="s">
        <v>119</v>
      </c>
      <c r="C153" s="291">
        <v>15568.16</v>
      </c>
      <c r="D153" s="292"/>
      <c r="E153" s="292"/>
      <c r="F153" s="178">
        <v>-0.16626179795980456</v>
      </c>
      <c r="G153" s="36"/>
    </row>
    <row r="154" spans="1:8" s="28" customFormat="1" ht="14.25" customHeight="1" x14ac:dyDescent="0.2">
      <c r="A154" s="24"/>
      <c r="B154" s="31" t="s">
        <v>243</v>
      </c>
      <c r="C154" s="291"/>
      <c r="D154" s="292"/>
      <c r="E154" s="292"/>
      <c r="F154" s="178"/>
      <c r="G154" s="36"/>
    </row>
    <row r="155" spans="1:8" s="28" customFormat="1" ht="10.5" customHeight="1" x14ac:dyDescent="0.2">
      <c r="A155" s="24"/>
      <c r="B155" s="16" t="s">
        <v>22</v>
      </c>
      <c r="C155" s="289">
        <v>293998.18</v>
      </c>
      <c r="D155" s="290"/>
      <c r="E155" s="290">
        <v>103</v>
      </c>
      <c r="F155" s="179">
        <v>0.46790486040288171</v>
      </c>
      <c r="G155" s="36"/>
      <c r="H155" s="5"/>
    </row>
    <row r="156" spans="1:8" s="28" customFormat="1" ht="10.5" customHeight="1" x14ac:dyDescent="0.2">
      <c r="A156" s="24"/>
      <c r="B156" s="16" t="s">
        <v>104</v>
      </c>
      <c r="C156" s="289">
        <v>82330.16</v>
      </c>
      <c r="D156" s="290"/>
      <c r="E156" s="290"/>
      <c r="F156" s="179">
        <v>0.16996355683577558</v>
      </c>
      <c r="G156" s="36"/>
      <c r="H156" s="5"/>
    </row>
    <row r="157" spans="1:8" s="28" customFormat="1" ht="10.5" customHeight="1" x14ac:dyDescent="0.2">
      <c r="A157" s="24"/>
      <c r="B157" s="33" t="s">
        <v>106</v>
      </c>
      <c r="C157" s="289">
        <v>81127.210000000006</v>
      </c>
      <c r="D157" s="290"/>
      <c r="E157" s="290"/>
      <c r="F157" s="179">
        <v>0.1721406975524491</v>
      </c>
      <c r="G157" s="36"/>
      <c r="H157" s="5"/>
    </row>
    <row r="158" spans="1:8" s="28" customFormat="1" ht="10.5" customHeight="1" x14ac:dyDescent="0.2">
      <c r="A158" s="24"/>
      <c r="B158" s="33" t="s">
        <v>304</v>
      </c>
      <c r="C158" s="289">
        <v>27505.590000000004</v>
      </c>
      <c r="D158" s="290"/>
      <c r="E158" s="290"/>
      <c r="F158" s="179"/>
      <c r="G158" s="36"/>
      <c r="H158" s="5"/>
    </row>
    <row r="159" spans="1:8" s="28" customFormat="1" ht="10.5" customHeight="1" x14ac:dyDescent="0.2">
      <c r="A159" s="24"/>
      <c r="B159" s="33" t="s">
        <v>305</v>
      </c>
      <c r="C159" s="289"/>
      <c r="D159" s="290"/>
      <c r="E159" s="290"/>
      <c r="F159" s="179"/>
      <c r="G159" s="36"/>
      <c r="H159" s="5"/>
    </row>
    <row r="160" spans="1:8" s="28" customFormat="1" ht="10.5" customHeight="1" x14ac:dyDescent="0.2">
      <c r="A160" s="24"/>
      <c r="B160" s="33" t="s">
        <v>306</v>
      </c>
      <c r="C160" s="289">
        <v>1237.05</v>
      </c>
      <c r="D160" s="290"/>
      <c r="E160" s="290"/>
      <c r="F160" s="179">
        <v>-0.38212685616674413</v>
      </c>
      <c r="G160" s="36"/>
      <c r="H160" s="5"/>
    </row>
    <row r="161" spans="1:9" s="28" customFormat="1" ht="10.5" customHeight="1" x14ac:dyDescent="0.2">
      <c r="A161" s="24"/>
      <c r="B161" s="33" t="s">
        <v>307</v>
      </c>
      <c r="C161" s="289">
        <v>6304.9300000000021</v>
      </c>
      <c r="D161" s="290"/>
      <c r="E161" s="290"/>
      <c r="F161" s="179">
        <v>-0.11065393404237278</v>
      </c>
      <c r="G161" s="36"/>
      <c r="H161" s="5"/>
    </row>
    <row r="162" spans="1:9" s="28" customFormat="1" ht="10.5" customHeight="1" x14ac:dyDescent="0.2">
      <c r="A162" s="24"/>
      <c r="B162" s="33" t="s">
        <v>308</v>
      </c>
      <c r="C162" s="289">
        <v>24127.710000000003</v>
      </c>
      <c r="D162" s="290"/>
      <c r="E162" s="290"/>
      <c r="F162" s="179">
        <v>9.142958479006591E-3</v>
      </c>
      <c r="G162" s="36"/>
      <c r="H162" s="5"/>
    </row>
    <row r="163" spans="1:9" s="28" customFormat="1" ht="10.5" customHeight="1" x14ac:dyDescent="0.2">
      <c r="A163" s="24"/>
      <c r="B163" s="33" t="s">
        <v>309</v>
      </c>
      <c r="C163" s="289">
        <v>21951.93</v>
      </c>
      <c r="D163" s="290"/>
      <c r="E163" s="290"/>
      <c r="F163" s="179">
        <v>-0.12647004752062663</v>
      </c>
      <c r="G163" s="34"/>
      <c r="H163" s="5"/>
    </row>
    <row r="164" spans="1:9" ht="10.5" customHeight="1" x14ac:dyDescent="0.2">
      <c r="B164" s="33" t="s">
        <v>105</v>
      </c>
      <c r="C164" s="289">
        <v>1202.95</v>
      </c>
      <c r="D164" s="290"/>
      <c r="E164" s="290"/>
      <c r="F164" s="179">
        <v>3.9723765978962877E-2</v>
      </c>
      <c r="G164" s="34"/>
      <c r="H164" s="5"/>
      <c r="I164" s="5"/>
    </row>
    <row r="165" spans="1:9" ht="10.5" customHeight="1" x14ac:dyDescent="0.2">
      <c r="B165" s="16" t="s">
        <v>116</v>
      </c>
      <c r="C165" s="289">
        <v>3204.5</v>
      </c>
      <c r="D165" s="290"/>
      <c r="E165" s="290"/>
      <c r="F165" s="179">
        <v>-0.32493922451748292</v>
      </c>
      <c r="G165" s="34"/>
      <c r="H165" s="5"/>
      <c r="I165" s="5"/>
    </row>
    <row r="166" spans="1:9" ht="10.5" customHeight="1" x14ac:dyDescent="0.2">
      <c r="B166" s="16" t="s">
        <v>117</v>
      </c>
      <c r="C166" s="289">
        <v>1834.28</v>
      </c>
      <c r="D166" s="290"/>
      <c r="E166" s="290"/>
      <c r="F166" s="179">
        <v>0.19505632325443489</v>
      </c>
      <c r="G166" s="34"/>
      <c r="H166" s="5"/>
      <c r="I166" s="5"/>
    </row>
    <row r="167" spans="1:9" ht="10.5" customHeight="1" x14ac:dyDescent="0.2">
      <c r="B167" s="16" t="s">
        <v>118</v>
      </c>
      <c r="C167" s="289"/>
      <c r="D167" s="290"/>
      <c r="E167" s="290"/>
      <c r="F167" s="179"/>
      <c r="G167" s="36"/>
      <c r="H167" s="5"/>
      <c r="I167" s="5"/>
    </row>
    <row r="168" spans="1:9" s="28" customFormat="1" ht="10.5" customHeight="1" x14ac:dyDescent="0.2">
      <c r="A168" s="24"/>
      <c r="B168" s="16" t="s">
        <v>115</v>
      </c>
      <c r="C168" s="289">
        <v>144.21</v>
      </c>
      <c r="D168" s="290"/>
      <c r="E168" s="290"/>
      <c r="F168" s="179"/>
      <c r="G168" s="36"/>
      <c r="H168" s="5"/>
    </row>
    <row r="169" spans="1:9" s="28" customFormat="1" ht="10.5" customHeight="1" x14ac:dyDescent="0.2">
      <c r="A169" s="24"/>
      <c r="B169" s="16" t="s">
        <v>114</v>
      </c>
      <c r="C169" s="289"/>
      <c r="D169" s="290"/>
      <c r="E169" s="290"/>
      <c r="F169" s="179"/>
      <c r="G169" s="20"/>
      <c r="H169" s="5"/>
    </row>
    <row r="170" spans="1:9" ht="10.5" customHeight="1" x14ac:dyDescent="0.2">
      <c r="B170" s="16" t="s">
        <v>95</v>
      </c>
      <c r="C170" s="289">
        <v>2493.1999999999998</v>
      </c>
      <c r="D170" s="290"/>
      <c r="E170" s="290"/>
      <c r="F170" s="179"/>
      <c r="G170" s="20"/>
      <c r="H170" s="5"/>
      <c r="I170" s="5"/>
    </row>
    <row r="171" spans="1:9" ht="10.5" customHeight="1" x14ac:dyDescent="0.2">
      <c r="B171" s="16" t="s">
        <v>381</v>
      </c>
      <c r="C171" s="289">
        <v>1648.62</v>
      </c>
      <c r="D171" s="290"/>
      <c r="E171" s="290"/>
      <c r="F171" s="179">
        <v>0.97425334706488154</v>
      </c>
      <c r="G171" s="20"/>
      <c r="H171" s="5"/>
      <c r="I171" s="5"/>
    </row>
    <row r="172" spans="1:9" s="486" customFormat="1" ht="10.5" customHeight="1" x14ac:dyDescent="0.2">
      <c r="A172" s="452"/>
      <c r="B172" s="563" t="s">
        <v>310</v>
      </c>
      <c r="C172" s="568"/>
      <c r="D172" s="569"/>
      <c r="E172" s="569"/>
      <c r="F172" s="570"/>
      <c r="G172" s="494"/>
    </row>
    <row r="173" spans="1:9" s="486" customFormat="1" ht="10.5" customHeight="1" x14ac:dyDescent="0.2">
      <c r="A173" s="452"/>
      <c r="B173" s="563" t="s">
        <v>311</v>
      </c>
      <c r="C173" s="568"/>
      <c r="D173" s="569"/>
      <c r="E173" s="569"/>
      <c r="F173" s="570"/>
      <c r="G173" s="494"/>
    </row>
    <row r="174" spans="1:9" s="486" customFormat="1" ht="10.5" customHeight="1" x14ac:dyDescent="0.2">
      <c r="A174" s="452"/>
      <c r="B174" s="563" t="s">
        <v>312</v>
      </c>
      <c r="C174" s="568"/>
      <c r="D174" s="569"/>
      <c r="E174" s="569"/>
      <c r="F174" s="570"/>
      <c r="G174" s="494"/>
    </row>
    <row r="175" spans="1:9" s="486" customFormat="1" ht="10.5" customHeight="1" x14ac:dyDescent="0.2">
      <c r="A175" s="452"/>
      <c r="B175" s="563" t="s">
        <v>313</v>
      </c>
      <c r="C175" s="568"/>
      <c r="D175" s="569"/>
      <c r="E175" s="569"/>
      <c r="F175" s="570"/>
      <c r="G175" s="571"/>
    </row>
    <row r="176" spans="1:9" ht="10.5" customHeight="1" x14ac:dyDescent="0.2">
      <c r="B176" s="269" t="s">
        <v>412</v>
      </c>
      <c r="C176" s="289"/>
      <c r="D176" s="290"/>
      <c r="E176" s="290"/>
      <c r="F176" s="179"/>
      <c r="G176" s="34"/>
      <c r="H176" s="5"/>
      <c r="I176" s="5"/>
    </row>
    <row r="177" spans="1:9" ht="10.5" customHeight="1" x14ac:dyDescent="0.2">
      <c r="B177" s="16" t="s">
        <v>100</v>
      </c>
      <c r="C177" s="289">
        <v>43243.55</v>
      </c>
      <c r="D177" s="290"/>
      <c r="E177" s="290"/>
      <c r="F177" s="179"/>
      <c r="G177" s="34"/>
      <c r="H177" s="5"/>
      <c r="I177" s="5"/>
    </row>
    <row r="178" spans="1:9" ht="10.5" customHeight="1" x14ac:dyDescent="0.2">
      <c r="B178" s="16" t="s">
        <v>94</v>
      </c>
      <c r="C178" s="289"/>
      <c r="D178" s="290"/>
      <c r="E178" s="290"/>
      <c r="F178" s="179"/>
      <c r="G178" s="34"/>
      <c r="H178" s="5"/>
      <c r="I178" s="5"/>
    </row>
    <row r="179" spans="1:9" ht="10.5" customHeight="1" x14ac:dyDescent="0.2">
      <c r="B179" s="16" t="s">
        <v>92</v>
      </c>
      <c r="C179" s="289"/>
      <c r="D179" s="290"/>
      <c r="E179" s="290"/>
      <c r="F179" s="179"/>
      <c r="G179" s="34"/>
      <c r="H179" s="5"/>
      <c r="I179" s="5"/>
    </row>
    <row r="180" spans="1:9" ht="10.5" customHeight="1" x14ac:dyDescent="0.2">
      <c r="B180" s="16" t="s">
        <v>93</v>
      </c>
      <c r="C180" s="289"/>
      <c r="D180" s="290"/>
      <c r="E180" s="290"/>
      <c r="F180" s="179"/>
      <c r="G180" s="27"/>
      <c r="H180" s="5"/>
      <c r="I180" s="5"/>
    </row>
    <row r="181" spans="1:9" s="28" customFormat="1" ht="10.5" customHeight="1" x14ac:dyDescent="0.2">
      <c r="A181" s="24"/>
      <c r="B181" s="16" t="s">
        <v>303</v>
      </c>
      <c r="C181" s="289"/>
      <c r="D181" s="290"/>
      <c r="E181" s="290"/>
      <c r="F181" s="179"/>
      <c r="G181" s="34"/>
      <c r="H181" s="5"/>
    </row>
    <row r="182" spans="1:9" ht="10.5" customHeight="1" x14ac:dyDescent="0.2">
      <c r="B182" s="16" t="s">
        <v>123</v>
      </c>
      <c r="C182" s="289">
        <v>51.15</v>
      </c>
      <c r="D182" s="290"/>
      <c r="E182" s="290"/>
      <c r="F182" s="179"/>
      <c r="G182" s="34"/>
      <c r="H182" s="5"/>
      <c r="I182" s="5"/>
    </row>
    <row r="183" spans="1:9" ht="10.5" customHeight="1" x14ac:dyDescent="0.2">
      <c r="B183" s="16" t="s">
        <v>107</v>
      </c>
      <c r="C183" s="289"/>
      <c r="D183" s="290"/>
      <c r="E183" s="290"/>
      <c r="F183" s="179"/>
      <c r="G183" s="20"/>
      <c r="H183" s="5"/>
      <c r="I183" s="5"/>
    </row>
    <row r="184" spans="1:9" ht="10.5" customHeight="1" x14ac:dyDescent="0.2">
      <c r="B184" s="33" t="s">
        <v>110</v>
      </c>
      <c r="C184" s="289"/>
      <c r="D184" s="290"/>
      <c r="E184" s="290"/>
      <c r="F184" s="179"/>
      <c r="G184" s="34"/>
      <c r="H184" s="5"/>
      <c r="I184" s="5"/>
    </row>
    <row r="185" spans="1:9" ht="10.5" customHeight="1" x14ac:dyDescent="0.2">
      <c r="B185" s="33" t="s">
        <v>109</v>
      </c>
      <c r="C185" s="289"/>
      <c r="D185" s="290"/>
      <c r="E185" s="290"/>
      <c r="F185" s="179"/>
      <c r="G185" s="34"/>
      <c r="H185" s="5"/>
      <c r="I185" s="5"/>
    </row>
    <row r="186" spans="1:9" ht="10.5" customHeight="1" x14ac:dyDescent="0.2">
      <c r="B186" s="33" t="s">
        <v>111</v>
      </c>
      <c r="C186" s="289"/>
      <c r="D186" s="290"/>
      <c r="E186" s="290"/>
      <c r="F186" s="179"/>
      <c r="G186" s="34"/>
      <c r="H186" s="5"/>
      <c r="I186" s="5"/>
    </row>
    <row r="187" spans="1:9" ht="10.5" customHeight="1" x14ac:dyDescent="0.2">
      <c r="B187" s="33" t="s">
        <v>112</v>
      </c>
      <c r="C187" s="289"/>
      <c r="D187" s="290"/>
      <c r="E187" s="290"/>
      <c r="F187" s="179"/>
      <c r="G187" s="34"/>
      <c r="H187" s="5"/>
      <c r="I187" s="5"/>
    </row>
    <row r="188" spans="1:9" ht="10.5" customHeight="1" x14ac:dyDescent="0.2">
      <c r="B188" s="16" t="s">
        <v>256</v>
      </c>
      <c r="C188" s="289"/>
      <c r="D188" s="290"/>
      <c r="E188" s="290"/>
      <c r="F188" s="179"/>
      <c r="G188" s="47"/>
      <c r="H188" s="5"/>
      <c r="I188" s="5"/>
    </row>
    <row r="189" spans="1:9" s="28" customFormat="1" ht="10.5" customHeight="1" x14ac:dyDescent="0.2">
      <c r="A189" s="24"/>
      <c r="B189" s="16" t="s">
        <v>96</v>
      </c>
      <c r="C189" s="289"/>
      <c r="D189" s="290"/>
      <c r="E189" s="290"/>
      <c r="F189" s="179"/>
      <c r="G189" s="47"/>
      <c r="H189" s="5"/>
    </row>
    <row r="190" spans="1:9" s="28" customFormat="1" ht="10.5" customHeight="1" x14ac:dyDescent="0.2">
      <c r="A190" s="24"/>
      <c r="B190" s="16" t="s">
        <v>103</v>
      </c>
      <c r="C190" s="295"/>
      <c r="D190" s="296"/>
      <c r="E190" s="296"/>
      <c r="F190" s="190"/>
      <c r="G190" s="47"/>
      <c r="H190" s="5"/>
    </row>
    <row r="191" spans="1:9" s="28" customFormat="1" ht="10.5" customHeight="1" x14ac:dyDescent="0.2">
      <c r="A191" s="24"/>
      <c r="B191" s="16" t="s">
        <v>91</v>
      </c>
      <c r="C191" s="295">
        <v>4186.67</v>
      </c>
      <c r="D191" s="296"/>
      <c r="E191" s="296"/>
      <c r="F191" s="190">
        <v>0.7740127118644069</v>
      </c>
      <c r="G191" s="47"/>
      <c r="H191" s="5"/>
    </row>
    <row r="192" spans="1:9" s="28" customFormat="1" ht="10.5" customHeight="1" x14ac:dyDescent="0.2">
      <c r="A192" s="24"/>
      <c r="B192" s="268" t="s">
        <v>255</v>
      </c>
      <c r="C192" s="295"/>
      <c r="D192" s="296"/>
      <c r="E192" s="296"/>
      <c r="F192" s="190"/>
      <c r="G192" s="47"/>
      <c r="H192" s="5"/>
    </row>
    <row r="193" spans="1:9" s="28" customFormat="1" ht="10.5" customHeight="1" x14ac:dyDescent="0.2">
      <c r="A193" s="24"/>
      <c r="B193" s="16" t="s">
        <v>411</v>
      </c>
      <c r="C193" s="295"/>
      <c r="D193" s="296"/>
      <c r="E193" s="296"/>
      <c r="F193" s="190"/>
      <c r="G193" s="47"/>
      <c r="H193" s="5"/>
    </row>
    <row r="194" spans="1:9" s="28" customFormat="1" ht="10.5" customHeight="1" x14ac:dyDescent="0.2">
      <c r="A194" s="24"/>
      <c r="B194" s="16" t="s">
        <v>97</v>
      </c>
      <c r="C194" s="295"/>
      <c r="D194" s="296"/>
      <c r="E194" s="296"/>
      <c r="F194" s="190"/>
      <c r="G194" s="47"/>
      <c r="H194" s="5"/>
    </row>
    <row r="195" spans="1:9" s="28" customFormat="1" ht="10.5" customHeight="1" x14ac:dyDescent="0.2">
      <c r="A195" s="24"/>
      <c r="B195" s="16" t="s">
        <v>374</v>
      </c>
      <c r="C195" s="295"/>
      <c r="D195" s="296"/>
      <c r="E195" s="296"/>
      <c r="F195" s="190"/>
      <c r="G195" s="47"/>
      <c r="H195" s="5"/>
    </row>
    <row r="196" spans="1:9" s="28" customFormat="1" ht="10.5" customHeight="1" x14ac:dyDescent="0.2">
      <c r="A196" s="24"/>
      <c r="B196" s="574" t="s">
        <v>460</v>
      </c>
      <c r="C196" s="295"/>
      <c r="D196" s="296"/>
      <c r="E196" s="296"/>
      <c r="F196" s="190"/>
      <c r="G196" s="47"/>
      <c r="H196" s="5"/>
    </row>
    <row r="197" spans="1:9" s="28" customFormat="1" ht="10.5" customHeight="1" x14ac:dyDescent="0.2">
      <c r="A197" s="24"/>
      <c r="B197" s="16" t="s">
        <v>489</v>
      </c>
      <c r="C197" s="295"/>
      <c r="D197" s="296"/>
      <c r="E197" s="296"/>
      <c r="F197" s="190"/>
      <c r="G197" s="47"/>
      <c r="H197" s="5"/>
    </row>
    <row r="198" spans="1:9" s="28" customFormat="1" ht="10.5" customHeight="1" x14ac:dyDescent="0.2">
      <c r="A198" s="24"/>
      <c r="B198" s="574" t="s">
        <v>487</v>
      </c>
      <c r="C198" s="295"/>
      <c r="D198" s="296"/>
      <c r="E198" s="296"/>
      <c r="F198" s="190"/>
      <c r="G198" s="47"/>
      <c r="H198" s="5"/>
    </row>
    <row r="199" spans="1:9" s="28" customFormat="1" ht="10.5" customHeight="1" x14ac:dyDescent="0.2">
      <c r="A199" s="24"/>
      <c r="B199" s="16" t="s">
        <v>99</v>
      </c>
      <c r="C199" s="295">
        <v>520.5</v>
      </c>
      <c r="D199" s="296"/>
      <c r="E199" s="296"/>
      <c r="F199" s="190">
        <v>0.49909276806543579</v>
      </c>
      <c r="G199" s="47"/>
      <c r="H199" s="5"/>
    </row>
    <row r="200" spans="1:9" s="28" customFormat="1" ht="10.5" customHeight="1" x14ac:dyDescent="0.2">
      <c r="A200" s="24"/>
      <c r="B200" s="16" t="s">
        <v>98</v>
      </c>
      <c r="C200" s="295"/>
      <c r="D200" s="296"/>
      <c r="E200" s="296"/>
      <c r="F200" s="190"/>
      <c r="G200" s="47"/>
      <c r="H200" s="5"/>
    </row>
    <row r="201" spans="1:9" s="28" customFormat="1" ht="10.5" customHeight="1" x14ac:dyDescent="0.2">
      <c r="A201" s="24"/>
      <c r="B201" s="16" t="s">
        <v>279</v>
      </c>
      <c r="C201" s="295">
        <v>-11582</v>
      </c>
      <c r="D201" s="296"/>
      <c r="E201" s="296">
        <v>-5</v>
      </c>
      <c r="F201" s="190">
        <v>0.47974958477066565</v>
      </c>
      <c r="G201" s="47"/>
      <c r="H201" s="5"/>
    </row>
    <row r="202" spans="1:9" s="28" customFormat="1" ht="11.25" customHeight="1" x14ac:dyDescent="0.2">
      <c r="A202" s="24"/>
      <c r="B202" s="35" t="s">
        <v>245</v>
      </c>
      <c r="C202" s="297">
        <v>422093.02000000008</v>
      </c>
      <c r="D202" s="298"/>
      <c r="E202" s="298">
        <v>98</v>
      </c>
      <c r="F202" s="180">
        <v>0.52354713337574554</v>
      </c>
      <c r="G202" s="47"/>
    </row>
    <row r="203" spans="1:9" ht="10.5" customHeight="1" x14ac:dyDescent="0.2">
      <c r="B203" s="31" t="s">
        <v>278</v>
      </c>
      <c r="C203" s="297"/>
      <c r="D203" s="298"/>
      <c r="E203" s="298"/>
      <c r="F203" s="180"/>
      <c r="G203" s="47"/>
      <c r="H203" s="5"/>
      <c r="I203" s="5"/>
    </row>
    <row r="204" spans="1:9" ht="10.5" customHeight="1" x14ac:dyDescent="0.2">
      <c r="B204" s="16" t="s">
        <v>22</v>
      </c>
      <c r="C204" s="295">
        <v>7583727.9699999969</v>
      </c>
      <c r="D204" s="296">
        <v>714821.58</v>
      </c>
      <c r="E204" s="296">
        <v>5979.2099999999991</v>
      </c>
      <c r="F204" s="190">
        <v>6.9003687557873228E-2</v>
      </c>
      <c r="G204" s="47"/>
      <c r="H204" s="5"/>
      <c r="I204" s="5"/>
    </row>
    <row r="205" spans="1:9" ht="10.5" customHeight="1" x14ac:dyDescent="0.2">
      <c r="B205" s="16" t="s">
        <v>104</v>
      </c>
      <c r="C205" s="295">
        <v>8665756.2199999988</v>
      </c>
      <c r="D205" s="296">
        <v>5504607.6799999988</v>
      </c>
      <c r="E205" s="296">
        <v>10607.15</v>
      </c>
      <c r="F205" s="190">
        <v>0.39275773760806043</v>
      </c>
      <c r="G205" s="47"/>
      <c r="H205" s="5"/>
      <c r="I205" s="5"/>
    </row>
    <row r="206" spans="1:9" ht="10.5" customHeight="1" x14ac:dyDescent="0.2">
      <c r="B206" s="33" t="s">
        <v>106</v>
      </c>
      <c r="C206" s="295">
        <v>8652330.879999999</v>
      </c>
      <c r="D206" s="296">
        <v>5503677.2299999995</v>
      </c>
      <c r="E206" s="296">
        <v>10598.7</v>
      </c>
      <c r="F206" s="190">
        <v>0.394098899655424</v>
      </c>
      <c r="G206" s="47"/>
      <c r="H206" s="5"/>
      <c r="I206" s="5"/>
    </row>
    <row r="207" spans="1:9" ht="10.5" customHeight="1" x14ac:dyDescent="0.2">
      <c r="B207" s="33" t="s">
        <v>304</v>
      </c>
      <c r="C207" s="295">
        <v>3535387.709999999</v>
      </c>
      <c r="D207" s="296">
        <v>3405890.5899999989</v>
      </c>
      <c r="E207" s="296">
        <v>3827.73</v>
      </c>
      <c r="F207" s="190">
        <v>0.71244243082653447</v>
      </c>
      <c r="G207" s="47"/>
      <c r="H207" s="5"/>
      <c r="I207" s="5"/>
    </row>
    <row r="208" spans="1:9" ht="10.5" customHeight="1" x14ac:dyDescent="0.2">
      <c r="B208" s="33" t="s">
        <v>305</v>
      </c>
      <c r="C208" s="295"/>
      <c r="D208" s="296"/>
      <c r="E208" s="296"/>
      <c r="F208" s="190"/>
      <c r="G208" s="47"/>
      <c r="H208" s="5"/>
      <c r="I208" s="5"/>
    </row>
    <row r="209" spans="2:9" ht="10.5" customHeight="1" x14ac:dyDescent="0.2">
      <c r="B209" s="33" t="s">
        <v>306</v>
      </c>
      <c r="C209" s="295">
        <v>1548930.59</v>
      </c>
      <c r="D209" s="296">
        <v>1546098.23</v>
      </c>
      <c r="E209" s="296">
        <v>1620.94</v>
      </c>
      <c r="F209" s="190">
        <v>0.79950071782849008</v>
      </c>
      <c r="G209" s="47"/>
      <c r="H209" s="5"/>
      <c r="I209" s="5"/>
    </row>
    <row r="210" spans="2:9" ht="10.5" customHeight="1" x14ac:dyDescent="0.2">
      <c r="B210" s="33" t="s">
        <v>307</v>
      </c>
      <c r="C210" s="295">
        <v>420459.84000000032</v>
      </c>
      <c r="D210" s="296">
        <v>16527.95</v>
      </c>
      <c r="E210" s="296">
        <v>366.67000000000007</v>
      </c>
      <c r="F210" s="190">
        <v>-8.9699029470825531E-3</v>
      </c>
      <c r="G210" s="47"/>
      <c r="H210" s="5"/>
      <c r="I210" s="5"/>
    </row>
    <row r="211" spans="2:9" ht="10.5" customHeight="1" x14ac:dyDescent="0.2">
      <c r="B211" s="33" t="s">
        <v>308</v>
      </c>
      <c r="C211" s="295">
        <v>2409387.6599999997</v>
      </c>
      <c r="D211" s="296">
        <v>375803.64999999997</v>
      </c>
      <c r="E211" s="296">
        <v>4131.41</v>
      </c>
      <c r="F211" s="190">
        <v>9.0173457602643836E-2</v>
      </c>
      <c r="G211" s="47"/>
      <c r="H211" s="5"/>
      <c r="I211" s="5"/>
    </row>
    <row r="212" spans="2:9" ht="10.5" customHeight="1" x14ac:dyDescent="0.2">
      <c r="B212" s="33" t="s">
        <v>309</v>
      </c>
      <c r="C212" s="295">
        <v>738165.08</v>
      </c>
      <c r="D212" s="296">
        <v>159356.81000000003</v>
      </c>
      <c r="E212" s="296">
        <v>651.94999999999982</v>
      </c>
      <c r="F212" s="190">
        <v>0.14491775551319419</v>
      </c>
      <c r="G212" s="47"/>
      <c r="H212" s="5"/>
      <c r="I212" s="5"/>
    </row>
    <row r="213" spans="2:9" ht="10.5" customHeight="1" x14ac:dyDescent="0.2">
      <c r="B213" s="33" t="s">
        <v>105</v>
      </c>
      <c r="C213" s="295">
        <v>13425.340000000004</v>
      </c>
      <c r="D213" s="296">
        <v>930.45</v>
      </c>
      <c r="E213" s="296">
        <v>8.4499999999999993</v>
      </c>
      <c r="F213" s="190">
        <v>-0.1402758860057105</v>
      </c>
      <c r="G213" s="47"/>
      <c r="H213" s="5"/>
      <c r="I213" s="5"/>
    </row>
    <row r="214" spans="2:9" ht="10.5" customHeight="1" x14ac:dyDescent="0.2">
      <c r="B214" s="16" t="s">
        <v>116</v>
      </c>
      <c r="C214" s="295">
        <v>8625.89</v>
      </c>
      <c r="D214" s="296"/>
      <c r="E214" s="296"/>
      <c r="F214" s="190">
        <v>-0.23745668316831714</v>
      </c>
      <c r="G214" s="47"/>
      <c r="H214" s="5"/>
      <c r="I214" s="5"/>
    </row>
    <row r="215" spans="2:9" ht="10.5" customHeight="1" x14ac:dyDescent="0.2">
      <c r="B215" s="16" t="s">
        <v>117</v>
      </c>
      <c r="C215" s="295">
        <v>8421.18</v>
      </c>
      <c r="D215" s="296"/>
      <c r="E215" s="296"/>
      <c r="F215" s="190">
        <v>-0.20368146426430278</v>
      </c>
      <c r="G215" s="47"/>
      <c r="H215" s="5"/>
      <c r="I215" s="5"/>
    </row>
    <row r="216" spans="2:9" ht="10.5" customHeight="1" x14ac:dyDescent="0.2">
      <c r="B216" s="16" t="s">
        <v>118</v>
      </c>
      <c r="C216" s="295">
        <v>193.5</v>
      </c>
      <c r="D216" s="296"/>
      <c r="E216" s="296"/>
      <c r="F216" s="190"/>
      <c r="G216" s="47"/>
      <c r="H216" s="5"/>
      <c r="I216" s="5"/>
    </row>
    <row r="217" spans="2:9" ht="10.5" customHeight="1" x14ac:dyDescent="0.2">
      <c r="B217" s="16" t="s">
        <v>100</v>
      </c>
      <c r="C217" s="295">
        <v>88875.08</v>
      </c>
      <c r="D217" s="296"/>
      <c r="E217" s="296"/>
      <c r="F217" s="190">
        <v>0.82511820389226753</v>
      </c>
      <c r="G217" s="20"/>
      <c r="H217" s="5"/>
      <c r="I217" s="5"/>
    </row>
    <row r="218" spans="2:9" ht="10.5" customHeight="1" x14ac:dyDescent="0.2">
      <c r="B218" s="16" t="s">
        <v>107</v>
      </c>
      <c r="C218" s="295">
        <v>2186201.080000001</v>
      </c>
      <c r="D218" s="296">
        <v>2186201.080000001</v>
      </c>
      <c r="E218" s="296">
        <v>2965.8500000000004</v>
      </c>
      <c r="F218" s="190">
        <v>0.16031749459691325</v>
      </c>
      <c r="G218" s="47"/>
      <c r="H218" s="5"/>
      <c r="I218" s="5"/>
    </row>
    <row r="219" spans="2:9" ht="10.5" customHeight="1" x14ac:dyDescent="0.2">
      <c r="B219" s="33" t="s">
        <v>110</v>
      </c>
      <c r="C219" s="289">
        <v>444061.66000000021</v>
      </c>
      <c r="D219" s="290">
        <v>444061.66000000021</v>
      </c>
      <c r="E219" s="290">
        <v>534.73</v>
      </c>
      <c r="F219" s="179">
        <v>0.12063517059175255</v>
      </c>
      <c r="G219" s="47"/>
      <c r="H219" s="5"/>
      <c r="I219" s="5"/>
    </row>
    <row r="220" spans="2:9" ht="10.5" customHeight="1" x14ac:dyDescent="0.2">
      <c r="B220" s="33" t="s">
        <v>109</v>
      </c>
      <c r="C220" s="295">
        <v>1735939.4200000006</v>
      </c>
      <c r="D220" s="296">
        <v>1735939.4200000006</v>
      </c>
      <c r="E220" s="296">
        <v>2431.1200000000003</v>
      </c>
      <c r="F220" s="190">
        <v>0.17081072927118379</v>
      </c>
      <c r="G220" s="47"/>
      <c r="H220" s="5"/>
      <c r="I220" s="5"/>
    </row>
    <row r="221" spans="2:9" ht="10.5" customHeight="1" x14ac:dyDescent="0.2">
      <c r="B221" s="33" t="s">
        <v>112</v>
      </c>
      <c r="C221" s="295">
        <v>6200</v>
      </c>
      <c r="D221" s="296">
        <v>6200</v>
      </c>
      <c r="E221" s="296"/>
      <c r="F221" s="190">
        <v>0.19230769230769229</v>
      </c>
      <c r="G221" s="47"/>
      <c r="H221" s="5"/>
      <c r="I221" s="5"/>
    </row>
    <row r="222" spans="2:9" ht="10.5" customHeight="1" x14ac:dyDescent="0.2">
      <c r="B222" s="33" t="s">
        <v>111</v>
      </c>
      <c r="C222" s="295"/>
      <c r="D222" s="296"/>
      <c r="E222" s="296"/>
      <c r="F222" s="190"/>
      <c r="G222" s="47"/>
      <c r="H222" s="5"/>
      <c r="I222" s="5"/>
    </row>
    <row r="223" spans="2:9" ht="10.5" customHeight="1" x14ac:dyDescent="0.2">
      <c r="B223" s="269" t="s">
        <v>411</v>
      </c>
      <c r="C223" s="295"/>
      <c r="D223" s="296"/>
      <c r="E223" s="296"/>
      <c r="F223" s="190"/>
      <c r="G223" s="47"/>
      <c r="H223" s="5"/>
      <c r="I223" s="5"/>
    </row>
    <row r="224" spans="2:9" ht="10.5" customHeight="1" x14ac:dyDescent="0.2">
      <c r="B224" s="16" t="s">
        <v>97</v>
      </c>
      <c r="C224" s="295"/>
      <c r="D224" s="296"/>
      <c r="E224" s="296"/>
      <c r="F224" s="190"/>
      <c r="G224" s="47"/>
      <c r="H224" s="5"/>
      <c r="I224" s="5"/>
    </row>
    <row r="225" spans="1:9" ht="10.5" customHeight="1" x14ac:dyDescent="0.2">
      <c r="B225" s="16" t="s">
        <v>103</v>
      </c>
      <c r="C225" s="295"/>
      <c r="D225" s="296"/>
      <c r="E225" s="296"/>
      <c r="F225" s="190"/>
      <c r="G225" s="47"/>
      <c r="H225" s="5"/>
      <c r="I225" s="5"/>
    </row>
    <row r="226" spans="1:9" ht="10.5" customHeight="1" x14ac:dyDescent="0.2">
      <c r="B226" s="16" t="s">
        <v>96</v>
      </c>
      <c r="C226" s="295"/>
      <c r="D226" s="296"/>
      <c r="E226" s="296"/>
      <c r="F226" s="190"/>
      <c r="G226" s="47"/>
      <c r="H226" s="5"/>
      <c r="I226" s="5"/>
    </row>
    <row r="227" spans="1:9" ht="10.5" customHeight="1" x14ac:dyDescent="0.2">
      <c r="B227" s="16" t="s">
        <v>115</v>
      </c>
      <c r="C227" s="295">
        <v>884.23</v>
      </c>
      <c r="D227" s="296"/>
      <c r="E227" s="296"/>
      <c r="F227" s="190"/>
      <c r="G227" s="47"/>
      <c r="H227" s="5"/>
      <c r="I227" s="5"/>
    </row>
    <row r="228" spans="1:9" ht="10.5" customHeight="1" x14ac:dyDescent="0.2">
      <c r="B228" s="16" t="s">
        <v>114</v>
      </c>
      <c r="C228" s="295">
        <v>70</v>
      </c>
      <c r="D228" s="296"/>
      <c r="E228" s="296"/>
      <c r="F228" s="190"/>
      <c r="G228" s="47"/>
      <c r="H228" s="5"/>
      <c r="I228" s="5"/>
    </row>
    <row r="229" spans="1:9" ht="10.5" customHeight="1" x14ac:dyDescent="0.2">
      <c r="B229" s="16" t="s">
        <v>123</v>
      </c>
      <c r="C229" s="295">
        <v>627.30000000000007</v>
      </c>
      <c r="D229" s="296"/>
      <c r="E229" s="296"/>
      <c r="F229" s="190">
        <v>0.12073894089902093</v>
      </c>
      <c r="G229" s="47"/>
      <c r="H229" s="5"/>
      <c r="I229" s="5"/>
    </row>
    <row r="230" spans="1:9" ht="10.5" customHeight="1" x14ac:dyDescent="0.2">
      <c r="B230" s="16" t="s">
        <v>95</v>
      </c>
      <c r="C230" s="295">
        <v>8992</v>
      </c>
      <c r="D230" s="296">
        <v>6498.8</v>
      </c>
      <c r="E230" s="296"/>
      <c r="F230" s="190"/>
      <c r="G230" s="47"/>
      <c r="H230" s="5"/>
      <c r="I230" s="5"/>
    </row>
    <row r="231" spans="1:9" ht="10.5" customHeight="1" x14ac:dyDescent="0.2">
      <c r="B231" s="16" t="s">
        <v>381</v>
      </c>
      <c r="C231" s="295">
        <v>83550.239999999991</v>
      </c>
      <c r="D231" s="296">
        <v>50</v>
      </c>
      <c r="E231" s="296"/>
      <c r="F231" s="190">
        <v>3.8768398648618696E-3</v>
      </c>
      <c r="G231" s="47"/>
      <c r="H231" s="5"/>
      <c r="I231" s="5"/>
    </row>
    <row r="232" spans="1:9" s="486" customFormat="1" ht="10.5" customHeight="1" x14ac:dyDescent="0.2">
      <c r="A232" s="452"/>
      <c r="B232" s="563" t="s">
        <v>310</v>
      </c>
      <c r="C232" s="564"/>
      <c r="D232" s="565"/>
      <c r="E232" s="565"/>
      <c r="F232" s="566"/>
      <c r="G232" s="567"/>
    </row>
    <row r="233" spans="1:9" s="486" customFormat="1" ht="10.5" customHeight="1" x14ac:dyDescent="0.2">
      <c r="A233" s="452"/>
      <c r="B233" s="563" t="s">
        <v>311</v>
      </c>
      <c r="C233" s="564"/>
      <c r="D233" s="565"/>
      <c r="E233" s="565"/>
      <c r="F233" s="566"/>
      <c r="G233" s="567"/>
    </row>
    <row r="234" spans="1:9" s="486" customFormat="1" ht="10.5" customHeight="1" x14ac:dyDescent="0.2">
      <c r="A234" s="452"/>
      <c r="B234" s="563" t="s">
        <v>312</v>
      </c>
      <c r="C234" s="564"/>
      <c r="D234" s="565"/>
      <c r="E234" s="565"/>
      <c r="F234" s="566"/>
      <c r="G234" s="567"/>
    </row>
    <row r="235" spans="1:9" s="486" customFormat="1" ht="13.5" customHeight="1" x14ac:dyDescent="0.2">
      <c r="A235" s="452"/>
      <c r="B235" s="563" t="s">
        <v>313</v>
      </c>
      <c r="C235" s="564"/>
      <c r="D235" s="565"/>
      <c r="E235" s="565"/>
      <c r="F235" s="566"/>
      <c r="G235" s="567"/>
    </row>
    <row r="236" spans="1:9" ht="10.5" customHeight="1" x14ac:dyDescent="0.2">
      <c r="B236" s="269" t="s">
        <v>412</v>
      </c>
      <c r="C236" s="295"/>
      <c r="D236" s="296"/>
      <c r="E236" s="296"/>
      <c r="F236" s="190"/>
      <c r="G236" s="47"/>
      <c r="H236" s="5"/>
      <c r="I236" s="5"/>
    </row>
    <row r="237" spans="1:9" ht="10.5" customHeight="1" x14ac:dyDescent="0.2">
      <c r="B237" s="16" t="s">
        <v>94</v>
      </c>
      <c r="C237" s="295"/>
      <c r="D237" s="296"/>
      <c r="E237" s="296"/>
      <c r="F237" s="190"/>
      <c r="G237" s="47"/>
      <c r="H237" s="5"/>
      <c r="I237" s="5"/>
    </row>
    <row r="238" spans="1:9" ht="10.5" customHeight="1" x14ac:dyDescent="0.2">
      <c r="B238" s="16" t="s">
        <v>92</v>
      </c>
      <c r="C238" s="295"/>
      <c r="D238" s="296"/>
      <c r="E238" s="296"/>
      <c r="F238" s="190"/>
      <c r="G238" s="47"/>
      <c r="H238" s="5"/>
      <c r="I238" s="5"/>
    </row>
    <row r="239" spans="1:9" ht="10.5" customHeight="1" x14ac:dyDescent="0.2">
      <c r="B239" s="16" t="s">
        <v>93</v>
      </c>
      <c r="C239" s="295">
        <v>193.5</v>
      </c>
      <c r="D239" s="296"/>
      <c r="E239" s="296"/>
      <c r="F239" s="190"/>
      <c r="G239" s="47"/>
      <c r="H239" s="5"/>
      <c r="I239" s="5"/>
    </row>
    <row r="240" spans="1:9" ht="10.5" customHeight="1" x14ac:dyDescent="0.2">
      <c r="B240" s="16" t="s">
        <v>91</v>
      </c>
      <c r="C240" s="295">
        <v>38857.39</v>
      </c>
      <c r="D240" s="296">
        <v>1754.56</v>
      </c>
      <c r="E240" s="296">
        <v>280</v>
      </c>
      <c r="F240" s="190">
        <v>6.108039220558692E-2</v>
      </c>
      <c r="G240" s="47"/>
      <c r="H240" s="5"/>
      <c r="I240" s="5"/>
    </row>
    <row r="241" spans="1:9" ht="10.5" customHeight="1" x14ac:dyDescent="0.2">
      <c r="B241" s="16" t="s">
        <v>252</v>
      </c>
      <c r="C241" s="295"/>
      <c r="D241" s="296"/>
      <c r="E241" s="296"/>
      <c r="F241" s="190"/>
      <c r="G241" s="47"/>
      <c r="H241" s="5"/>
      <c r="I241" s="5"/>
    </row>
    <row r="242" spans="1:9" ht="10.5" customHeight="1" x14ac:dyDescent="0.2">
      <c r="B242" s="16" t="s">
        <v>177</v>
      </c>
      <c r="C242" s="295"/>
      <c r="D242" s="296"/>
      <c r="E242" s="296"/>
      <c r="F242" s="190"/>
      <c r="G242" s="47"/>
      <c r="H242" s="5"/>
      <c r="I242" s="5"/>
    </row>
    <row r="243" spans="1:9" ht="10.5" customHeight="1" x14ac:dyDescent="0.2">
      <c r="B243" s="16" t="s">
        <v>303</v>
      </c>
      <c r="C243" s="295"/>
      <c r="D243" s="296"/>
      <c r="E243" s="296"/>
      <c r="F243" s="190"/>
      <c r="G243" s="47"/>
      <c r="H243" s="5"/>
      <c r="I243" s="5"/>
    </row>
    <row r="244" spans="1:9" ht="10.5" customHeight="1" x14ac:dyDescent="0.2">
      <c r="B244" s="268" t="s">
        <v>255</v>
      </c>
      <c r="C244" s="295"/>
      <c r="D244" s="296"/>
      <c r="E244" s="296"/>
      <c r="F244" s="190"/>
      <c r="G244" s="47"/>
      <c r="H244" s="5"/>
      <c r="I244" s="5"/>
    </row>
    <row r="245" spans="1:9" ht="10.5" customHeight="1" x14ac:dyDescent="0.2">
      <c r="B245" s="16" t="s">
        <v>374</v>
      </c>
      <c r="C245" s="295"/>
      <c r="D245" s="296"/>
      <c r="E245" s="296"/>
      <c r="F245" s="190"/>
      <c r="G245" s="117"/>
      <c r="H245" s="5"/>
      <c r="I245" s="5"/>
    </row>
    <row r="246" spans="1:9" ht="10.5" customHeight="1" x14ac:dyDescent="0.2">
      <c r="B246" s="574" t="s">
        <v>460</v>
      </c>
      <c r="C246" s="295"/>
      <c r="D246" s="296"/>
      <c r="E246" s="296"/>
      <c r="F246" s="190"/>
      <c r="G246" s="117"/>
      <c r="H246" s="5"/>
      <c r="I246" s="5"/>
    </row>
    <row r="247" spans="1:9" ht="10.5" hidden="1" customHeight="1" x14ac:dyDescent="0.2">
      <c r="B247" s="579"/>
      <c r="C247" s="295"/>
      <c r="D247" s="296"/>
      <c r="E247" s="296"/>
      <c r="F247" s="190"/>
      <c r="G247" s="117"/>
      <c r="H247" s="5"/>
      <c r="I247" s="5"/>
    </row>
    <row r="248" spans="1:9" ht="10.5" customHeight="1" x14ac:dyDescent="0.2">
      <c r="B248" s="16" t="s">
        <v>99</v>
      </c>
      <c r="C248" s="295">
        <v>1680.5</v>
      </c>
      <c r="D248" s="296">
        <v>480</v>
      </c>
      <c r="E248" s="296"/>
      <c r="F248" s="190">
        <v>0.1976624024516267</v>
      </c>
      <c r="G248" s="47"/>
      <c r="H248" s="5"/>
      <c r="I248" s="5"/>
    </row>
    <row r="249" spans="1:9" ht="13.5" customHeight="1" x14ac:dyDescent="0.2">
      <c r="A249" s="24"/>
      <c r="B249" s="16" t="s">
        <v>98</v>
      </c>
      <c r="C249" s="295"/>
      <c r="D249" s="296"/>
      <c r="E249" s="296"/>
      <c r="F249" s="190"/>
      <c r="G249" s="266"/>
      <c r="H249" s="5"/>
      <c r="I249" s="28"/>
    </row>
    <row r="250" spans="1:9" s="28" customFormat="1" ht="12.75" customHeight="1" x14ac:dyDescent="0.2">
      <c r="A250" s="24"/>
      <c r="B250" s="16" t="s">
        <v>279</v>
      </c>
      <c r="C250" s="295">
        <v>-401458</v>
      </c>
      <c r="D250" s="296">
        <v>-1503</v>
      </c>
      <c r="E250" s="296">
        <v>-344</v>
      </c>
      <c r="F250" s="190">
        <v>0.3699440704050887</v>
      </c>
      <c r="G250" s="266"/>
      <c r="H250" s="267"/>
      <c r="I250" s="47"/>
    </row>
    <row r="251" spans="1:9" s="28" customFormat="1" ht="15" customHeight="1" x14ac:dyDescent="0.2">
      <c r="A251" s="24"/>
      <c r="B251" s="263" t="s">
        <v>253</v>
      </c>
      <c r="C251" s="299">
        <v>18275238.079999994</v>
      </c>
      <c r="D251" s="300">
        <v>8412920.6999999993</v>
      </c>
      <c r="E251" s="300">
        <v>19488.21</v>
      </c>
      <c r="F251" s="234">
        <v>0.20968447415602309</v>
      </c>
      <c r="G251" s="266"/>
      <c r="H251" s="267"/>
      <c r="I251" s="47"/>
    </row>
    <row r="252" spans="1:9" s="28" customFormat="1" ht="11.25" customHeight="1" x14ac:dyDescent="0.2">
      <c r="A252" s="24"/>
      <c r="B252" s="265" t="s">
        <v>238</v>
      </c>
      <c r="C252" s="266"/>
      <c r="D252" s="266"/>
      <c r="E252" s="266"/>
      <c r="F252" s="266"/>
      <c r="G252" s="266"/>
      <c r="H252" s="267"/>
      <c r="I252" s="47"/>
    </row>
    <row r="253" spans="1:9" s="28" customFormat="1" ht="11.25" customHeight="1" x14ac:dyDescent="0.2">
      <c r="A253" s="24"/>
      <c r="B253" s="265" t="s">
        <v>249</v>
      </c>
      <c r="C253" s="266"/>
      <c r="D253" s="266"/>
      <c r="E253" s="266"/>
      <c r="F253" s="266"/>
      <c r="G253" s="266"/>
      <c r="H253" s="267"/>
      <c r="I253" s="47"/>
    </row>
    <row r="254" spans="1:9" s="28" customFormat="1" ht="11.25" customHeight="1" x14ac:dyDescent="0.2">
      <c r="A254" s="24"/>
      <c r="B254" s="265" t="s">
        <v>251</v>
      </c>
      <c r="C254" s="266"/>
      <c r="D254" s="266"/>
      <c r="E254" s="266"/>
      <c r="F254" s="266"/>
      <c r="G254" s="266"/>
      <c r="H254" s="267"/>
      <c r="I254" s="47"/>
    </row>
    <row r="255" spans="1:9" s="28" customFormat="1" ht="11.25" customHeight="1" x14ac:dyDescent="0.2">
      <c r="A255" s="24"/>
      <c r="B255" s="265" t="s">
        <v>376</v>
      </c>
      <c r="C255" s="266"/>
      <c r="D255" s="266"/>
      <c r="E255" s="266"/>
      <c r="F255" s="266"/>
      <c r="G255" s="266"/>
      <c r="H255" s="267"/>
      <c r="I255" s="47"/>
    </row>
    <row r="256" spans="1:9" s="28" customFormat="1" ht="11.25" customHeight="1" x14ac:dyDescent="0.2">
      <c r="A256" s="24"/>
      <c r="B256" s="265" t="s">
        <v>282</v>
      </c>
      <c r="C256" s="266"/>
      <c r="D256" s="266"/>
      <c r="E256" s="266"/>
      <c r="F256" s="266"/>
      <c r="G256" s="8"/>
      <c r="H256" s="267"/>
      <c r="I256" s="47"/>
    </row>
    <row r="257" spans="1:9" x14ac:dyDescent="0.2">
      <c r="B257" s="265"/>
      <c r="C257" s="266"/>
      <c r="D257" s="266"/>
      <c r="E257" s="266"/>
      <c r="F257" s="266"/>
      <c r="H257" s="8"/>
      <c r="I257" s="8"/>
    </row>
    <row r="258" spans="1:9" ht="15" customHeight="1" x14ac:dyDescent="0.2">
      <c r="B258" s="265"/>
      <c r="C258" s="266"/>
      <c r="D258" s="266"/>
      <c r="E258" s="266"/>
      <c r="F258" s="266"/>
      <c r="G258" s="15"/>
    </row>
    <row r="259" spans="1:9" ht="15.75" x14ac:dyDescent="0.25">
      <c r="B259" s="7" t="s">
        <v>288</v>
      </c>
      <c r="C259" s="8"/>
      <c r="D259" s="8"/>
      <c r="E259" s="8"/>
      <c r="F259" s="8"/>
      <c r="G259" s="20"/>
      <c r="H259" s="5"/>
      <c r="I259" s="5"/>
    </row>
    <row r="260" spans="1:9" ht="14.25" customHeight="1" x14ac:dyDescent="0.2">
      <c r="B260" s="9"/>
      <c r="C260" s="10" t="str">
        <f>$C$3</f>
        <v>MOIS DE MAI 2024</v>
      </c>
      <c r="D260" s="11"/>
      <c r="G260" s="23"/>
      <c r="H260" s="5"/>
      <c r="I260" s="5"/>
    </row>
    <row r="261" spans="1:9" ht="12" customHeight="1" x14ac:dyDescent="0.2">
      <c r="B261" s="12" t="str">
        <f>B4</f>
        <v xml:space="preserve">             V - ASSURANCE ACCIDENTS DU TRAVAIL : DEPENSES en milliers d'euros</v>
      </c>
      <c r="C261" s="13"/>
      <c r="D261" s="13"/>
      <c r="E261" s="13"/>
      <c r="F261" s="14"/>
      <c r="G261" s="27"/>
      <c r="H261" s="5"/>
      <c r="I261" s="5"/>
    </row>
    <row r="262" spans="1:9" x14ac:dyDescent="0.2">
      <c r="A262" s="24"/>
      <c r="B262" s="16" t="s">
        <v>4</v>
      </c>
      <c r="C262" s="18" t="s">
        <v>6</v>
      </c>
      <c r="D262" s="219" t="s">
        <v>3</v>
      </c>
      <c r="E262" s="219" t="s">
        <v>237</v>
      </c>
      <c r="F262" s="19" t="str">
        <f>Maladie_mnt!$H$5</f>
        <v>GAM</v>
      </c>
      <c r="G262" s="20"/>
      <c r="H262" s="28"/>
      <c r="I262" s="28"/>
    </row>
    <row r="263" spans="1:9" s="28" customFormat="1" ht="18" customHeight="1" x14ac:dyDescent="0.2">
      <c r="A263" s="6"/>
      <c r="B263" s="21"/>
      <c r="C263" s="44"/>
      <c r="D263" s="220" t="s">
        <v>241</v>
      </c>
      <c r="E263" s="220" t="s">
        <v>239</v>
      </c>
      <c r="F263" s="22" t="str">
        <f>Maladie_mnt!$H$6</f>
        <v>en %</v>
      </c>
      <c r="G263" s="20"/>
      <c r="H263" s="5"/>
      <c r="I263" s="5"/>
    </row>
    <row r="264" spans="1:9" ht="12.75" x14ac:dyDescent="0.2">
      <c r="B264" s="52" t="s">
        <v>163</v>
      </c>
      <c r="C264" s="303"/>
      <c r="D264" s="304"/>
      <c r="E264" s="304"/>
      <c r="F264" s="237"/>
      <c r="G264" s="27"/>
      <c r="H264" s="5"/>
      <c r="I264" s="5"/>
    </row>
    <row r="265" spans="1:9" ht="12" x14ac:dyDescent="0.2">
      <c r="A265" s="54"/>
      <c r="B265" s="31" t="s">
        <v>124</v>
      </c>
      <c r="C265" s="303"/>
      <c r="D265" s="304"/>
      <c r="E265" s="304"/>
      <c r="F265" s="237"/>
      <c r="G265" s="27"/>
      <c r="H265" s="28"/>
      <c r="I265" s="28"/>
    </row>
    <row r="266" spans="1:9" s="28" customFormat="1" ht="10.5" customHeight="1" x14ac:dyDescent="0.2">
      <c r="A266" s="54"/>
      <c r="B266" s="31"/>
      <c r="C266" s="303"/>
      <c r="D266" s="304"/>
      <c r="E266" s="304"/>
      <c r="F266" s="237"/>
      <c r="G266" s="20"/>
    </row>
    <row r="267" spans="1:9" s="28" customFormat="1" ht="9.75" customHeight="1" x14ac:dyDescent="0.2">
      <c r="A267" s="2"/>
      <c r="B267" s="37" t="s">
        <v>125</v>
      </c>
      <c r="C267" s="301">
        <v>1078893.3900000001</v>
      </c>
      <c r="D267" s="302">
        <v>2387.8300000000036</v>
      </c>
      <c r="E267" s="302">
        <v>2786.66</v>
      </c>
      <c r="F267" s="239">
        <v>-3.8263537764926858E-2</v>
      </c>
      <c r="G267" s="20"/>
      <c r="H267" s="5"/>
      <c r="I267" s="5"/>
    </row>
    <row r="268" spans="1:9" ht="10.5" customHeight="1" x14ac:dyDescent="0.2">
      <c r="A268" s="2"/>
      <c r="B268" s="37" t="s">
        <v>126</v>
      </c>
      <c r="C268" s="301">
        <v>1609.95</v>
      </c>
      <c r="D268" s="302"/>
      <c r="E268" s="302"/>
      <c r="F268" s="239"/>
      <c r="G268" s="20"/>
      <c r="H268" s="5"/>
      <c r="I268" s="5"/>
    </row>
    <row r="269" spans="1:9" ht="10.5" customHeight="1" x14ac:dyDescent="0.2">
      <c r="A269" s="2"/>
      <c r="B269" s="37" t="s">
        <v>127</v>
      </c>
      <c r="C269" s="301">
        <v>83829.150000000009</v>
      </c>
      <c r="D269" s="302"/>
      <c r="E269" s="302">
        <v>570.79999999999995</v>
      </c>
      <c r="F269" s="239"/>
      <c r="G269" s="20"/>
      <c r="H269" s="5"/>
      <c r="I269" s="5"/>
    </row>
    <row r="270" spans="1:9" ht="10.5" customHeight="1" x14ac:dyDescent="0.2">
      <c r="A270" s="2"/>
      <c r="B270" s="37" t="s">
        <v>219</v>
      </c>
      <c r="C270" s="301">
        <v>339225.94000000006</v>
      </c>
      <c r="D270" s="302"/>
      <c r="E270" s="302">
        <v>973.71</v>
      </c>
      <c r="F270" s="239">
        <v>2.0521687375775644E-2</v>
      </c>
      <c r="G270" s="20"/>
      <c r="H270" s="5"/>
      <c r="I270" s="5"/>
    </row>
    <row r="271" spans="1:9" ht="10.5" hidden="1" customHeight="1" x14ac:dyDescent="0.2">
      <c r="A271" s="2"/>
      <c r="B271" s="37" t="s">
        <v>130</v>
      </c>
      <c r="C271" s="301"/>
      <c r="D271" s="302"/>
      <c r="E271" s="302"/>
      <c r="F271" s="239"/>
      <c r="G271" s="20"/>
      <c r="H271" s="5"/>
      <c r="I271" s="5"/>
    </row>
    <row r="272" spans="1:9" ht="10.5" hidden="1" customHeight="1" x14ac:dyDescent="0.2">
      <c r="A272" s="2"/>
      <c r="B272" s="16" t="s">
        <v>128</v>
      </c>
      <c r="C272" s="301"/>
      <c r="D272" s="302"/>
      <c r="E272" s="302"/>
      <c r="F272" s="239"/>
      <c r="G272" s="20"/>
      <c r="H272" s="5"/>
      <c r="I272" s="5"/>
    </row>
    <row r="273" spans="1:9" ht="10.5" hidden="1" customHeight="1" x14ac:dyDescent="0.2">
      <c r="A273" s="2"/>
      <c r="B273" s="16" t="s">
        <v>192</v>
      </c>
      <c r="C273" s="301"/>
      <c r="D273" s="302"/>
      <c r="E273" s="302"/>
      <c r="F273" s="239"/>
      <c r="G273" s="20"/>
      <c r="H273" s="5"/>
      <c r="I273" s="5"/>
    </row>
    <row r="274" spans="1:9" ht="10.5" customHeight="1" x14ac:dyDescent="0.2">
      <c r="A274" s="2"/>
      <c r="B274" s="16" t="s">
        <v>414</v>
      </c>
      <c r="C274" s="301"/>
      <c r="D274" s="302"/>
      <c r="E274" s="302"/>
      <c r="F274" s="239"/>
      <c r="G274" s="20"/>
      <c r="H274" s="5"/>
      <c r="I274" s="5"/>
    </row>
    <row r="275" spans="1:9" ht="10.5" customHeight="1" x14ac:dyDescent="0.2">
      <c r="A275" s="2"/>
      <c r="B275" s="574" t="s">
        <v>452</v>
      </c>
      <c r="C275" s="301"/>
      <c r="D275" s="302"/>
      <c r="E275" s="302"/>
      <c r="F275" s="239"/>
      <c r="G275" s="20"/>
      <c r="H275" s="5"/>
      <c r="I275" s="5"/>
    </row>
    <row r="276" spans="1:9" ht="10.5" customHeight="1" x14ac:dyDescent="0.2">
      <c r="A276" s="2"/>
      <c r="B276" s="574" t="s">
        <v>488</v>
      </c>
      <c r="C276" s="301"/>
      <c r="D276" s="302"/>
      <c r="E276" s="302"/>
      <c r="F276" s="239"/>
      <c r="G276" s="20"/>
      <c r="H276" s="5"/>
      <c r="I276" s="5"/>
    </row>
    <row r="277" spans="1:9" ht="10.5" customHeight="1" x14ac:dyDescent="0.2">
      <c r="A277" s="2"/>
      <c r="B277" s="16" t="s">
        <v>280</v>
      </c>
      <c r="C277" s="301">
        <v>-68640.999999999956</v>
      </c>
      <c r="D277" s="302"/>
      <c r="E277" s="302">
        <v>-204.26</v>
      </c>
      <c r="F277" s="239">
        <v>0.44025323244433578</v>
      </c>
      <c r="G277" s="27"/>
      <c r="H277" s="5"/>
      <c r="I277" s="5"/>
    </row>
    <row r="278" spans="1:9" s="28" customFormat="1" ht="10.5" customHeight="1" x14ac:dyDescent="0.2">
      <c r="A278" s="54"/>
      <c r="B278" s="35" t="s">
        <v>131</v>
      </c>
      <c r="C278" s="303">
        <v>1435053.9300000002</v>
      </c>
      <c r="D278" s="304">
        <v>2387.8300000000036</v>
      </c>
      <c r="E278" s="304">
        <v>4126.91</v>
      </c>
      <c r="F278" s="237">
        <v>-3.6525813645528205E-2</v>
      </c>
      <c r="G278" s="27"/>
      <c r="H278" s="5"/>
    </row>
    <row r="279" spans="1:9" ht="12" x14ac:dyDescent="0.2">
      <c r="A279" s="54"/>
      <c r="B279" s="31" t="s">
        <v>132</v>
      </c>
      <c r="C279" s="303"/>
      <c r="D279" s="304"/>
      <c r="E279" s="304"/>
      <c r="F279" s="237"/>
      <c r="G279" s="27"/>
      <c r="H279" s="5"/>
      <c r="I279" s="28"/>
    </row>
    <row r="280" spans="1:9" s="28" customFormat="1" ht="12.75" customHeight="1" x14ac:dyDescent="0.2">
      <c r="A280" s="54"/>
      <c r="B280" s="31"/>
      <c r="C280" s="303"/>
      <c r="D280" s="304"/>
      <c r="E280" s="304"/>
      <c r="F280" s="237"/>
      <c r="G280" s="20"/>
      <c r="H280" s="5"/>
    </row>
    <row r="281" spans="1:9" s="28" customFormat="1" ht="12.75" customHeight="1" x14ac:dyDescent="0.2">
      <c r="A281" s="2"/>
      <c r="B281" s="37" t="s">
        <v>24</v>
      </c>
      <c r="C281" s="301">
        <v>12482371.680000003</v>
      </c>
      <c r="D281" s="302">
        <v>55298.9</v>
      </c>
      <c r="E281" s="302">
        <v>30857.85</v>
      </c>
      <c r="F281" s="239">
        <v>1.0583919172877376E-2</v>
      </c>
      <c r="G281" s="20"/>
      <c r="H281" s="5"/>
      <c r="I281" s="5"/>
    </row>
    <row r="282" spans="1:9" ht="10.5" customHeight="1" x14ac:dyDescent="0.2">
      <c r="A282" s="2"/>
      <c r="B282" s="37" t="s">
        <v>133</v>
      </c>
      <c r="C282" s="301">
        <v>941973.58000000438</v>
      </c>
      <c r="D282" s="302">
        <v>9412.56</v>
      </c>
      <c r="E282" s="302">
        <v>4666.3200000000006</v>
      </c>
      <c r="F282" s="239">
        <v>0.28430789017594593</v>
      </c>
      <c r="G282" s="20"/>
      <c r="H282" s="5"/>
      <c r="I282" s="5"/>
    </row>
    <row r="283" spans="1:9" ht="10.5" customHeight="1" x14ac:dyDescent="0.2">
      <c r="A283" s="2"/>
      <c r="B283" s="37" t="s">
        <v>134</v>
      </c>
      <c r="C283" s="301">
        <v>56910.470000000045</v>
      </c>
      <c r="D283" s="302">
        <v>38781.410000000062</v>
      </c>
      <c r="E283" s="302">
        <v>808.00000000000011</v>
      </c>
      <c r="F283" s="239">
        <v>0.421896525963952</v>
      </c>
      <c r="G283" s="20"/>
      <c r="H283" s="5"/>
      <c r="I283" s="5"/>
    </row>
    <row r="284" spans="1:9" ht="10.5" customHeight="1" x14ac:dyDescent="0.2">
      <c r="A284" s="2"/>
      <c r="B284" s="37" t="s">
        <v>220</v>
      </c>
      <c r="C284" s="301">
        <v>67292.300000000017</v>
      </c>
      <c r="D284" s="302"/>
      <c r="E284" s="302">
        <v>596.66</v>
      </c>
      <c r="F284" s="239">
        <v>-8.2373556243437784E-2</v>
      </c>
      <c r="G284" s="20"/>
      <c r="H284" s="5"/>
      <c r="I284" s="5"/>
    </row>
    <row r="285" spans="1:9" ht="10.5" customHeight="1" x14ac:dyDescent="0.2">
      <c r="A285" s="2"/>
      <c r="B285" s="37" t="s">
        <v>312</v>
      </c>
      <c r="C285" s="301"/>
      <c r="D285" s="302"/>
      <c r="E285" s="302"/>
      <c r="F285" s="239"/>
      <c r="G285" s="20"/>
      <c r="H285" s="5"/>
      <c r="I285" s="5"/>
    </row>
    <row r="286" spans="1:9" ht="10.5" customHeight="1" x14ac:dyDescent="0.2">
      <c r="A286" s="2"/>
      <c r="B286" s="16" t="s">
        <v>414</v>
      </c>
      <c r="C286" s="301"/>
      <c r="D286" s="302"/>
      <c r="E286" s="302"/>
      <c r="F286" s="239"/>
      <c r="G286" s="20"/>
      <c r="H286" s="5"/>
      <c r="I286" s="5"/>
    </row>
    <row r="287" spans="1:9" ht="10.5" customHeight="1" x14ac:dyDescent="0.2">
      <c r="A287" s="2"/>
      <c r="B287" s="574" t="s">
        <v>453</v>
      </c>
      <c r="C287" s="301"/>
      <c r="D287" s="302"/>
      <c r="E287" s="302"/>
      <c r="F287" s="239"/>
      <c r="G287" s="20"/>
      <c r="H287" s="5"/>
      <c r="I287" s="5"/>
    </row>
    <row r="288" spans="1:9" ht="10.5" hidden="1" customHeight="1" x14ac:dyDescent="0.2">
      <c r="A288" s="2"/>
      <c r="B288" s="574"/>
      <c r="C288" s="301"/>
      <c r="D288" s="302"/>
      <c r="E288" s="302"/>
      <c r="F288" s="239"/>
      <c r="G288" s="20"/>
      <c r="H288" s="5"/>
      <c r="I288" s="5"/>
    </row>
    <row r="289" spans="1:9" ht="10.5" customHeight="1" x14ac:dyDescent="0.2">
      <c r="A289" s="2"/>
      <c r="B289" s="16" t="s">
        <v>280</v>
      </c>
      <c r="C289" s="301">
        <v>-487501.60999999946</v>
      </c>
      <c r="D289" s="302"/>
      <c r="E289" s="302">
        <v>-1285.25</v>
      </c>
      <c r="F289" s="239">
        <v>0.58459430326739725</v>
      </c>
      <c r="G289" s="20"/>
      <c r="H289" s="5"/>
      <c r="I289" s="5"/>
    </row>
    <row r="290" spans="1:9" ht="10.5" customHeight="1" x14ac:dyDescent="0.2">
      <c r="A290" s="2"/>
      <c r="B290" s="35" t="s">
        <v>135</v>
      </c>
      <c r="C290" s="303">
        <v>13062036.420000009</v>
      </c>
      <c r="D290" s="304">
        <v>103492.87000000005</v>
      </c>
      <c r="E290" s="304">
        <v>35643.580000000009</v>
      </c>
      <c r="F290" s="237">
        <v>1.3222471393514068E-2</v>
      </c>
      <c r="G290" s="27"/>
      <c r="H290" s="5"/>
      <c r="I290" s="5"/>
    </row>
    <row r="291" spans="1:9" x14ac:dyDescent="0.2">
      <c r="A291" s="54"/>
      <c r="B291" s="16"/>
      <c r="C291" s="303"/>
      <c r="D291" s="304"/>
      <c r="E291" s="304"/>
      <c r="F291" s="237"/>
      <c r="G291" s="27"/>
      <c r="H291" s="5"/>
      <c r="I291" s="28"/>
    </row>
    <row r="292" spans="1:9" s="28" customFormat="1" ht="16.5" customHeight="1" x14ac:dyDescent="0.2">
      <c r="A292" s="54"/>
      <c r="B292" s="31" t="s">
        <v>136</v>
      </c>
      <c r="C292" s="303"/>
      <c r="D292" s="304"/>
      <c r="E292" s="304"/>
      <c r="F292" s="237"/>
      <c r="G292" s="20"/>
      <c r="H292" s="5"/>
    </row>
    <row r="293" spans="1:9" s="28" customFormat="1" ht="16.5" customHeight="1" x14ac:dyDescent="0.2">
      <c r="A293" s="2"/>
      <c r="B293" s="37" t="s">
        <v>138</v>
      </c>
      <c r="C293" s="301">
        <v>58601.969999999914</v>
      </c>
      <c r="D293" s="302">
        <v>283.92</v>
      </c>
      <c r="E293" s="302">
        <v>163.28</v>
      </c>
      <c r="F293" s="239">
        <v>-2.1028470241353237E-2</v>
      </c>
      <c r="G293" s="20"/>
      <c r="H293" s="5"/>
      <c r="I293" s="5"/>
    </row>
    <row r="294" spans="1:9" ht="10.5" customHeight="1" x14ac:dyDescent="0.2">
      <c r="A294" s="2"/>
      <c r="B294" s="37" t="s">
        <v>221</v>
      </c>
      <c r="C294" s="301">
        <v>595.92000000000007</v>
      </c>
      <c r="D294" s="302"/>
      <c r="E294" s="302"/>
      <c r="F294" s="239">
        <v>0.13353115727002973</v>
      </c>
      <c r="G294" s="20"/>
      <c r="H294" s="5"/>
      <c r="I294" s="5"/>
    </row>
    <row r="295" spans="1:9" ht="10.5" hidden="1" customHeight="1" x14ac:dyDescent="0.2">
      <c r="A295" s="2"/>
      <c r="B295" s="16" t="s">
        <v>128</v>
      </c>
      <c r="C295" s="301"/>
      <c r="D295" s="302"/>
      <c r="E295" s="302"/>
      <c r="F295" s="239"/>
      <c r="G295" s="27"/>
      <c r="H295" s="5"/>
      <c r="I295" s="5"/>
    </row>
    <row r="296" spans="1:9" ht="10.5" customHeight="1" x14ac:dyDescent="0.2">
      <c r="A296" s="2"/>
      <c r="B296" s="574" t="s">
        <v>454</v>
      </c>
      <c r="C296" s="301"/>
      <c r="D296" s="302"/>
      <c r="E296" s="302"/>
      <c r="F296" s="239"/>
      <c r="G296" s="27"/>
      <c r="H296" s="5"/>
      <c r="I296" s="5"/>
    </row>
    <row r="297" spans="1:9" ht="10.5" hidden="1" customHeight="1" x14ac:dyDescent="0.2">
      <c r="A297" s="2"/>
      <c r="B297" s="574"/>
      <c r="C297" s="301"/>
      <c r="D297" s="302"/>
      <c r="E297" s="302"/>
      <c r="F297" s="239"/>
      <c r="G297" s="27"/>
      <c r="H297" s="5"/>
      <c r="I297" s="5"/>
    </row>
    <row r="298" spans="1:9" s="28" customFormat="1" ht="10.5" customHeight="1" x14ac:dyDescent="0.2">
      <c r="A298" s="54"/>
      <c r="B298" s="16" t="s">
        <v>280</v>
      </c>
      <c r="C298" s="301">
        <v>-579.73</v>
      </c>
      <c r="D298" s="302"/>
      <c r="E298" s="302">
        <v>-4</v>
      </c>
      <c r="F298" s="239">
        <v>0.44936123403085082</v>
      </c>
      <c r="G298" s="27"/>
      <c r="H298" s="5"/>
    </row>
    <row r="299" spans="1:9" s="28" customFormat="1" ht="10.5" customHeight="1" x14ac:dyDescent="0.2">
      <c r="A299" s="54"/>
      <c r="B299" s="16" t="s">
        <v>356</v>
      </c>
      <c r="C299" s="303"/>
      <c r="D299" s="304"/>
      <c r="E299" s="304"/>
      <c r="F299" s="237"/>
      <c r="G299" s="20"/>
      <c r="H299" s="5"/>
    </row>
    <row r="300" spans="1:9" ht="11.25" customHeight="1" x14ac:dyDescent="0.2">
      <c r="A300" s="2"/>
      <c r="B300" s="35" t="s">
        <v>137</v>
      </c>
      <c r="C300" s="303">
        <v>58618.159999999909</v>
      </c>
      <c r="D300" s="304">
        <v>283.92</v>
      </c>
      <c r="E300" s="304">
        <v>159.28</v>
      </c>
      <c r="F300" s="237">
        <v>-2.281047329331698E-2</v>
      </c>
      <c r="G300" s="27"/>
      <c r="H300" s="5"/>
      <c r="I300" s="5"/>
    </row>
    <row r="301" spans="1:9" ht="11.25" customHeight="1" x14ac:dyDescent="0.2">
      <c r="A301" s="54"/>
      <c r="B301" s="16"/>
      <c r="C301" s="303"/>
      <c r="D301" s="304"/>
      <c r="E301" s="304"/>
      <c r="F301" s="237"/>
      <c r="G301" s="27"/>
      <c r="H301" s="5"/>
      <c r="I301" s="28"/>
    </row>
    <row r="302" spans="1:9" s="28" customFormat="1" ht="16.5" customHeight="1" x14ac:dyDescent="0.2">
      <c r="A302" s="54"/>
      <c r="B302" s="31" t="s">
        <v>141</v>
      </c>
      <c r="C302" s="303"/>
      <c r="D302" s="304"/>
      <c r="E302" s="304"/>
      <c r="F302" s="237"/>
      <c r="G302" s="20"/>
      <c r="H302" s="5"/>
    </row>
    <row r="303" spans="1:9" s="28" customFormat="1" ht="16.5" customHeight="1" x14ac:dyDescent="0.2">
      <c r="A303" s="2"/>
      <c r="B303" s="37" t="s">
        <v>151</v>
      </c>
      <c r="C303" s="301">
        <v>7633.8600000000006</v>
      </c>
      <c r="D303" s="302"/>
      <c r="E303" s="302"/>
      <c r="F303" s="239">
        <v>9.7238312343510547E-2</v>
      </c>
      <c r="G303" s="56"/>
      <c r="H303" s="5"/>
      <c r="I303" s="5"/>
    </row>
    <row r="304" spans="1:9" s="57" customFormat="1" ht="10.5" customHeight="1" x14ac:dyDescent="0.2">
      <c r="A304" s="6"/>
      <c r="B304" s="16" t="s">
        <v>222</v>
      </c>
      <c r="C304" s="306">
        <v>5</v>
      </c>
      <c r="D304" s="307"/>
      <c r="E304" s="307"/>
      <c r="F304" s="182">
        <v>-0.5</v>
      </c>
      <c r="G304" s="56"/>
      <c r="H304" s="5"/>
    </row>
    <row r="305" spans="1:9" ht="10.5" customHeight="1" x14ac:dyDescent="0.2">
      <c r="B305" s="16" t="s">
        <v>128</v>
      </c>
      <c r="C305" s="306"/>
      <c r="D305" s="307"/>
      <c r="E305" s="307"/>
      <c r="F305" s="182"/>
      <c r="G305" s="56"/>
      <c r="H305" s="5"/>
      <c r="I305" s="57"/>
    </row>
    <row r="306" spans="1:9" s="57" customFormat="1" ht="10.5" customHeight="1" x14ac:dyDescent="0.2">
      <c r="A306" s="6"/>
      <c r="B306" s="16" t="s">
        <v>427</v>
      </c>
      <c r="C306" s="306"/>
      <c r="D306" s="307"/>
      <c r="E306" s="307"/>
      <c r="F306" s="182"/>
      <c r="G306" s="56"/>
      <c r="H306" s="5"/>
    </row>
    <row r="307" spans="1:9" s="57" customFormat="1" ht="10.5" customHeight="1" x14ac:dyDescent="0.2">
      <c r="A307" s="6"/>
      <c r="B307" s="574" t="s">
        <v>455</v>
      </c>
      <c r="C307" s="306"/>
      <c r="D307" s="307"/>
      <c r="E307" s="307"/>
      <c r="F307" s="182"/>
      <c r="G307" s="56"/>
      <c r="H307" s="5"/>
    </row>
    <row r="308" spans="1:9" s="57" customFormat="1" ht="10.5" hidden="1" customHeight="1" x14ac:dyDescent="0.2">
      <c r="A308" s="6"/>
      <c r="B308" s="574"/>
      <c r="C308" s="306"/>
      <c r="D308" s="307"/>
      <c r="E308" s="307"/>
      <c r="F308" s="182"/>
      <c r="G308" s="56"/>
      <c r="H308" s="5"/>
    </row>
    <row r="309" spans="1:9" s="57" customFormat="1" ht="10.5" customHeight="1" x14ac:dyDescent="0.2">
      <c r="A309" s="6"/>
      <c r="B309" s="16" t="s">
        <v>280</v>
      </c>
      <c r="C309" s="306">
        <v>-177.51999999999998</v>
      </c>
      <c r="D309" s="307"/>
      <c r="E309" s="307"/>
      <c r="F309" s="182">
        <v>0.64370370370370344</v>
      </c>
      <c r="G309" s="56"/>
      <c r="H309" s="5"/>
    </row>
    <row r="310" spans="1:9" s="57" customFormat="1" ht="10.5" customHeight="1" x14ac:dyDescent="0.2">
      <c r="A310" s="6"/>
      <c r="B310" s="35" t="s">
        <v>142</v>
      </c>
      <c r="C310" s="308">
        <v>7461.34</v>
      </c>
      <c r="D310" s="309"/>
      <c r="E310" s="309"/>
      <c r="F310" s="182">
        <v>8.7763545763877904E-2</v>
      </c>
      <c r="G310" s="59"/>
    </row>
    <row r="311" spans="1:9" s="57" customFormat="1" ht="9" x14ac:dyDescent="0.15">
      <c r="A311" s="24"/>
      <c r="B311" s="33"/>
      <c r="C311" s="308"/>
      <c r="D311" s="309"/>
      <c r="E311" s="309"/>
      <c r="F311" s="183"/>
      <c r="G311" s="59"/>
      <c r="H311" s="60"/>
      <c r="I311" s="60"/>
    </row>
    <row r="312" spans="1:9" s="60" customFormat="1" ht="14.25" customHeight="1" x14ac:dyDescent="0.2">
      <c r="A312" s="24"/>
      <c r="B312" s="31" t="s">
        <v>139</v>
      </c>
      <c r="C312" s="308"/>
      <c r="D312" s="309"/>
      <c r="E312" s="309"/>
      <c r="F312" s="183"/>
      <c r="G312" s="56"/>
    </row>
    <row r="313" spans="1:9" s="60" customFormat="1" ht="14.25" customHeight="1" x14ac:dyDescent="0.2">
      <c r="A313" s="6"/>
      <c r="B313" s="37" t="s">
        <v>140</v>
      </c>
      <c r="C313" s="306">
        <v>16.38</v>
      </c>
      <c r="D313" s="307"/>
      <c r="E313" s="307"/>
      <c r="F313" s="182">
        <v>0.23716012084592131</v>
      </c>
      <c r="G313" s="56"/>
      <c r="H313" s="5"/>
      <c r="I313" s="57"/>
    </row>
    <row r="314" spans="1:9" s="57" customFormat="1" ht="10.5" customHeight="1" x14ac:dyDescent="0.2">
      <c r="A314" s="6"/>
      <c r="B314" s="37" t="s">
        <v>179</v>
      </c>
      <c r="C314" s="306">
        <v>30</v>
      </c>
      <c r="D314" s="307"/>
      <c r="E314" s="307"/>
      <c r="F314" s="182"/>
      <c r="G314" s="56"/>
      <c r="H314" s="5"/>
    </row>
    <row r="315" spans="1:9" s="57" customFormat="1" ht="10.5" customHeight="1" x14ac:dyDescent="0.2">
      <c r="A315" s="6"/>
      <c r="B315" s="37" t="s">
        <v>223</v>
      </c>
      <c r="C315" s="306"/>
      <c r="D315" s="307"/>
      <c r="E315" s="307"/>
      <c r="F315" s="182"/>
      <c r="G315" s="56"/>
      <c r="H315" s="5"/>
    </row>
    <row r="316" spans="1:9" s="57" customFormat="1" ht="10.5" customHeight="1" x14ac:dyDescent="0.2">
      <c r="A316" s="6"/>
      <c r="B316" s="37" t="s">
        <v>498</v>
      </c>
      <c r="C316" s="306"/>
      <c r="D316" s="307"/>
      <c r="E316" s="307"/>
      <c r="F316" s="182"/>
      <c r="G316" s="56"/>
      <c r="H316" s="5"/>
    </row>
    <row r="317" spans="1:9" s="57" customFormat="1" ht="10.5" customHeight="1" x14ac:dyDescent="0.2">
      <c r="A317" s="6"/>
      <c r="B317" s="574" t="s">
        <v>456</v>
      </c>
      <c r="C317" s="306"/>
      <c r="D317" s="307"/>
      <c r="E317" s="307"/>
      <c r="F317" s="182"/>
      <c r="G317" s="56"/>
      <c r="H317" s="5"/>
    </row>
    <row r="318" spans="1:9" s="57" customFormat="1" ht="10.5" customHeight="1" x14ac:dyDescent="0.2">
      <c r="A318" s="6"/>
      <c r="B318" s="37" t="s">
        <v>280</v>
      </c>
      <c r="C318" s="306">
        <v>-5.78</v>
      </c>
      <c r="D318" s="307"/>
      <c r="E318" s="307"/>
      <c r="F318" s="182">
        <v>-9.1194968553458988E-2</v>
      </c>
      <c r="G318" s="59"/>
      <c r="H318" s="5"/>
    </row>
    <row r="319" spans="1:9" s="60" customFormat="1" ht="10.5" customHeight="1" x14ac:dyDescent="0.2">
      <c r="A319" s="24"/>
      <c r="B319" s="35" t="s">
        <v>143</v>
      </c>
      <c r="C319" s="308">
        <v>40.599999999999994</v>
      </c>
      <c r="D319" s="309"/>
      <c r="E319" s="309"/>
      <c r="F319" s="183"/>
      <c r="G319" s="56"/>
      <c r="H319" s="5"/>
    </row>
    <row r="320" spans="1:9" s="60" customFormat="1" ht="10.5" customHeight="1" x14ac:dyDescent="0.2">
      <c r="A320" s="24"/>
      <c r="B320" s="31" t="s">
        <v>466</v>
      </c>
      <c r="C320" s="308"/>
      <c r="D320" s="309"/>
      <c r="E320" s="309"/>
      <c r="F320" s="183"/>
      <c r="G320" s="56"/>
      <c r="H320" s="5"/>
    </row>
    <row r="321" spans="1:9" s="60" customFormat="1" ht="10.5" customHeight="1" x14ac:dyDescent="0.2">
      <c r="A321" s="24"/>
      <c r="B321" s="37" t="s">
        <v>468</v>
      </c>
      <c r="C321" s="308">
        <v>22770</v>
      </c>
      <c r="D321" s="309"/>
      <c r="E321" s="309">
        <v>140</v>
      </c>
      <c r="F321" s="183">
        <v>0.94283276450511955</v>
      </c>
      <c r="G321" s="56"/>
      <c r="H321" s="5"/>
    </row>
    <row r="322" spans="1:9" s="60" customFormat="1" ht="10.5" customHeight="1" x14ac:dyDescent="0.2">
      <c r="A322" s="6"/>
      <c r="B322" s="35" t="s">
        <v>467</v>
      </c>
      <c r="C322" s="306">
        <v>22770</v>
      </c>
      <c r="D322" s="307"/>
      <c r="E322" s="307">
        <v>140</v>
      </c>
      <c r="F322" s="182">
        <v>0.94283276450511955</v>
      </c>
      <c r="G322" s="59"/>
      <c r="H322" s="57"/>
      <c r="I322" s="57"/>
    </row>
    <row r="323" spans="1:9" s="60" customFormat="1" ht="13.5" customHeight="1" x14ac:dyDescent="0.2">
      <c r="A323" s="24"/>
      <c r="B323" s="31" t="s">
        <v>122</v>
      </c>
      <c r="C323" s="308"/>
      <c r="D323" s="309"/>
      <c r="E323" s="309"/>
      <c r="F323" s="183"/>
      <c r="G323" s="56"/>
    </row>
    <row r="324" spans="1:9" s="60" customFormat="1" ht="17.25" customHeight="1" x14ac:dyDescent="0.2">
      <c r="A324" s="6"/>
      <c r="B324" s="37" t="s">
        <v>144</v>
      </c>
      <c r="C324" s="306">
        <v>25.060000000000002</v>
      </c>
      <c r="D324" s="307"/>
      <c r="E324" s="307"/>
      <c r="F324" s="182"/>
      <c r="G324" s="56"/>
      <c r="H324" s="5"/>
      <c r="I324" s="57"/>
    </row>
    <row r="325" spans="1:9" s="57" customFormat="1" ht="10.5" customHeight="1" x14ac:dyDescent="0.2">
      <c r="A325" s="6"/>
      <c r="B325" s="37" t="s">
        <v>224</v>
      </c>
      <c r="C325" s="306">
        <v>4.76</v>
      </c>
      <c r="D325" s="307"/>
      <c r="E325" s="307"/>
      <c r="F325" s="182"/>
      <c r="G325" s="56"/>
      <c r="H325" s="5"/>
    </row>
    <row r="326" spans="1:9" s="57" customFormat="1" ht="10.5" customHeight="1" x14ac:dyDescent="0.2">
      <c r="A326" s="6"/>
      <c r="B326" s="37" t="s">
        <v>414</v>
      </c>
      <c r="C326" s="306"/>
      <c r="D326" s="307"/>
      <c r="E326" s="307"/>
      <c r="F326" s="182"/>
      <c r="G326" s="59"/>
      <c r="H326" s="5"/>
    </row>
    <row r="327" spans="1:9" s="60" customFormat="1" ht="10.5" customHeight="1" x14ac:dyDescent="0.2">
      <c r="A327" s="24"/>
      <c r="B327" s="35" t="s">
        <v>120</v>
      </c>
      <c r="C327" s="308">
        <v>29.82</v>
      </c>
      <c r="D327" s="309"/>
      <c r="E327" s="309"/>
      <c r="F327" s="183"/>
      <c r="G327" s="62"/>
      <c r="H327" s="5"/>
    </row>
    <row r="328" spans="1:9" s="57" customFormat="1" ht="12" x14ac:dyDescent="0.2">
      <c r="A328" s="61"/>
      <c r="B328" s="33"/>
      <c r="C328" s="308"/>
      <c r="D328" s="309"/>
      <c r="E328" s="309"/>
      <c r="F328" s="183"/>
      <c r="G328" s="62"/>
      <c r="H328" s="63"/>
      <c r="I328" s="63"/>
    </row>
    <row r="329" spans="1:9" s="63" customFormat="1" ht="14.25" customHeight="1" x14ac:dyDescent="0.2">
      <c r="A329" s="61"/>
      <c r="B329" s="31" t="s">
        <v>244</v>
      </c>
      <c r="C329" s="308"/>
      <c r="D329" s="309"/>
      <c r="E329" s="309"/>
      <c r="F329" s="183"/>
      <c r="G329" s="59"/>
    </row>
    <row r="330" spans="1:9" s="63" customFormat="1" ht="14.25" customHeight="1" x14ac:dyDescent="0.2">
      <c r="A330" s="24"/>
      <c r="B330" s="37" t="s">
        <v>144</v>
      </c>
      <c r="C330" s="306"/>
      <c r="D330" s="307"/>
      <c r="E330" s="307"/>
      <c r="F330" s="182"/>
      <c r="G330" s="59"/>
      <c r="H330" s="5"/>
      <c r="I330" s="60"/>
    </row>
    <row r="331" spans="1:9" s="60" customFormat="1" ht="11.25" customHeight="1" x14ac:dyDescent="0.2">
      <c r="A331" s="24"/>
      <c r="B331" s="37" t="s">
        <v>125</v>
      </c>
      <c r="C331" s="306">
        <v>18327.469999999998</v>
      </c>
      <c r="D331" s="307"/>
      <c r="E331" s="307"/>
      <c r="F331" s="182">
        <v>-3.3550906678647574E-2</v>
      </c>
      <c r="G331" s="56"/>
      <c r="H331" s="5"/>
    </row>
    <row r="332" spans="1:9" s="60" customFormat="1" ht="11.25" customHeight="1" x14ac:dyDescent="0.2">
      <c r="A332" s="6"/>
      <c r="B332" s="37" t="s">
        <v>126</v>
      </c>
      <c r="C332" s="306"/>
      <c r="D332" s="307"/>
      <c r="E332" s="307"/>
      <c r="F332" s="182"/>
      <c r="G332" s="56"/>
      <c r="H332" s="5"/>
      <c r="I332" s="57"/>
    </row>
    <row r="333" spans="1:9" s="57" customFormat="1" ht="10.5" customHeight="1" x14ac:dyDescent="0.2">
      <c r="A333" s="6"/>
      <c r="B333" s="37" t="s">
        <v>127</v>
      </c>
      <c r="C333" s="306">
        <v>1402.8000000000002</v>
      </c>
      <c r="D333" s="307"/>
      <c r="E333" s="307"/>
      <c r="F333" s="182"/>
      <c r="G333" s="56"/>
      <c r="H333" s="5"/>
    </row>
    <row r="334" spans="1:9" s="57" customFormat="1" ht="10.5" customHeight="1" x14ac:dyDescent="0.2">
      <c r="A334" s="6"/>
      <c r="B334" s="37" t="s">
        <v>133</v>
      </c>
      <c r="C334" s="306">
        <v>2414.85</v>
      </c>
      <c r="D334" s="307"/>
      <c r="E334" s="307"/>
      <c r="F334" s="182">
        <v>-0.51529378232829992</v>
      </c>
      <c r="G334" s="56"/>
      <c r="H334" s="5"/>
    </row>
    <row r="335" spans="1:9" s="57" customFormat="1" ht="10.5" customHeight="1" x14ac:dyDescent="0.2">
      <c r="A335" s="6"/>
      <c r="B335" s="37" t="s">
        <v>134</v>
      </c>
      <c r="C335" s="306">
        <v>395.95</v>
      </c>
      <c r="D335" s="307"/>
      <c r="E335" s="307"/>
      <c r="F335" s="182">
        <v>-0.39270540959217171</v>
      </c>
      <c r="G335" s="56"/>
      <c r="H335" s="5"/>
    </row>
    <row r="336" spans="1:9" s="57" customFormat="1" ht="10.5" customHeight="1" x14ac:dyDescent="0.2">
      <c r="A336" s="6"/>
      <c r="B336" s="37" t="s">
        <v>24</v>
      </c>
      <c r="C336" s="306">
        <v>30141.460000000003</v>
      </c>
      <c r="D336" s="307"/>
      <c r="E336" s="307"/>
      <c r="F336" s="182">
        <v>0.60275848280255384</v>
      </c>
      <c r="G336" s="56"/>
      <c r="H336" s="5"/>
    </row>
    <row r="337" spans="1:9" s="57" customFormat="1" ht="10.5" customHeight="1" x14ac:dyDescent="0.2">
      <c r="A337" s="6"/>
      <c r="B337" s="37" t="s">
        <v>138</v>
      </c>
      <c r="C337" s="306">
        <v>367.38</v>
      </c>
      <c r="D337" s="307"/>
      <c r="E337" s="307"/>
      <c r="F337" s="182"/>
      <c r="G337" s="56"/>
      <c r="H337" s="5"/>
    </row>
    <row r="338" spans="1:9" s="57" customFormat="1" ht="10.5" customHeight="1" x14ac:dyDescent="0.2">
      <c r="A338" s="6"/>
      <c r="B338" s="37" t="s">
        <v>34</v>
      </c>
      <c r="C338" s="306">
        <v>806.84</v>
      </c>
      <c r="D338" s="307"/>
      <c r="E338" s="307"/>
      <c r="F338" s="182"/>
      <c r="G338" s="56"/>
      <c r="H338" s="5"/>
    </row>
    <row r="339" spans="1:9" s="57" customFormat="1" ht="10.5" customHeight="1" x14ac:dyDescent="0.2">
      <c r="A339" s="6"/>
      <c r="B339" s="37" t="s">
        <v>140</v>
      </c>
      <c r="C339" s="306"/>
      <c r="D339" s="307"/>
      <c r="E339" s="307"/>
      <c r="F339" s="182"/>
      <c r="G339" s="56"/>
      <c r="H339" s="5"/>
    </row>
    <row r="340" spans="1:9" s="57" customFormat="1" ht="10.5" customHeight="1" x14ac:dyDescent="0.2">
      <c r="A340" s="6"/>
      <c r="B340" s="37" t="s">
        <v>129</v>
      </c>
      <c r="C340" s="306">
        <v>5642.12</v>
      </c>
      <c r="D340" s="307"/>
      <c r="E340" s="307"/>
      <c r="F340" s="182">
        <v>-3.1359124293106055E-2</v>
      </c>
      <c r="G340" s="56"/>
      <c r="H340" s="5"/>
    </row>
    <row r="341" spans="1:9" s="57" customFormat="1" ht="10.5" customHeight="1" x14ac:dyDescent="0.2">
      <c r="A341" s="6"/>
      <c r="B341" s="16" t="s">
        <v>427</v>
      </c>
      <c r="C341" s="306"/>
      <c r="D341" s="307"/>
      <c r="E341" s="307"/>
      <c r="F341" s="182"/>
      <c r="G341" s="56"/>
      <c r="H341" s="5"/>
    </row>
    <row r="342" spans="1:9" s="57" customFormat="1" ht="10.5" customHeight="1" x14ac:dyDescent="0.2">
      <c r="A342" s="6"/>
      <c r="B342" s="37" t="s">
        <v>179</v>
      </c>
      <c r="C342" s="306"/>
      <c r="D342" s="307"/>
      <c r="E342" s="307"/>
      <c r="F342" s="182"/>
      <c r="G342" s="56"/>
      <c r="H342" s="5"/>
    </row>
    <row r="343" spans="1:9" s="57" customFormat="1" ht="10.5" customHeight="1" x14ac:dyDescent="0.2">
      <c r="A343" s="6"/>
      <c r="B343" s="37" t="s">
        <v>130</v>
      </c>
      <c r="C343" s="306"/>
      <c r="D343" s="307"/>
      <c r="E343" s="307"/>
      <c r="F343" s="182"/>
      <c r="G343" s="56"/>
      <c r="H343" s="5"/>
    </row>
    <row r="344" spans="1:9" s="57" customFormat="1" ht="10.5" customHeight="1" x14ac:dyDescent="0.2">
      <c r="A344" s="6"/>
      <c r="B344" s="37" t="s">
        <v>468</v>
      </c>
      <c r="C344" s="306">
        <v>200</v>
      </c>
      <c r="D344" s="307"/>
      <c r="E344" s="307"/>
      <c r="F344" s="182"/>
      <c r="G344" s="56"/>
      <c r="H344" s="5"/>
    </row>
    <row r="345" spans="1:9" s="57" customFormat="1" ht="10.5" customHeight="1" x14ac:dyDescent="0.2">
      <c r="A345" s="6"/>
      <c r="B345" s="575" t="s">
        <v>460</v>
      </c>
      <c r="C345" s="306"/>
      <c r="D345" s="307"/>
      <c r="E345" s="307"/>
      <c r="F345" s="182"/>
      <c r="G345" s="56"/>
      <c r="H345" s="5"/>
    </row>
    <row r="346" spans="1:9" s="57" customFormat="1" ht="10.5" customHeight="1" x14ac:dyDescent="0.2">
      <c r="A346" s="6"/>
      <c r="B346" s="575" t="s">
        <v>488</v>
      </c>
      <c r="C346" s="306"/>
      <c r="D346" s="307"/>
      <c r="E346" s="307"/>
      <c r="F346" s="182"/>
      <c r="G346" s="56"/>
      <c r="H346" s="5"/>
    </row>
    <row r="347" spans="1:9" s="57" customFormat="1" ht="10.5" customHeight="1" x14ac:dyDescent="0.2">
      <c r="A347" s="6"/>
      <c r="B347" s="37" t="s">
        <v>280</v>
      </c>
      <c r="C347" s="308">
        <v>-2512.65</v>
      </c>
      <c r="D347" s="309"/>
      <c r="E347" s="309"/>
      <c r="F347" s="183">
        <v>0.69796594134342493</v>
      </c>
      <c r="G347" s="59"/>
    </row>
    <row r="348" spans="1:9" s="60" customFormat="1" ht="10.5" customHeight="1" x14ac:dyDescent="0.2">
      <c r="A348" s="24"/>
      <c r="B348" s="35" t="s">
        <v>246</v>
      </c>
      <c r="C348" s="308">
        <v>57186.219999999994</v>
      </c>
      <c r="D348" s="309"/>
      <c r="E348" s="309"/>
      <c r="F348" s="183">
        <v>6.8925284305442203E-2</v>
      </c>
      <c r="G348" s="56"/>
      <c r="H348" s="5"/>
    </row>
    <row r="349" spans="1:9" s="60" customFormat="1" ht="10.5" customHeight="1" x14ac:dyDescent="0.2">
      <c r="A349" s="6"/>
      <c r="B349" s="35" t="s">
        <v>8</v>
      </c>
      <c r="C349" s="306">
        <v>14643196.490000011</v>
      </c>
      <c r="D349" s="307">
        <v>106164.62000000007</v>
      </c>
      <c r="E349" s="307">
        <v>40069.770000000004</v>
      </c>
      <c r="F349" s="182">
        <v>8.9542026639597427E-3</v>
      </c>
      <c r="G349" s="59"/>
      <c r="H349" s="57"/>
      <c r="I349" s="57"/>
    </row>
    <row r="350" spans="1:9" s="57" customFormat="1" ht="9" hidden="1" x14ac:dyDescent="0.15">
      <c r="A350" s="24"/>
      <c r="B350" s="33"/>
      <c r="C350" s="308"/>
      <c r="D350" s="309"/>
      <c r="E350" s="309"/>
      <c r="F350" s="183"/>
      <c r="G350" s="59"/>
      <c r="H350" s="60"/>
      <c r="I350" s="60"/>
    </row>
    <row r="351" spans="1:9" s="60" customFormat="1" ht="13.5" customHeight="1" x14ac:dyDescent="0.2">
      <c r="A351" s="24"/>
      <c r="B351" s="31" t="s">
        <v>145</v>
      </c>
      <c r="C351" s="308"/>
      <c r="D351" s="309"/>
      <c r="E351" s="309"/>
      <c r="F351" s="183"/>
      <c r="G351" s="59"/>
    </row>
    <row r="352" spans="1:9" s="60" customFormat="1" ht="13.5" customHeight="1" x14ac:dyDescent="0.2">
      <c r="A352" s="24"/>
      <c r="B352" s="37" t="s">
        <v>146</v>
      </c>
      <c r="C352" s="306">
        <v>231659.32</v>
      </c>
      <c r="D352" s="307">
        <v>123737.93</v>
      </c>
      <c r="E352" s="307">
        <v>115</v>
      </c>
      <c r="F352" s="182">
        <v>0.29298157760959853</v>
      </c>
      <c r="G352" s="59"/>
      <c r="H352" s="5"/>
    </row>
    <row r="353" spans="1:9" s="60" customFormat="1" ht="10.5" customHeight="1" x14ac:dyDescent="0.2">
      <c r="A353" s="24"/>
      <c r="B353" s="37" t="s">
        <v>442</v>
      </c>
      <c r="C353" s="306">
        <v>145.80000000000001</v>
      </c>
      <c r="D353" s="307">
        <v>37.799999999999997</v>
      </c>
      <c r="E353" s="307"/>
      <c r="F353" s="182">
        <v>-0.55365069646410525</v>
      </c>
      <c r="G353" s="59"/>
      <c r="H353" s="5"/>
    </row>
    <row r="354" spans="1:9" s="60" customFormat="1" ht="10.5" customHeight="1" x14ac:dyDescent="0.2">
      <c r="A354" s="24"/>
      <c r="B354" s="37" t="s">
        <v>147</v>
      </c>
      <c r="C354" s="306">
        <v>481.7099999999997</v>
      </c>
      <c r="D354" s="307">
        <v>118.83000000000001</v>
      </c>
      <c r="E354" s="307"/>
      <c r="F354" s="182">
        <v>-8.9240135372747886E-2</v>
      </c>
      <c r="G354" s="59"/>
      <c r="H354" s="5"/>
    </row>
    <row r="355" spans="1:9" s="60" customFormat="1" ht="10.5" customHeight="1" x14ac:dyDescent="0.2">
      <c r="A355" s="24"/>
      <c r="B355" s="37" t="s">
        <v>148</v>
      </c>
      <c r="C355" s="306">
        <v>3881.5999999999922</v>
      </c>
      <c r="D355" s="307">
        <v>1604.4499999999978</v>
      </c>
      <c r="E355" s="307"/>
      <c r="F355" s="182">
        <v>0.10600128790339514</v>
      </c>
      <c r="G355" s="59"/>
      <c r="H355" s="5"/>
    </row>
    <row r="356" spans="1:9" s="60" customFormat="1" ht="10.5" customHeight="1" x14ac:dyDescent="0.2">
      <c r="A356" s="24"/>
      <c r="B356" s="37" t="s">
        <v>125</v>
      </c>
      <c r="C356" s="306">
        <v>1388.23</v>
      </c>
      <c r="D356" s="307">
        <v>542.04000000000008</v>
      </c>
      <c r="E356" s="307">
        <v>1.35</v>
      </c>
      <c r="F356" s="182">
        <v>0.22086202499362395</v>
      </c>
      <c r="G356" s="59"/>
      <c r="H356" s="5"/>
    </row>
    <row r="357" spans="1:9" s="60" customFormat="1" ht="10.5" hidden="1" customHeight="1" x14ac:dyDescent="0.2">
      <c r="A357" s="24"/>
      <c r="B357" s="16"/>
      <c r="C357" s="306"/>
      <c r="D357" s="307"/>
      <c r="E357" s="307"/>
      <c r="F357" s="182"/>
      <c r="G357" s="59"/>
      <c r="H357" s="5"/>
    </row>
    <row r="358" spans="1:9" s="60" customFormat="1" ht="10.5" customHeight="1" x14ac:dyDescent="0.2">
      <c r="A358" s="24"/>
      <c r="B358" s="37" t="s">
        <v>149</v>
      </c>
      <c r="C358" s="306">
        <v>226.29999999999998</v>
      </c>
      <c r="D358" s="307"/>
      <c r="E358" s="307"/>
      <c r="F358" s="182">
        <v>-7.1208701005540664E-2</v>
      </c>
      <c r="G358" s="56"/>
      <c r="H358" s="5"/>
    </row>
    <row r="359" spans="1:9" s="60" customFormat="1" ht="10.5" customHeight="1" x14ac:dyDescent="0.2">
      <c r="A359" s="6"/>
      <c r="B359" s="37" t="s">
        <v>435</v>
      </c>
      <c r="C359" s="306"/>
      <c r="D359" s="307"/>
      <c r="E359" s="307"/>
      <c r="F359" s="182"/>
      <c r="G359" s="56"/>
      <c r="H359" s="5"/>
      <c r="I359" s="57"/>
    </row>
    <row r="360" spans="1:9" s="57" customFormat="1" ht="10.5" customHeight="1" x14ac:dyDescent="0.2">
      <c r="A360" s="6"/>
      <c r="B360" s="37" t="s">
        <v>281</v>
      </c>
      <c r="C360" s="306">
        <v>-10967</v>
      </c>
      <c r="D360" s="307">
        <v>-8</v>
      </c>
      <c r="E360" s="307">
        <v>-12</v>
      </c>
      <c r="F360" s="182">
        <v>0.25854946063805362</v>
      </c>
      <c r="G360" s="59"/>
      <c r="H360" s="5"/>
    </row>
    <row r="361" spans="1:9" s="57" customFormat="1" ht="10.5" customHeight="1" x14ac:dyDescent="0.2">
      <c r="A361" s="6"/>
      <c r="B361" s="575" t="s">
        <v>461</v>
      </c>
      <c r="C361" s="306"/>
      <c r="D361" s="307"/>
      <c r="E361" s="307"/>
      <c r="F361" s="182"/>
      <c r="G361" s="59"/>
      <c r="H361" s="5"/>
    </row>
    <row r="362" spans="1:9" s="57" customFormat="1" ht="10.5" hidden="1" customHeight="1" x14ac:dyDescent="0.2">
      <c r="A362" s="6"/>
      <c r="B362" s="579" t="s">
        <v>464</v>
      </c>
      <c r="C362" s="306"/>
      <c r="D362" s="307"/>
      <c r="E362" s="307"/>
      <c r="F362" s="182"/>
      <c r="G362" s="59"/>
      <c r="H362" s="5"/>
    </row>
    <row r="363" spans="1:9" s="60" customFormat="1" ht="10.5" customHeight="1" x14ac:dyDescent="0.2">
      <c r="A363" s="24"/>
      <c r="B363" s="41" t="s">
        <v>150</v>
      </c>
      <c r="C363" s="311">
        <v>226815.96</v>
      </c>
      <c r="D363" s="312">
        <v>126033.04999999999</v>
      </c>
      <c r="E363" s="312">
        <v>104.35</v>
      </c>
      <c r="F363" s="184">
        <v>0.2872741810038959</v>
      </c>
      <c r="G363" s="266"/>
      <c r="H363" s="5"/>
    </row>
    <row r="364" spans="1:9" s="60" customFormat="1" ht="10.5" customHeight="1" x14ac:dyDescent="0.15">
      <c r="A364" s="24"/>
      <c r="B364" s="265"/>
      <c r="C364" s="266"/>
      <c r="D364" s="266"/>
      <c r="E364" s="266"/>
      <c r="F364" s="266"/>
      <c r="G364" s="265"/>
      <c r="H364" s="267"/>
      <c r="I364" s="59"/>
    </row>
    <row r="365" spans="1:9" s="60" customFormat="1" ht="10.5" customHeight="1" x14ac:dyDescent="0.15">
      <c r="A365" s="24"/>
      <c r="B365" s="265" t="s">
        <v>238</v>
      </c>
      <c r="C365" s="265"/>
      <c r="D365" s="265"/>
      <c r="E365" s="265"/>
      <c r="F365" s="265"/>
      <c r="G365" s="265"/>
      <c r="H365" s="265"/>
      <c r="I365" s="59"/>
    </row>
    <row r="366" spans="1:9" s="60" customFormat="1" ht="9" x14ac:dyDescent="0.15">
      <c r="A366" s="24"/>
      <c r="B366" s="265" t="s">
        <v>249</v>
      </c>
      <c r="C366" s="265"/>
      <c r="D366" s="265"/>
      <c r="E366" s="265"/>
      <c r="F366" s="265"/>
      <c r="G366" s="265"/>
      <c r="H366" s="265"/>
      <c r="I366" s="59"/>
    </row>
    <row r="367" spans="1:9" s="60" customFormat="1" ht="10.5" customHeight="1" x14ac:dyDescent="0.15">
      <c r="A367" s="24"/>
      <c r="B367" s="265" t="s">
        <v>251</v>
      </c>
      <c r="C367" s="265"/>
      <c r="D367" s="265"/>
      <c r="E367" s="265"/>
      <c r="F367" s="265"/>
      <c r="G367" s="210"/>
      <c r="H367" s="265"/>
      <c r="I367" s="59"/>
    </row>
    <row r="368" spans="1:9" s="60" customFormat="1" ht="10.5" customHeight="1" x14ac:dyDescent="0.15">
      <c r="A368" s="24"/>
      <c r="B368" s="265" t="s">
        <v>376</v>
      </c>
      <c r="C368" s="210"/>
      <c r="D368" s="210"/>
      <c r="E368" s="210"/>
      <c r="F368" s="210"/>
      <c r="G368" s="210"/>
      <c r="H368" s="211"/>
      <c r="I368" s="59"/>
    </row>
    <row r="369" spans="1:9" s="60" customFormat="1" ht="10.5" customHeight="1" x14ac:dyDescent="0.2">
      <c r="A369" s="24"/>
      <c r="B369" s="265" t="s">
        <v>282</v>
      </c>
      <c r="C369" s="210"/>
      <c r="D369" s="210"/>
      <c r="E369" s="210"/>
      <c r="F369" s="210"/>
      <c r="G369" s="4"/>
      <c r="H369" s="211"/>
      <c r="I369" s="59"/>
    </row>
    <row r="370" spans="1:9" s="60" customFormat="1" ht="10.5" customHeight="1" x14ac:dyDescent="0.2">
      <c r="A370" s="6"/>
      <c r="B370" s="5"/>
      <c r="C370" s="3"/>
      <c r="D370" s="3"/>
      <c r="E370" s="3"/>
      <c r="F370" s="4"/>
      <c r="G370" s="8"/>
      <c r="H370" s="4"/>
      <c r="I370" s="51"/>
    </row>
    <row r="371" spans="1:9" ht="13.5" customHeight="1" x14ac:dyDescent="0.25">
      <c r="B371" s="7" t="s">
        <v>288</v>
      </c>
      <c r="C371" s="8"/>
      <c r="D371" s="8"/>
      <c r="E371" s="8"/>
      <c r="F371" s="8"/>
      <c r="H371" s="8"/>
      <c r="I371" s="8"/>
    </row>
    <row r="372" spans="1:9" ht="15" customHeight="1" x14ac:dyDescent="0.2">
      <c r="B372" s="9"/>
      <c r="C372" s="10" t="str">
        <f>$C$3</f>
        <v>MOIS DE MAI 2024</v>
      </c>
      <c r="D372" s="11"/>
      <c r="G372" s="15"/>
    </row>
    <row r="373" spans="1:9" ht="9.75" customHeight="1" x14ac:dyDescent="0.2">
      <c r="B373" s="12" t="s">
        <v>173</v>
      </c>
      <c r="C373" s="13"/>
      <c r="D373" s="13"/>
      <c r="E373" s="13"/>
      <c r="F373" s="14"/>
      <c r="G373" s="23"/>
      <c r="H373" s="5"/>
      <c r="I373" s="5"/>
    </row>
    <row r="374" spans="1:9" ht="19.5" customHeight="1" x14ac:dyDescent="0.2">
      <c r="B374" s="16" t="s">
        <v>7</v>
      </c>
      <c r="C374" s="17" t="s">
        <v>6</v>
      </c>
      <c r="D374" s="219" t="s">
        <v>242</v>
      </c>
      <c r="E374" s="219" t="s">
        <v>237</v>
      </c>
      <c r="F374" s="19" t="str">
        <f>Maladie_mnt!$H$5</f>
        <v>GAM</v>
      </c>
      <c r="G374" s="23"/>
      <c r="H374" s="5"/>
      <c r="I374" s="5"/>
    </row>
    <row r="375" spans="1:9" ht="13.5" customHeight="1" x14ac:dyDescent="0.2">
      <c r="B375" s="21"/>
      <c r="C375" s="44"/>
      <c r="D375" s="220"/>
      <c r="E375" s="220" t="s">
        <v>239</v>
      </c>
      <c r="F375" s="22" t="str">
        <f>Maladie_mnt!$H$6</f>
        <v>en %</v>
      </c>
      <c r="G375" s="56"/>
      <c r="H375" s="5"/>
      <c r="I375" s="5"/>
    </row>
    <row r="376" spans="1:9" ht="10.5" customHeight="1" x14ac:dyDescent="0.2">
      <c r="B376" s="31" t="s">
        <v>152</v>
      </c>
      <c r="C376" s="55"/>
      <c r="D376" s="225"/>
      <c r="E376" s="225"/>
      <c r="F376" s="182"/>
      <c r="G376" s="59"/>
      <c r="H376" s="57"/>
      <c r="I376" s="57"/>
    </row>
    <row r="377" spans="1:9" s="57" customFormat="1" x14ac:dyDescent="0.2">
      <c r="A377" s="24"/>
      <c r="B377" s="16" t="s">
        <v>12</v>
      </c>
      <c r="C377" s="308">
        <v>1945391.1199999982</v>
      </c>
      <c r="D377" s="309">
        <v>42.31</v>
      </c>
      <c r="E377" s="309">
        <v>7776.2899999999991</v>
      </c>
      <c r="F377" s="183">
        <v>-6.6493661537889603E-2</v>
      </c>
      <c r="G377" s="56"/>
      <c r="H377" s="60"/>
      <c r="I377" s="60"/>
    </row>
    <row r="378" spans="1:9" s="60" customFormat="1" ht="14.25" customHeight="1" x14ac:dyDescent="0.2">
      <c r="A378" s="6"/>
      <c r="B378" s="16" t="s">
        <v>10</v>
      </c>
      <c r="C378" s="306"/>
      <c r="D378" s="307"/>
      <c r="E378" s="307"/>
      <c r="F378" s="182"/>
      <c r="G378" s="56"/>
      <c r="H378" s="5"/>
      <c r="I378" s="57"/>
    </row>
    <row r="379" spans="1:9" s="57" customFormat="1" hidden="1" x14ac:dyDescent="0.2">
      <c r="A379" s="6"/>
      <c r="B379" s="16" t="s">
        <v>9</v>
      </c>
      <c r="C379" s="306"/>
      <c r="D379" s="307"/>
      <c r="E379" s="307"/>
      <c r="F379" s="182"/>
      <c r="G379" s="56"/>
      <c r="H379" s="5"/>
    </row>
    <row r="380" spans="1:9" s="57" customFormat="1" hidden="1" x14ac:dyDescent="0.2">
      <c r="A380" s="6"/>
      <c r="B380" s="16" t="s">
        <v>299</v>
      </c>
      <c r="C380" s="306"/>
      <c r="D380" s="307"/>
      <c r="E380" s="307"/>
      <c r="F380" s="182"/>
      <c r="G380" s="56"/>
      <c r="H380" s="5"/>
    </row>
    <row r="381" spans="1:9" s="57" customFormat="1" hidden="1" x14ac:dyDescent="0.2">
      <c r="A381" s="6"/>
      <c r="B381" s="16" t="s">
        <v>11</v>
      </c>
      <c r="C381" s="306"/>
      <c r="D381" s="307"/>
      <c r="E381" s="307"/>
      <c r="F381" s="182"/>
      <c r="G381" s="56"/>
      <c r="H381" s="5"/>
    </row>
    <row r="382" spans="1:9" s="57" customFormat="1" hidden="1" x14ac:dyDescent="0.2">
      <c r="A382" s="6"/>
      <c r="B382" s="16" t="s">
        <v>75</v>
      </c>
      <c r="C382" s="306"/>
      <c r="D382" s="307"/>
      <c r="E382" s="307"/>
      <c r="F382" s="182"/>
      <c r="G382" s="59"/>
      <c r="H382" s="5"/>
    </row>
    <row r="383" spans="1:9" s="57" customFormat="1" hidden="1" x14ac:dyDescent="0.2">
      <c r="A383" s="24"/>
      <c r="B383" s="16" t="s">
        <v>85</v>
      </c>
      <c r="C383" s="306">
        <v>10978.73</v>
      </c>
      <c r="D383" s="313">
        <v>10978.73</v>
      </c>
      <c r="E383" s="313"/>
      <c r="F383" s="185"/>
      <c r="G383" s="59"/>
      <c r="H383" s="5"/>
      <c r="I383" s="60"/>
    </row>
    <row r="384" spans="1:9" s="60" customFormat="1" x14ac:dyDescent="0.2">
      <c r="A384" s="24"/>
      <c r="B384" s="37" t="s">
        <v>25</v>
      </c>
      <c r="C384" s="306"/>
      <c r="D384" s="313"/>
      <c r="E384" s="313"/>
      <c r="F384" s="185"/>
      <c r="G384" s="56"/>
      <c r="H384" s="5"/>
    </row>
    <row r="385" spans="1:11" s="60" customFormat="1" x14ac:dyDescent="0.2">
      <c r="A385" s="6"/>
      <c r="B385" s="37" t="s">
        <v>48</v>
      </c>
      <c r="C385" s="306"/>
      <c r="D385" s="313"/>
      <c r="E385" s="313"/>
      <c r="F385" s="185"/>
      <c r="G385" s="66"/>
      <c r="H385" s="5"/>
      <c r="I385" s="57"/>
    </row>
    <row r="386" spans="1:11" s="57" customFormat="1" x14ac:dyDescent="0.2">
      <c r="A386" s="6"/>
      <c r="B386" s="37" t="s">
        <v>355</v>
      </c>
      <c r="C386" s="306">
        <v>9</v>
      </c>
      <c r="D386" s="307"/>
      <c r="E386" s="307"/>
      <c r="F386" s="182"/>
      <c r="G386" s="66"/>
      <c r="H386" s="5"/>
    </row>
    <row r="387" spans="1:11" s="57" customFormat="1" ht="10.5" customHeight="1" x14ac:dyDescent="0.2">
      <c r="A387" s="6"/>
      <c r="B387" s="37" t="s">
        <v>79</v>
      </c>
      <c r="C387" s="306">
        <v>5291</v>
      </c>
      <c r="D387" s="307"/>
      <c r="E387" s="307">
        <v>8</v>
      </c>
      <c r="F387" s="182">
        <v>0.13394770681525925</v>
      </c>
      <c r="G387" s="56"/>
      <c r="H387" s="5"/>
    </row>
    <row r="388" spans="1:11" s="57" customFormat="1" ht="10.5" customHeight="1" x14ac:dyDescent="0.2">
      <c r="A388" s="6"/>
      <c r="B388" s="16" t="s">
        <v>432</v>
      </c>
      <c r="C388" s="306">
        <v>185419.84000000317</v>
      </c>
      <c r="D388" s="313"/>
      <c r="E388" s="313">
        <v>474.88999999999987</v>
      </c>
      <c r="F388" s="185">
        <v>-5.8745604586419309E-2</v>
      </c>
      <c r="G388" s="59"/>
      <c r="H388" s="5"/>
    </row>
    <row r="389" spans="1:11" s="57" customFormat="1" ht="10.5" customHeight="1" x14ac:dyDescent="0.2">
      <c r="A389" s="6"/>
      <c r="B389" s="563" t="s">
        <v>440</v>
      </c>
      <c r="C389" s="306">
        <v>169.58999999999997</v>
      </c>
      <c r="D389" s="313"/>
      <c r="E389" s="313"/>
      <c r="F389" s="185"/>
      <c r="G389" s="59"/>
      <c r="H389" s="5"/>
    </row>
    <row r="390" spans="1:11" s="57" customFormat="1" ht="13.5" customHeight="1" x14ac:dyDescent="0.2">
      <c r="A390" s="6"/>
      <c r="B390" s="574" t="s">
        <v>457</v>
      </c>
      <c r="C390" s="306"/>
      <c r="D390" s="313"/>
      <c r="E390" s="313"/>
      <c r="F390" s="185"/>
      <c r="G390" s="59"/>
      <c r="H390" s="5"/>
    </row>
    <row r="391" spans="1:11" s="57" customFormat="1" ht="10.5" customHeight="1" x14ac:dyDescent="0.2">
      <c r="A391" s="6"/>
      <c r="B391" s="574" t="s">
        <v>476</v>
      </c>
      <c r="C391" s="306">
        <v>8114.489999999998</v>
      </c>
      <c r="D391" s="313"/>
      <c r="E391" s="313">
        <v>33.15</v>
      </c>
      <c r="F391" s="185">
        <v>-0.22151142766412812</v>
      </c>
      <c r="G391" s="59"/>
      <c r="H391" s="5"/>
    </row>
    <row r="392" spans="1:11" s="57" customFormat="1" ht="10.5" customHeight="1" x14ac:dyDescent="0.2">
      <c r="A392" s="6"/>
      <c r="B392" s="574" t="s">
        <v>493</v>
      </c>
      <c r="C392" s="306"/>
      <c r="D392" s="313"/>
      <c r="E392" s="313"/>
      <c r="F392" s="185"/>
      <c r="G392" s="59"/>
      <c r="H392" s="5"/>
    </row>
    <row r="393" spans="1:11" s="57" customFormat="1" ht="10.5" customHeight="1" x14ac:dyDescent="0.2">
      <c r="A393" s="24"/>
      <c r="B393" s="563" t="s">
        <v>445</v>
      </c>
      <c r="C393" s="306">
        <v>57.610000000000056</v>
      </c>
      <c r="D393" s="313"/>
      <c r="E393" s="313"/>
      <c r="F393" s="185">
        <v>-0.11232665639445338</v>
      </c>
      <c r="G393" s="59"/>
      <c r="H393" s="5"/>
    </row>
    <row r="394" spans="1:11" s="60" customFormat="1" ht="10.5" customHeight="1" x14ac:dyDescent="0.2">
      <c r="A394" s="6"/>
      <c r="B394" s="16" t="s">
        <v>280</v>
      </c>
      <c r="C394" s="306">
        <v>-304474.60999999946</v>
      </c>
      <c r="D394" s="313"/>
      <c r="E394" s="313">
        <v>-650.23</v>
      </c>
      <c r="F394" s="185">
        <v>0.60767177359305324</v>
      </c>
      <c r="G394" s="56"/>
      <c r="H394" s="5"/>
      <c r="J394" s="57"/>
      <c r="K394" s="57"/>
    </row>
    <row r="395" spans="1:11" s="57" customFormat="1" x14ac:dyDescent="0.2">
      <c r="A395" s="6"/>
      <c r="B395" s="29" t="s">
        <v>156</v>
      </c>
      <c r="C395" s="308">
        <v>1850956.7700000016</v>
      </c>
      <c r="D395" s="315">
        <v>11021.039999999999</v>
      </c>
      <c r="E395" s="315">
        <v>7642.0999999999985</v>
      </c>
      <c r="F395" s="186">
        <v>-0.15053356618344416</v>
      </c>
      <c r="G395" s="59"/>
      <c r="J395" s="60"/>
      <c r="K395" s="60"/>
    </row>
    <row r="396" spans="1:11" s="57" customFormat="1" x14ac:dyDescent="0.2">
      <c r="A396" s="24"/>
      <c r="B396" s="29" t="s">
        <v>153</v>
      </c>
      <c r="C396" s="308"/>
      <c r="D396" s="315"/>
      <c r="E396" s="315"/>
      <c r="F396" s="186"/>
      <c r="G396" s="59"/>
      <c r="H396" s="28"/>
    </row>
    <row r="397" spans="1:11" s="60" customFormat="1" ht="15" customHeight="1" x14ac:dyDescent="0.2">
      <c r="A397" s="2"/>
      <c r="B397" s="31" t="s">
        <v>154</v>
      </c>
      <c r="C397" s="308"/>
      <c r="D397" s="315"/>
      <c r="E397" s="315"/>
      <c r="F397" s="186"/>
      <c r="G397" s="282"/>
      <c r="J397" s="57"/>
      <c r="K397" s="57"/>
    </row>
    <row r="398" spans="1:11" ht="17.25" customHeight="1" x14ac:dyDescent="0.2">
      <c r="A398" s="2"/>
      <c r="B398" s="272" t="s">
        <v>268</v>
      </c>
      <c r="C398" s="317"/>
      <c r="D398" s="318"/>
      <c r="E398" s="318"/>
      <c r="F398" s="281"/>
      <c r="G398" s="282"/>
      <c r="H398" s="283"/>
      <c r="I398" s="5"/>
      <c r="J398" s="60"/>
      <c r="K398" s="60"/>
    </row>
    <row r="399" spans="1:11" ht="10.5" customHeight="1" x14ac:dyDescent="0.2">
      <c r="A399" s="2"/>
      <c r="B399" s="67" t="s">
        <v>267</v>
      </c>
      <c r="C399" s="317">
        <v>960760.14999999967</v>
      </c>
      <c r="D399" s="318"/>
      <c r="E399" s="318">
        <v>7423.9900000000007</v>
      </c>
      <c r="F399" s="281">
        <v>-8.069740031913164E-2</v>
      </c>
      <c r="G399" s="282"/>
      <c r="H399" s="283"/>
      <c r="I399" s="5"/>
    </row>
    <row r="400" spans="1:11" ht="21" customHeight="1" x14ac:dyDescent="0.2">
      <c r="A400" s="2"/>
      <c r="B400" s="272" t="s">
        <v>266</v>
      </c>
      <c r="C400" s="317"/>
      <c r="D400" s="318"/>
      <c r="E400" s="318"/>
      <c r="F400" s="281"/>
      <c r="G400" s="282"/>
      <c r="H400" s="283"/>
      <c r="I400" s="5"/>
    </row>
    <row r="401" spans="1:11" ht="11.25" customHeight="1" x14ac:dyDescent="0.2">
      <c r="A401" s="54"/>
      <c r="B401" s="67" t="s">
        <v>257</v>
      </c>
      <c r="C401" s="317">
        <v>697811.74999999988</v>
      </c>
      <c r="D401" s="318"/>
      <c r="E401" s="318">
        <v>1183.17</v>
      </c>
      <c r="F401" s="281">
        <v>-5.9733461696824586E-2</v>
      </c>
      <c r="G401" s="282"/>
      <c r="H401" s="283"/>
      <c r="I401" s="5"/>
    </row>
    <row r="402" spans="1:11" s="28" customFormat="1" ht="10.5" customHeight="1" x14ac:dyDescent="0.2">
      <c r="A402" s="2"/>
      <c r="B402" s="16" t="s">
        <v>258</v>
      </c>
      <c r="C402" s="317">
        <v>195.51000000000005</v>
      </c>
      <c r="D402" s="318"/>
      <c r="E402" s="318"/>
      <c r="F402" s="281"/>
      <c r="G402" s="282"/>
      <c r="H402" s="283"/>
      <c r="J402" s="5"/>
      <c r="K402" s="5"/>
    </row>
    <row r="403" spans="1:11" ht="10.5" customHeight="1" x14ac:dyDescent="0.2">
      <c r="A403" s="2"/>
      <c r="B403" s="67" t="s">
        <v>259</v>
      </c>
      <c r="C403" s="317">
        <v>4845</v>
      </c>
      <c r="D403" s="318"/>
      <c r="E403" s="318"/>
      <c r="F403" s="281">
        <v>-0.26716601223356296</v>
      </c>
      <c r="G403" s="282"/>
      <c r="H403" s="283"/>
      <c r="I403" s="5"/>
      <c r="J403" s="28"/>
      <c r="K403" s="28"/>
    </row>
    <row r="404" spans="1:11" ht="10.5" customHeight="1" x14ac:dyDescent="0.2">
      <c r="A404" s="2"/>
      <c r="B404" s="67" t="s">
        <v>260</v>
      </c>
      <c r="C404" s="317"/>
      <c r="D404" s="318"/>
      <c r="E404" s="318"/>
      <c r="F404" s="281"/>
      <c r="G404" s="282"/>
      <c r="H404" s="283"/>
      <c r="I404" s="5"/>
    </row>
    <row r="405" spans="1:11" ht="10.5" customHeight="1" x14ac:dyDescent="0.2">
      <c r="A405" s="2"/>
      <c r="B405" s="67" t="s">
        <v>261</v>
      </c>
      <c r="C405" s="317">
        <v>2478.8500000000004</v>
      </c>
      <c r="D405" s="318"/>
      <c r="E405" s="318"/>
      <c r="F405" s="281"/>
      <c r="G405" s="282"/>
      <c r="H405" s="283"/>
      <c r="I405" s="5"/>
    </row>
    <row r="406" spans="1:11" ht="10.5" customHeight="1" x14ac:dyDescent="0.2">
      <c r="A406" s="2"/>
      <c r="B406" s="67" t="s">
        <v>262</v>
      </c>
      <c r="C406" s="317">
        <v>145099.27000000002</v>
      </c>
      <c r="D406" s="318"/>
      <c r="E406" s="318">
        <v>1022.6800000000001</v>
      </c>
      <c r="F406" s="281">
        <v>-0.15673444789075064</v>
      </c>
      <c r="G406" s="284"/>
      <c r="H406" s="283"/>
      <c r="I406" s="5"/>
    </row>
    <row r="407" spans="1:11" ht="10.5" customHeight="1" x14ac:dyDescent="0.2">
      <c r="A407" s="2"/>
      <c r="B407" s="67" t="s">
        <v>264</v>
      </c>
      <c r="C407" s="317">
        <v>429434.59999999992</v>
      </c>
      <c r="D407" s="318"/>
      <c r="E407" s="318">
        <v>1663.18</v>
      </c>
      <c r="F407" s="281">
        <v>0.94862895004588021</v>
      </c>
      <c r="G407" s="282"/>
      <c r="H407" s="283"/>
      <c r="I407" s="5"/>
    </row>
    <row r="408" spans="1:11" ht="10.5" customHeight="1" x14ac:dyDescent="0.2">
      <c r="A408" s="2"/>
      <c r="B408" s="67" t="s">
        <v>263</v>
      </c>
      <c r="C408" s="317"/>
      <c r="D408" s="318"/>
      <c r="E408" s="318"/>
      <c r="F408" s="281"/>
      <c r="G408" s="282"/>
      <c r="H408" s="283"/>
      <c r="I408" s="5"/>
    </row>
    <row r="409" spans="1:11" ht="18.75" customHeight="1" x14ac:dyDescent="0.2">
      <c r="A409" s="2"/>
      <c r="B409" s="29" t="s">
        <v>265</v>
      </c>
      <c r="C409" s="317"/>
      <c r="D409" s="318"/>
      <c r="E409" s="318"/>
      <c r="F409" s="281"/>
      <c r="G409" s="282"/>
      <c r="H409" s="283"/>
      <c r="I409" s="5"/>
    </row>
    <row r="410" spans="1:11" ht="10.5" customHeight="1" x14ac:dyDescent="0.2">
      <c r="A410" s="2"/>
      <c r="B410" s="16" t="s">
        <v>269</v>
      </c>
      <c r="C410" s="317">
        <v>1571.7699999999998</v>
      </c>
      <c r="D410" s="318"/>
      <c r="E410" s="318"/>
      <c r="F410" s="281"/>
      <c r="G410" s="282"/>
      <c r="H410" s="283"/>
      <c r="I410" s="5"/>
    </row>
    <row r="411" spans="1:11" ht="10.5" customHeight="1" x14ac:dyDescent="0.2">
      <c r="A411" s="2"/>
      <c r="B411" s="16" t="s">
        <v>270</v>
      </c>
      <c r="C411" s="317"/>
      <c r="D411" s="318"/>
      <c r="E411" s="318"/>
      <c r="F411" s="281"/>
      <c r="G411" s="282"/>
      <c r="H411" s="283"/>
      <c r="I411" s="5"/>
    </row>
    <row r="412" spans="1:11" ht="10.5" customHeight="1" x14ac:dyDescent="0.2">
      <c r="A412" s="2"/>
      <c r="B412" s="29" t="s">
        <v>271</v>
      </c>
      <c r="C412" s="317"/>
      <c r="D412" s="318"/>
      <c r="E412" s="318"/>
      <c r="F412" s="281"/>
      <c r="G412" s="282"/>
      <c r="H412" s="283"/>
      <c r="I412" s="5"/>
    </row>
    <row r="413" spans="1:11" ht="10.5" customHeight="1" x14ac:dyDescent="0.2">
      <c r="A413" s="2"/>
      <c r="B413" s="16" t="s">
        <v>272</v>
      </c>
      <c r="C413" s="317">
        <v>36429.580000000016</v>
      </c>
      <c r="D413" s="318"/>
      <c r="E413" s="318"/>
      <c r="F413" s="281">
        <v>-0.35076064177596011</v>
      </c>
      <c r="G413" s="282"/>
      <c r="H413" s="283"/>
      <c r="I413" s="5"/>
    </row>
    <row r="414" spans="1:11" ht="10.5" customHeight="1" x14ac:dyDescent="0.2">
      <c r="A414" s="2"/>
      <c r="B414" s="574" t="s">
        <v>458</v>
      </c>
      <c r="C414" s="317"/>
      <c r="D414" s="318"/>
      <c r="E414" s="318"/>
      <c r="F414" s="281"/>
      <c r="G414" s="282"/>
      <c r="H414" s="283"/>
      <c r="I414" s="5"/>
    </row>
    <row r="415" spans="1:11" ht="10.5" customHeight="1" x14ac:dyDescent="0.2">
      <c r="A415" s="2"/>
      <c r="B415" s="16" t="s">
        <v>86</v>
      </c>
      <c r="C415" s="317">
        <v>149533.05999999979</v>
      </c>
      <c r="D415" s="318"/>
      <c r="E415" s="318">
        <v>344.12</v>
      </c>
      <c r="F415" s="281">
        <v>-4.3668589501750343E-2</v>
      </c>
      <c r="G415" s="70"/>
      <c r="H415" s="283"/>
      <c r="I415" s="5"/>
    </row>
    <row r="416" spans="1:11" ht="13.5" customHeight="1" x14ac:dyDescent="0.2">
      <c r="A416" s="54"/>
      <c r="B416" s="29" t="s">
        <v>155</v>
      </c>
      <c r="C416" s="308">
        <v>2428159.5399999996</v>
      </c>
      <c r="D416" s="315"/>
      <c r="E416" s="315">
        <v>11637.140000000001</v>
      </c>
      <c r="F416" s="186">
        <v>1.1625298194773759E-2</v>
      </c>
      <c r="G416" s="69"/>
      <c r="H416" s="5"/>
      <c r="I416" s="28"/>
    </row>
    <row r="417" spans="1:9" s="28" customFormat="1" ht="10.5" hidden="1" customHeight="1" x14ac:dyDescent="0.2">
      <c r="A417" s="2"/>
      <c r="B417" s="29"/>
      <c r="C417" s="306"/>
      <c r="D417" s="313"/>
      <c r="E417" s="313"/>
      <c r="F417" s="185"/>
      <c r="G417" s="69"/>
      <c r="H417" s="5"/>
      <c r="I417" s="5"/>
    </row>
    <row r="418" spans="1:9" ht="9" hidden="1" customHeight="1" x14ac:dyDescent="0.2">
      <c r="A418" s="2"/>
      <c r="B418" s="29"/>
      <c r="C418" s="306"/>
      <c r="D418" s="313"/>
      <c r="E418" s="313"/>
      <c r="F418" s="185"/>
      <c r="G418" s="70"/>
      <c r="H418" s="5"/>
      <c r="I418" s="5"/>
    </row>
    <row r="419" spans="1:9" ht="8.25" hidden="1" customHeight="1" x14ac:dyDescent="0.2">
      <c r="A419" s="54"/>
      <c r="B419" s="52"/>
      <c r="C419" s="308"/>
      <c r="D419" s="315"/>
      <c r="E419" s="315"/>
      <c r="F419" s="186"/>
      <c r="G419" s="69"/>
      <c r="H419" s="28"/>
      <c r="I419" s="28"/>
    </row>
    <row r="420" spans="1:9" s="28" customFormat="1" ht="15" hidden="1" customHeight="1" x14ac:dyDescent="0.2">
      <c r="A420" s="2"/>
      <c r="B420" s="52"/>
      <c r="C420" s="306"/>
      <c r="D420" s="313"/>
      <c r="E420" s="313"/>
      <c r="F420" s="185"/>
      <c r="G420" s="69"/>
      <c r="H420" s="5"/>
      <c r="I420" s="5"/>
    </row>
    <row r="421" spans="1:9" ht="7.5" hidden="1" customHeight="1" x14ac:dyDescent="0.2">
      <c r="A421" s="2"/>
      <c r="B421" s="52"/>
      <c r="C421" s="306"/>
      <c r="D421" s="313"/>
      <c r="E421" s="313"/>
      <c r="F421" s="185"/>
      <c r="G421" s="69"/>
      <c r="H421" s="5"/>
      <c r="I421" s="5"/>
    </row>
    <row r="422" spans="1:9" ht="9.75" hidden="1" customHeight="1" x14ac:dyDescent="0.2">
      <c r="A422" s="2"/>
      <c r="B422" s="29"/>
      <c r="C422" s="306"/>
      <c r="D422" s="313"/>
      <c r="E422" s="313"/>
      <c r="F422" s="185"/>
      <c r="G422" s="70"/>
      <c r="H422" s="5"/>
      <c r="I422" s="5"/>
    </row>
    <row r="423" spans="1:9" ht="18" customHeight="1" x14ac:dyDescent="0.2">
      <c r="A423" s="2"/>
      <c r="B423" s="273" t="s">
        <v>43</v>
      </c>
      <c r="C423" s="308">
        <v>370671.3</v>
      </c>
      <c r="D423" s="315"/>
      <c r="E423" s="315">
        <v>3563.4999999999995</v>
      </c>
      <c r="F423" s="186">
        <v>7.0211513208866538E-2</v>
      </c>
      <c r="G423" s="69"/>
      <c r="H423" s="5"/>
      <c r="I423" s="5"/>
    </row>
    <row r="424" spans="1:9" ht="13.5" customHeight="1" x14ac:dyDescent="0.2">
      <c r="A424" s="54"/>
      <c r="B424" s="74" t="s">
        <v>162</v>
      </c>
      <c r="C424" s="308"/>
      <c r="D424" s="315"/>
      <c r="E424" s="315"/>
      <c r="F424" s="186"/>
      <c r="G424" s="69"/>
      <c r="H424" s="28"/>
      <c r="I424" s="28"/>
    </row>
    <row r="425" spans="1:9" s="28" customFormat="1" ht="10.5" customHeight="1" x14ac:dyDescent="0.2">
      <c r="A425" s="2"/>
      <c r="B425" s="37" t="s">
        <v>20</v>
      </c>
      <c r="C425" s="306">
        <v>21599.64</v>
      </c>
      <c r="D425" s="313"/>
      <c r="E425" s="313">
        <v>300.69</v>
      </c>
      <c r="F425" s="185">
        <v>7.1721704959028187E-2</v>
      </c>
      <c r="G425" s="69"/>
      <c r="H425" s="5"/>
      <c r="I425" s="5"/>
    </row>
    <row r="426" spans="1:9" ht="10.5" customHeight="1" x14ac:dyDescent="0.2">
      <c r="A426" s="2"/>
      <c r="B426" s="75" t="s">
        <v>159</v>
      </c>
      <c r="C426" s="306">
        <v>932775.94000000053</v>
      </c>
      <c r="D426" s="313"/>
      <c r="E426" s="313">
        <v>2263.4300000000003</v>
      </c>
      <c r="F426" s="185">
        <v>5.1536456930349361E-2</v>
      </c>
      <c r="G426" s="69"/>
      <c r="H426" s="5"/>
      <c r="I426" s="5"/>
    </row>
    <row r="427" spans="1:9" ht="10.5" customHeight="1" x14ac:dyDescent="0.2">
      <c r="A427" s="2"/>
      <c r="B427" s="75" t="s">
        <v>26</v>
      </c>
      <c r="C427" s="306">
        <v>935307.00000000047</v>
      </c>
      <c r="D427" s="313"/>
      <c r="E427" s="313">
        <v>3550.54</v>
      </c>
      <c r="F427" s="185">
        <v>1.7158806675132476E-2</v>
      </c>
      <c r="G427" s="69"/>
      <c r="H427" s="5"/>
      <c r="I427" s="5"/>
    </row>
    <row r="428" spans="1:9" ht="10.5" customHeight="1" x14ac:dyDescent="0.2">
      <c r="A428" s="2"/>
      <c r="B428" s="75" t="s">
        <v>27</v>
      </c>
      <c r="C428" s="306">
        <v>2625052.16</v>
      </c>
      <c r="D428" s="313"/>
      <c r="E428" s="313">
        <v>6251.51</v>
      </c>
      <c r="F428" s="185">
        <v>4.2894863515505088E-2</v>
      </c>
      <c r="G428" s="69"/>
      <c r="H428" s="5"/>
      <c r="I428" s="5"/>
    </row>
    <row r="429" spans="1:9" ht="10.5" customHeight="1" x14ac:dyDescent="0.2">
      <c r="A429" s="2"/>
      <c r="B429" s="75" t="s">
        <v>274</v>
      </c>
      <c r="C429" s="306">
        <v>141847.78999999998</v>
      </c>
      <c r="D429" s="313"/>
      <c r="E429" s="313">
        <v>231.7</v>
      </c>
      <c r="F429" s="185">
        <v>8.909481663522012E-3</v>
      </c>
      <c r="G429" s="69"/>
      <c r="H429" s="5"/>
      <c r="I429" s="5"/>
    </row>
    <row r="430" spans="1:9" ht="10.5" customHeight="1" x14ac:dyDescent="0.2">
      <c r="A430" s="2"/>
      <c r="B430" s="75" t="s">
        <v>273</v>
      </c>
      <c r="C430" s="306"/>
      <c r="D430" s="313"/>
      <c r="E430" s="313"/>
      <c r="F430" s="185"/>
      <c r="G430" s="69"/>
      <c r="H430" s="5"/>
      <c r="I430" s="5"/>
    </row>
    <row r="431" spans="1:9" ht="10.5" hidden="1" customHeight="1" x14ac:dyDescent="0.2">
      <c r="A431" s="2"/>
      <c r="B431" s="75" t="s">
        <v>49</v>
      </c>
      <c r="C431" s="306">
        <v>15003.18</v>
      </c>
      <c r="D431" s="313"/>
      <c r="E431" s="313"/>
      <c r="F431" s="185">
        <v>-0.31039963523276437</v>
      </c>
      <c r="G431" s="69"/>
      <c r="H431" s="5"/>
      <c r="I431" s="5"/>
    </row>
    <row r="432" spans="1:9" hidden="1" x14ac:dyDescent="0.2">
      <c r="A432" s="2"/>
      <c r="B432" s="37" t="s">
        <v>50</v>
      </c>
      <c r="C432" s="306"/>
      <c r="D432" s="313"/>
      <c r="E432" s="313"/>
      <c r="F432" s="185"/>
      <c r="G432" s="69"/>
      <c r="H432" s="5"/>
      <c r="I432" s="5"/>
    </row>
    <row r="433" spans="1:10" x14ac:dyDescent="0.2">
      <c r="A433" s="2"/>
      <c r="B433" s="574" t="s">
        <v>459</v>
      </c>
      <c r="C433" s="306"/>
      <c r="D433" s="313"/>
      <c r="E433" s="313"/>
      <c r="F433" s="185"/>
      <c r="G433" s="69"/>
      <c r="H433" s="5"/>
      <c r="I433" s="5"/>
    </row>
    <row r="434" spans="1:10" ht="10.5" customHeight="1" x14ac:dyDescent="0.2">
      <c r="A434" s="2"/>
      <c r="B434" s="75" t="s">
        <v>28</v>
      </c>
      <c r="C434" s="306">
        <v>19286.960000000003</v>
      </c>
      <c r="D434" s="313"/>
      <c r="E434" s="313"/>
      <c r="F434" s="185">
        <v>-0.10568533431264393</v>
      </c>
      <c r="G434" s="69"/>
      <c r="H434" s="5"/>
      <c r="I434" s="5"/>
    </row>
    <row r="435" spans="1:10" ht="10.5" customHeight="1" x14ac:dyDescent="0.2">
      <c r="A435" s="2"/>
      <c r="B435" s="37" t="s">
        <v>280</v>
      </c>
      <c r="C435" s="306">
        <v>-37768.080000000002</v>
      </c>
      <c r="D435" s="313"/>
      <c r="E435" s="313">
        <v>-99</v>
      </c>
      <c r="F435" s="185">
        <v>0.20908076378604612</v>
      </c>
      <c r="G435" s="70"/>
      <c r="H435" s="5"/>
      <c r="I435" s="5"/>
    </row>
    <row r="436" spans="1:10" ht="10.5" customHeight="1" x14ac:dyDescent="0.2">
      <c r="A436" s="54"/>
      <c r="B436" s="35" t="s">
        <v>160</v>
      </c>
      <c r="C436" s="308">
        <v>4653104.5900000008</v>
      </c>
      <c r="D436" s="315"/>
      <c r="E436" s="315">
        <v>12498.87</v>
      </c>
      <c r="F436" s="186">
        <v>3.4826711576083635E-2</v>
      </c>
      <c r="G436" s="69"/>
      <c r="H436" s="5"/>
      <c r="I436" s="28"/>
    </row>
    <row r="437" spans="1:10" ht="17.25" customHeight="1" x14ac:dyDescent="0.2">
      <c r="A437" s="2"/>
      <c r="B437" s="76" t="s">
        <v>33</v>
      </c>
      <c r="C437" s="306">
        <v>60</v>
      </c>
      <c r="D437" s="313"/>
      <c r="E437" s="313"/>
      <c r="F437" s="185"/>
      <c r="G437" s="69"/>
      <c r="H437" s="5"/>
      <c r="I437" s="5"/>
    </row>
    <row r="438" spans="1:10" ht="10.5" customHeight="1" x14ac:dyDescent="0.2">
      <c r="A438" s="2"/>
      <c r="B438" s="76" t="s">
        <v>490</v>
      </c>
      <c r="C438" s="306"/>
      <c r="D438" s="313"/>
      <c r="E438" s="313"/>
      <c r="F438" s="185"/>
      <c r="G438" s="69"/>
      <c r="H438" s="5"/>
      <c r="I438" s="5"/>
    </row>
    <row r="439" spans="1:10" ht="10.5" customHeight="1" x14ac:dyDescent="0.2">
      <c r="A439" s="2"/>
      <c r="B439" s="76" t="s">
        <v>477</v>
      </c>
      <c r="C439" s="306"/>
      <c r="D439" s="313"/>
      <c r="E439" s="313"/>
      <c r="F439" s="185"/>
      <c r="G439" s="69"/>
      <c r="H439" s="5"/>
      <c r="I439" s="5"/>
    </row>
    <row r="440" spans="1:10" ht="10.5" customHeight="1" x14ac:dyDescent="0.2">
      <c r="A440" s="2"/>
      <c r="B440" s="76" t="s">
        <v>492</v>
      </c>
      <c r="C440" s="306"/>
      <c r="D440" s="313"/>
      <c r="E440" s="313"/>
      <c r="F440" s="185"/>
      <c r="G440" s="69"/>
      <c r="H440" s="5"/>
      <c r="I440" s="5"/>
    </row>
    <row r="441" spans="1:10" ht="10.5" customHeight="1" x14ac:dyDescent="0.2">
      <c r="A441" s="2"/>
      <c r="B441" s="76" t="s">
        <v>480</v>
      </c>
      <c r="C441" s="306"/>
      <c r="D441" s="313"/>
      <c r="E441" s="313"/>
      <c r="F441" s="185"/>
      <c r="G441" s="79"/>
      <c r="H441" s="5"/>
      <c r="I441" s="5"/>
    </row>
    <row r="442" spans="1:10" ht="10.5" customHeight="1" x14ac:dyDescent="0.2">
      <c r="A442" s="2"/>
      <c r="B442" s="76" t="s">
        <v>494</v>
      </c>
      <c r="C442" s="306">
        <v>2.7642000000000002</v>
      </c>
      <c r="D442" s="313"/>
      <c r="E442" s="313"/>
      <c r="F442" s="185"/>
      <c r="G442" s="79"/>
      <c r="H442" s="5"/>
      <c r="I442" s="5"/>
    </row>
    <row r="443" spans="1:10" ht="13.5" customHeight="1" x14ac:dyDescent="0.2">
      <c r="A443" s="77"/>
      <c r="B443" s="73" t="s">
        <v>158</v>
      </c>
      <c r="C443" s="308">
        <v>214211.61000000002</v>
      </c>
      <c r="D443" s="315"/>
      <c r="E443" s="315"/>
      <c r="F443" s="186">
        <v>0.84480557345670304</v>
      </c>
      <c r="G443" s="69"/>
      <c r="H443" s="5"/>
      <c r="I443" s="80"/>
    </row>
    <row r="444" spans="1:10" s="80" customFormat="1" ht="12.75" x14ac:dyDescent="0.2">
      <c r="A444" s="2"/>
      <c r="B444" s="78" t="s">
        <v>161</v>
      </c>
      <c r="C444" s="306">
        <v>5238050.264200001</v>
      </c>
      <c r="D444" s="313"/>
      <c r="E444" s="313">
        <v>16062.37</v>
      </c>
      <c r="F444" s="185">
        <v>5.5132255288583787E-2</v>
      </c>
      <c r="G444" s="69"/>
      <c r="H444" s="5"/>
      <c r="I444" s="5"/>
    </row>
    <row r="445" spans="1:10" ht="10.5" hidden="1" customHeight="1" x14ac:dyDescent="0.2">
      <c r="A445" s="2"/>
      <c r="B445" s="76" t="s">
        <v>80</v>
      </c>
      <c r="C445" s="306"/>
      <c r="D445" s="313"/>
      <c r="E445" s="313"/>
      <c r="F445" s="185"/>
      <c r="G445" s="69"/>
      <c r="H445" s="5"/>
      <c r="I445" s="5"/>
      <c r="J445" s="83"/>
    </row>
    <row r="446" spans="1:10" hidden="1" x14ac:dyDescent="0.2">
      <c r="A446" s="2"/>
      <c r="B446" s="76" t="s">
        <v>81</v>
      </c>
      <c r="C446" s="306"/>
      <c r="D446" s="313"/>
      <c r="E446" s="313"/>
      <c r="F446" s="185"/>
      <c r="G446" s="69"/>
      <c r="H446" s="5"/>
      <c r="I446" s="5"/>
    </row>
    <row r="447" spans="1:10" x14ac:dyDescent="0.2">
      <c r="A447" s="2"/>
      <c r="B447" s="76" t="s">
        <v>78</v>
      </c>
      <c r="C447" s="306">
        <v>66586483.22999993</v>
      </c>
      <c r="D447" s="313"/>
      <c r="E447" s="313"/>
      <c r="F447" s="185">
        <v>4.0789946183508619E-2</v>
      </c>
      <c r="G447" s="69"/>
      <c r="H447" s="5"/>
      <c r="I447" s="5"/>
    </row>
    <row r="448" spans="1:10" x14ac:dyDescent="0.2">
      <c r="A448" s="2"/>
      <c r="B448" s="76" t="s">
        <v>76</v>
      </c>
      <c r="C448" s="306">
        <v>339323459.1699996</v>
      </c>
      <c r="D448" s="313"/>
      <c r="E448" s="313"/>
      <c r="F448" s="185">
        <v>0.12831391956144444</v>
      </c>
      <c r="G448" s="69"/>
      <c r="H448" s="5"/>
      <c r="I448" s="5"/>
    </row>
    <row r="449" spans="1:10" x14ac:dyDescent="0.2">
      <c r="A449" s="2"/>
      <c r="B449" s="76" t="s">
        <v>77</v>
      </c>
      <c r="C449" s="306"/>
      <c r="D449" s="313"/>
      <c r="E449" s="313"/>
      <c r="F449" s="185"/>
      <c r="G449" s="69"/>
      <c r="H449" s="5"/>
      <c r="I449" s="5"/>
    </row>
    <row r="450" spans="1:10" ht="12" x14ac:dyDescent="0.2">
      <c r="A450" s="2"/>
      <c r="B450" s="83" t="s">
        <v>276</v>
      </c>
      <c r="C450" s="308">
        <v>405910100.31999952</v>
      </c>
      <c r="D450" s="315"/>
      <c r="E450" s="315"/>
      <c r="F450" s="186">
        <v>0.11296110877956744</v>
      </c>
      <c r="G450" s="70"/>
      <c r="H450" s="5"/>
      <c r="I450" s="5"/>
    </row>
    <row r="451" spans="1:10" ht="12.75" x14ac:dyDescent="0.2">
      <c r="A451" s="54"/>
      <c r="B451" s="52" t="s">
        <v>157</v>
      </c>
      <c r="C451" s="308">
        <v>430297279.3441996</v>
      </c>
      <c r="D451" s="315">
        <v>11021.039999999999</v>
      </c>
      <c r="E451" s="315">
        <v>75515.73000000001</v>
      </c>
      <c r="F451" s="186">
        <v>0.10631948904010868</v>
      </c>
      <c r="G451" s="69"/>
      <c r="H451" s="5"/>
      <c r="I451" s="28"/>
    </row>
    <row r="452" spans="1:10" ht="10.5" customHeight="1" x14ac:dyDescent="0.2">
      <c r="A452" s="2"/>
      <c r="B452" s="167" t="s">
        <v>181</v>
      </c>
      <c r="C452" s="319"/>
      <c r="D452" s="320"/>
      <c r="E452" s="320"/>
      <c r="F452" s="240"/>
      <c r="G452" s="69"/>
      <c r="H452" s="5"/>
      <c r="I452" s="5"/>
    </row>
    <row r="453" spans="1:10" ht="10.5" customHeight="1" x14ac:dyDescent="0.2">
      <c r="A453" s="2"/>
      <c r="B453" s="168" t="s">
        <v>182</v>
      </c>
      <c r="C453" s="321"/>
      <c r="D453" s="322"/>
      <c r="E453" s="322"/>
      <c r="F453" s="194"/>
      <c r="G453" s="70"/>
      <c r="H453" s="5"/>
      <c r="I453" s="5"/>
    </row>
    <row r="454" spans="1:10" s="28" customFormat="1" ht="21.75" customHeight="1" x14ac:dyDescent="0.2">
      <c r="A454" s="54"/>
      <c r="B454" s="212" t="s">
        <v>31</v>
      </c>
      <c r="C454" s="431">
        <v>448572517.42419952</v>
      </c>
      <c r="D454" s="432"/>
      <c r="E454" s="432">
        <v>95003.939999999959</v>
      </c>
      <c r="F454" s="433">
        <v>0.1101842870173726</v>
      </c>
      <c r="G454" s="424"/>
      <c r="H454" s="5"/>
    </row>
    <row r="455" spans="1:10" s="28" customFormat="1" ht="21.75" hidden="1" customHeight="1" x14ac:dyDescent="0.2">
      <c r="A455" s="54"/>
      <c r="B455" s="76" t="s">
        <v>13</v>
      </c>
      <c r="C455" s="274"/>
      <c r="D455" s="276"/>
      <c r="E455" s="241"/>
      <c r="F455" s="425"/>
      <c r="G455" s="424"/>
      <c r="H455" s="211"/>
      <c r="I455" s="70"/>
    </row>
    <row r="456" spans="1:10" s="28" customFormat="1" hidden="1" x14ac:dyDescent="0.2">
      <c r="A456" s="54"/>
      <c r="B456" s="76" t="s">
        <v>14</v>
      </c>
      <c r="C456" s="275"/>
      <c r="D456" s="65"/>
      <c r="E456" s="241"/>
      <c r="F456" s="425"/>
      <c r="G456" s="210"/>
      <c r="H456" s="211"/>
      <c r="I456" s="70"/>
      <c r="J456" s="5"/>
    </row>
    <row r="457" spans="1:10" s="28" customFormat="1" ht="12" hidden="1" x14ac:dyDescent="0.2">
      <c r="A457" s="54"/>
      <c r="B457" s="229" t="s">
        <v>248</v>
      </c>
      <c r="C457" s="241"/>
      <c r="D457" s="241"/>
      <c r="E457" s="241"/>
      <c r="F457" s="241"/>
      <c r="G457" s="213"/>
      <c r="H457" s="211"/>
      <c r="I457" s="70"/>
      <c r="J457" s="5"/>
    </row>
    <row r="458" spans="1:10" s="28" customFormat="1" ht="21.75" customHeight="1" x14ac:dyDescent="0.2">
      <c r="A458" s="54"/>
      <c r="B458" s="265" t="s">
        <v>238</v>
      </c>
      <c r="C458" s="213"/>
      <c r="D458" s="213"/>
      <c r="E458" s="213"/>
      <c r="F458" s="213"/>
      <c r="G458" s="213"/>
      <c r="H458" s="214"/>
      <c r="I458" s="70"/>
      <c r="J458" s="5"/>
    </row>
    <row r="459" spans="1:10" s="28" customFormat="1" x14ac:dyDescent="0.2">
      <c r="A459" s="54"/>
      <c r="B459" s="265" t="s">
        <v>251</v>
      </c>
      <c r="C459" s="213"/>
      <c r="D459" s="213"/>
      <c r="E459" s="213"/>
      <c r="F459" s="213"/>
      <c r="G459" s="213"/>
      <c r="H459" s="214"/>
      <c r="I459" s="70"/>
    </row>
    <row r="460" spans="1:10" s="28" customFormat="1" x14ac:dyDescent="0.2">
      <c r="A460" s="54"/>
      <c r="B460" s="265" t="s">
        <v>376</v>
      </c>
      <c r="C460" s="213"/>
      <c r="D460" s="213"/>
      <c r="E460" s="213"/>
      <c r="F460" s="213"/>
      <c r="G460" s="213"/>
      <c r="H460" s="214"/>
      <c r="I460" s="70"/>
    </row>
    <row r="461" spans="1:10" s="28" customFormat="1" x14ac:dyDescent="0.2">
      <c r="A461" s="54"/>
      <c r="B461" s="265" t="s">
        <v>282</v>
      </c>
      <c r="C461" s="213"/>
      <c r="D461" s="213"/>
      <c r="E461" s="213"/>
      <c r="F461" s="213"/>
      <c r="G461" s="213"/>
      <c r="H461" s="214"/>
      <c r="I461" s="70"/>
    </row>
    <row r="462" spans="1:10" s="28" customFormat="1" x14ac:dyDescent="0.2">
      <c r="A462" s="54"/>
      <c r="B462" s="265"/>
      <c r="C462" s="213"/>
      <c r="D462" s="213"/>
      <c r="E462" s="213"/>
      <c r="F462" s="213"/>
      <c r="G462" s="5"/>
      <c r="H462" s="214"/>
      <c r="I462" s="70"/>
    </row>
    <row r="463" spans="1:10" s="28" customFormat="1" x14ac:dyDescent="0.2">
      <c r="A463" s="6"/>
      <c r="B463" s="43"/>
      <c r="C463" s="85"/>
      <c r="D463" s="85"/>
      <c r="E463" s="86"/>
      <c r="F463" s="5"/>
      <c r="G463" s="8"/>
      <c r="H463" s="5"/>
      <c r="I463" s="85"/>
    </row>
    <row r="464" spans="1:10" ht="16.5" customHeight="1" x14ac:dyDescent="0.25">
      <c r="B464" s="7" t="s">
        <v>288</v>
      </c>
      <c r="C464" s="8"/>
      <c r="D464" s="8"/>
      <c r="E464" s="8"/>
      <c r="F464" s="8"/>
      <c r="H464" s="8"/>
      <c r="I464" s="8"/>
    </row>
    <row r="465" spans="1:10" x14ac:dyDescent="0.2">
      <c r="B465" s="9"/>
      <c r="C465" s="10" t="str">
        <f>$C$3</f>
        <v>MOIS DE MAI 2024</v>
      </c>
      <c r="D465" s="11"/>
      <c r="G465" s="15"/>
    </row>
    <row r="466" spans="1:10" ht="12.75" x14ac:dyDescent="0.2">
      <c r="B466" s="12" t="str">
        <f>B373</f>
        <v xml:space="preserve">             V - ASSURANCE ACCIDENTS DU TRAVAIL : DEPENSES en milliers d'euros</v>
      </c>
      <c r="C466" s="13"/>
      <c r="D466" s="13"/>
      <c r="E466" s="13"/>
      <c r="F466" s="14"/>
      <c r="G466" s="600"/>
      <c r="H466" s="15"/>
      <c r="I466" s="15"/>
    </row>
    <row r="467" spans="1:10" ht="19.5" customHeight="1" x14ac:dyDescent="0.2">
      <c r="B467" s="830"/>
      <c r="C467" s="867"/>
      <c r="D467" s="87"/>
      <c r="E467" s="601" t="s">
        <v>6</v>
      </c>
      <c r="F467" s="339" t="str">
        <f>Maladie_mnt!$H$5</f>
        <v>GAM</v>
      </c>
      <c r="G467" s="199"/>
      <c r="H467" s="89"/>
      <c r="I467" s="20"/>
    </row>
    <row r="468" spans="1:10" ht="12.75" x14ac:dyDescent="0.2">
      <c r="B468" s="878" t="s">
        <v>29</v>
      </c>
      <c r="C468" s="879"/>
      <c r="D468" s="90"/>
      <c r="E468" s="301"/>
      <c r="F468" s="239"/>
      <c r="G468" s="199"/>
      <c r="H468" s="90"/>
      <c r="I468" s="20"/>
    </row>
    <row r="469" spans="1:10" ht="12.75" customHeight="1" x14ac:dyDescent="0.2">
      <c r="B469" s="851"/>
      <c r="C469" s="873"/>
      <c r="D469" s="90"/>
      <c r="E469" s="301"/>
      <c r="F469" s="239"/>
      <c r="G469" s="200"/>
      <c r="H469" s="90"/>
      <c r="I469" s="20"/>
    </row>
    <row r="470" spans="1:10" ht="12.75" customHeight="1" x14ac:dyDescent="0.2">
      <c r="A470" s="91"/>
      <c r="B470" s="853" t="s">
        <v>74</v>
      </c>
      <c r="C470" s="876"/>
      <c r="D470" s="93"/>
      <c r="E470" s="303"/>
      <c r="F470" s="237"/>
      <c r="G470" s="199"/>
      <c r="H470" s="93"/>
      <c r="I470" s="94"/>
    </row>
    <row r="471" spans="1:10" s="95" customFormat="1" ht="12.75" customHeight="1" x14ac:dyDescent="0.2">
      <c r="A471" s="6"/>
      <c r="B471" s="851"/>
      <c r="C471" s="873"/>
      <c r="D471" s="90"/>
      <c r="E471" s="301"/>
      <c r="F471" s="239"/>
      <c r="G471" s="200"/>
      <c r="H471" s="90"/>
      <c r="I471" s="20"/>
      <c r="J471" s="104"/>
    </row>
    <row r="472" spans="1:10" ht="12.75" customHeight="1" x14ac:dyDescent="0.2">
      <c r="A472" s="91"/>
      <c r="B472" s="92" t="s">
        <v>73</v>
      </c>
      <c r="C472" s="172"/>
      <c r="D472" s="93"/>
      <c r="E472" s="303">
        <v>29363064.395352039</v>
      </c>
      <c r="F472" s="237">
        <v>9.2665587537140715E-2</v>
      </c>
      <c r="G472" s="198"/>
      <c r="H472" s="93"/>
      <c r="I472" s="94"/>
    </row>
    <row r="473" spans="1:10" s="95" customFormat="1" ht="12" hidden="1" customHeight="1" x14ac:dyDescent="0.2">
      <c r="A473" s="6"/>
      <c r="B473" s="76"/>
      <c r="C473" s="96"/>
      <c r="D473" s="96"/>
      <c r="E473" s="325"/>
      <c r="F473" s="242"/>
      <c r="G473" s="201"/>
      <c r="H473" s="90"/>
      <c r="I473" s="20"/>
      <c r="J473" s="104"/>
    </row>
    <row r="474" spans="1:10" ht="12.75" customHeight="1" x14ac:dyDescent="0.2">
      <c r="B474" s="849" t="s">
        <v>410</v>
      </c>
      <c r="C474" s="877"/>
      <c r="D474" s="90"/>
      <c r="E474" s="303">
        <v>6433483.7642239779</v>
      </c>
      <c r="F474" s="237">
        <v>-5.8876046008592975E-2</v>
      </c>
      <c r="G474" s="201"/>
      <c r="H474" s="90"/>
      <c r="I474" s="20"/>
      <c r="J474" s="104"/>
    </row>
    <row r="475" spans="1:10" ht="18" customHeight="1" x14ac:dyDescent="0.2">
      <c r="B475" s="843" t="s">
        <v>72</v>
      </c>
      <c r="C475" s="875"/>
      <c r="D475" s="90"/>
      <c r="E475" s="301"/>
      <c r="F475" s="239"/>
      <c r="G475" s="201"/>
      <c r="H475" s="90"/>
      <c r="I475" s="20"/>
      <c r="J475" s="104"/>
    </row>
    <row r="476" spans="1:10" ht="18" customHeight="1" x14ac:dyDescent="0.2">
      <c r="B476" s="421" t="s">
        <v>404</v>
      </c>
      <c r="C476" s="404"/>
      <c r="D476" s="90"/>
      <c r="E476" s="301">
        <v>6400275.8088389784</v>
      </c>
      <c r="F476" s="239">
        <v>-1.3822331903786678E-2</v>
      </c>
      <c r="G476" s="201"/>
      <c r="H476" s="90"/>
      <c r="I476" s="20"/>
      <c r="J476" s="104"/>
    </row>
    <row r="477" spans="1:10" ht="18" customHeight="1" x14ac:dyDescent="0.2">
      <c r="B477" s="421" t="s">
        <v>407</v>
      </c>
      <c r="C477" s="404"/>
      <c r="D477" s="90"/>
      <c r="E477" s="301">
        <v>26655.553660999893</v>
      </c>
      <c r="F477" s="239">
        <v>-0.38401617029555291</v>
      </c>
      <c r="G477" s="199"/>
      <c r="H477" s="90"/>
      <c r="I477" s="20"/>
      <c r="J477" s="104"/>
    </row>
    <row r="478" spans="1:10" ht="18" customHeight="1" x14ac:dyDescent="0.2">
      <c r="B478" s="421" t="s">
        <v>405</v>
      </c>
      <c r="C478" s="404"/>
      <c r="D478" s="90"/>
      <c r="E478" s="301">
        <v>6552.4017239999785</v>
      </c>
      <c r="F478" s="239">
        <v>-0.9783536439827204</v>
      </c>
      <c r="G478" s="201"/>
      <c r="H478" s="90"/>
      <c r="I478" s="20"/>
      <c r="J478" s="104"/>
    </row>
    <row r="479" spans="1:10" ht="15" customHeight="1" x14ac:dyDescent="0.2">
      <c r="B479" s="828" t="s">
        <v>71</v>
      </c>
      <c r="C479" s="868"/>
      <c r="D479" s="90"/>
      <c r="E479" s="303">
        <v>18644829.206116699</v>
      </c>
      <c r="F479" s="237">
        <v>9.8494393899432708E-2</v>
      </c>
      <c r="G479" s="199"/>
      <c r="H479" s="90"/>
      <c r="I479" s="20"/>
      <c r="J479" s="104"/>
    </row>
    <row r="480" spans="1:10" ht="15" customHeight="1" x14ac:dyDescent="0.2">
      <c r="B480" s="843" t="s">
        <v>70</v>
      </c>
      <c r="C480" s="875"/>
      <c r="D480" s="90"/>
      <c r="E480" s="301"/>
      <c r="F480" s="239"/>
      <c r="G480" s="199"/>
      <c r="H480" s="90"/>
      <c r="I480" s="20"/>
      <c r="J480" s="104"/>
    </row>
    <row r="481" spans="2:10" ht="15" customHeight="1" x14ac:dyDescent="0.2">
      <c r="B481" s="843" t="s">
        <v>361</v>
      </c>
      <c r="C481" s="875"/>
      <c r="D481" s="90"/>
      <c r="E481" s="301">
        <v>0</v>
      </c>
      <c r="F481" s="239"/>
      <c r="G481" s="199"/>
      <c r="H481" s="90"/>
      <c r="I481" s="20"/>
      <c r="J481" s="104"/>
    </row>
    <row r="482" spans="2:10" ht="15" customHeight="1" x14ac:dyDescent="0.2">
      <c r="B482" s="845" t="s">
        <v>413</v>
      </c>
      <c r="C482" s="846"/>
      <c r="D482" s="90"/>
      <c r="E482" s="301">
        <v>14201407.243573857</v>
      </c>
      <c r="F482" s="239">
        <v>8.4691056630856743E-2</v>
      </c>
      <c r="G482" s="199"/>
      <c r="H482" s="90"/>
      <c r="I482" s="20"/>
      <c r="J482" s="104"/>
    </row>
    <row r="483" spans="2:10" ht="15" customHeight="1" x14ac:dyDescent="0.2">
      <c r="B483" s="843" t="s">
        <v>357</v>
      </c>
      <c r="C483" s="875"/>
      <c r="D483" s="90"/>
      <c r="E483" s="301">
        <v>2509693.2848882293</v>
      </c>
      <c r="F483" s="239">
        <v>0.16062818140043578</v>
      </c>
      <c r="G483" s="199"/>
      <c r="H483" s="90"/>
      <c r="I483" s="20"/>
      <c r="J483" s="104"/>
    </row>
    <row r="484" spans="2:10" ht="15" customHeight="1" x14ac:dyDescent="0.2">
      <c r="B484" s="843" t="s">
        <v>358</v>
      </c>
      <c r="C484" s="875"/>
      <c r="D484" s="90"/>
      <c r="E484" s="301">
        <v>451774.49600205891</v>
      </c>
      <c r="F484" s="239">
        <v>6.6556394536663399E-2</v>
      </c>
      <c r="G484" s="199"/>
      <c r="H484" s="90"/>
      <c r="I484" s="20"/>
      <c r="J484" s="104"/>
    </row>
    <row r="485" spans="2:10" ht="15" customHeight="1" x14ac:dyDescent="0.2">
      <c r="B485" s="843" t="s">
        <v>359</v>
      </c>
      <c r="C485" s="875"/>
      <c r="D485" s="90"/>
      <c r="E485" s="301">
        <v>1481954.1816525538</v>
      </c>
      <c r="F485" s="239">
        <v>0.14476071299403204</v>
      </c>
      <c r="G485" s="199"/>
      <c r="H485" s="90"/>
      <c r="I485" s="20"/>
      <c r="J485" s="104"/>
    </row>
    <row r="486" spans="2:10" ht="15" customHeight="1" x14ac:dyDescent="0.2">
      <c r="B486" s="811" t="s">
        <v>394</v>
      </c>
      <c r="C486" s="874"/>
      <c r="D486" s="90"/>
      <c r="E486" s="301">
        <v>1028122.9896579356</v>
      </c>
      <c r="F486" s="239">
        <v>0.1277819936483422</v>
      </c>
      <c r="G486" s="199"/>
      <c r="H486" s="90"/>
      <c r="I486" s="20"/>
      <c r="J486" s="104"/>
    </row>
    <row r="487" spans="2:10" ht="12.75" customHeight="1" x14ac:dyDescent="0.2">
      <c r="B487" s="811" t="s">
        <v>395</v>
      </c>
      <c r="C487" s="874"/>
      <c r="D487" s="90"/>
      <c r="E487" s="301">
        <v>20545.72737799992</v>
      </c>
      <c r="F487" s="239">
        <v>0.14420203683556254</v>
      </c>
      <c r="G487" s="199"/>
      <c r="H487" s="90"/>
      <c r="I487" s="20"/>
      <c r="J487" s="104"/>
    </row>
    <row r="488" spans="2:10" ht="15" customHeight="1" x14ac:dyDescent="0.2">
      <c r="B488" s="811" t="s">
        <v>396</v>
      </c>
      <c r="C488" s="874"/>
      <c r="D488" s="90"/>
      <c r="E488" s="301">
        <v>34156.208195999869</v>
      </c>
      <c r="F488" s="239">
        <v>0.10108506687205576</v>
      </c>
      <c r="G488" s="199"/>
      <c r="H488" s="90"/>
      <c r="I488" s="20"/>
      <c r="J488" s="104"/>
    </row>
    <row r="489" spans="2:10" ht="15" customHeight="1" x14ac:dyDescent="0.2">
      <c r="B489" s="811" t="s">
        <v>397</v>
      </c>
      <c r="C489" s="874"/>
      <c r="D489" s="90"/>
      <c r="E489" s="301">
        <v>8975.1303881799686</v>
      </c>
      <c r="F489" s="239">
        <v>0.20704246206908405</v>
      </c>
      <c r="G489" s="199"/>
      <c r="H489" s="90"/>
      <c r="I489" s="20"/>
      <c r="J489" s="104"/>
    </row>
    <row r="490" spans="2:10" ht="15" customHeight="1" x14ac:dyDescent="0.2">
      <c r="B490" s="870" t="s">
        <v>406</v>
      </c>
      <c r="C490" s="871"/>
      <c r="D490" s="90"/>
      <c r="E490" s="301">
        <v>390154.12603243848</v>
      </c>
      <c r="F490" s="239">
        <v>0.19492825382923828</v>
      </c>
      <c r="G490" s="199"/>
      <c r="H490" s="90"/>
      <c r="I490" s="20"/>
      <c r="J490" s="104"/>
    </row>
    <row r="491" spans="2:10" ht="12.75" x14ac:dyDescent="0.2">
      <c r="B491" s="828" t="s">
        <v>362</v>
      </c>
      <c r="C491" s="868"/>
      <c r="D491" s="90"/>
      <c r="E491" s="303">
        <v>7485.35</v>
      </c>
      <c r="F491" s="237"/>
      <c r="G491" s="201"/>
      <c r="H491" s="90"/>
      <c r="I491" s="20"/>
      <c r="J491" s="104"/>
    </row>
    <row r="492" spans="2:10" ht="28.5" customHeight="1" x14ac:dyDescent="0.2">
      <c r="B492" s="826" t="s">
        <v>363</v>
      </c>
      <c r="C492" s="872"/>
      <c r="D492" s="90"/>
      <c r="E492" s="303">
        <v>4277266.0750113577</v>
      </c>
      <c r="F492" s="237">
        <v>0.39755547837854865</v>
      </c>
      <c r="G492" s="201"/>
      <c r="H492" s="90"/>
      <c r="I492" s="20"/>
      <c r="J492" s="104"/>
    </row>
    <row r="493" spans="2:10" ht="12.75" x14ac:dyDescent="0.2">
      <c r="B493" s="420" t="s">
        <v>408</v>
      </c>
      <c r="C493" s="405"/>
      <c r="D493" s="90"/>
      <c r="E493" s="301">
        <v>3833845.2480657795</v>
      </c>
      <c r="F493" s="239">
        <v>0.28495553195414858</v>
      </c>
      <c r="G493" s="201"/>
      <c r="H493" s="90"/>
      <c r="I493" s="20"/>
      <c r="J493" s="104"/>
    </row>
    <row r="494" spans="2:10" ht="15.75" customHeight="1" x14ac:dyDescent="0.2">
      <c r="B494" s="420" t="s">
        <v>409</v>
      </c>
      <c r="C494" s="405"/>
      <c r="D494" s="90"/>
      <c r="E494" s="301">
        <v>443420.82694557845</v>
      </c>
      <c r="F494" s="239"/>
      <c r="G494" s="199"/>
      <c r="H494" s="90"/>
      <c r="I494" s="20"/>
      <c r="J494" s="104"/>
    </row>
    <row r="495" spans="2:10" ht="17.25" customHeight="1" x14ac:dyDescent="0.2">
      <c r="B495" s="826" t="s">
        <v>364</v>
      </c>
      <c r="C495" s="872"/>
      <c r="D495" s="90"/>
      <c r="E495" s="303"/>
      <c r="F495" s="237"/>
      <c r="G495" s="199"/>
      <c r="H495" s="90"/>
      <c r="I495" s="20"/>
      <c r="J495" s="104"/>
    </row>
    <row r="496" spans="2:10" ht="20.100000000000001" customHeight="1" x14ac:dyDescent="0.2">
      <c r="B496" s="826" t="s">
        <v>365</v>
      </c>
      <c r="C496" s="872"/>
      <c r="D496" s="90"/>
      <c r="E496" s="303"/>
      <c r="F496" s="237"/>
      <c r="G496" s="201"/>
      <c r="H496" s="90"/>
      <c r="I496" s="20"/>
      <c r="J496" s="104"/>
    </row>
    <row r="497" spans="1:10" ht="21.75" customHeight="1" x14ac:dyDescent="0.2">
      <c r="B497" s="828" t="s">
        <v>371</v>
      </c>
      <c r="C497" s="868"/>
      <c r="D497" s="90"/>
      <c r="E497" s="303"/>
      <c r="F497" s="237"/>
      <c r="G497" s="200"/>
      <c r="H497" s="90"/>
      <c r="I497" s="20"/>
      <c r="J497" s="104"/>
    </row>
    <row r="498" spans="1:10" ht="15" customHeight="1" x14ac:dyDescent="0.2">
      <c r="A498" s="91"/>
      <c r="B498" s="832" t="s">
        <v>66</v>
      </c>
      <c r="C498" s="869"/>
      <c r="D498" s="93"/>
      <c r="E498" s="303">
        <v>1363356.500000003</v>
      </c>
      <c r="F498" s="237">
        <v>-9.082635412897555E-3</v>
      </c>
      <c r="G498" s="200"/>
      <c r="H498" s="93"/>
      <c r="I498" s="94"/>
      <c r="J498" s="104"/>
    </row>
    <row r="499" spans="1:10" s="95" customFormat="1" ht="16.5" customHeight="1" x14ac:dyDescent="0.2">
      <c r="A499" s="91"/>
      <c r="B499" s="828" t="s">
        <v>375</v>
      </c>
      <c r="C499" s="868"/>
      <c r="D499" s="93"/>
      <c r="E499" s="301">
        <v>1346051.430000002</v>
      </c>
      <c r="F499" s="239">
        <v>-1.1242136681986703E-2</v>
      </c>
      <c r="G499" s="199"/>
      <c r="H499" s="93"/>
      <c r="I499" s="94"/>
      <c r="J499" s="104"/>
    </row>
    <row r="500" spans="1:10" s="95" customFormat="1" ht="16.5" customHeight="1" x14ac:dyDescent="0.2">
      <c r="A500" s="6"/>
      <c r="B500" s="828" t="s">
        <v>236</v>
      </c>
      <c r="C500" s="868"/>
      <c r="D500" s="90"/>
      <c r="E500" s="301">
        <v>-302</v>
      </c>
      <c r="F500" s="239">
        <v>-6.5015479876160964E-2</v>
      </c>
      <c r="G500" s="199"/>
      <c r="H500" s="90"/>
      <c r="I500" s="20"/>
      <c r="J500" s="104"/>
    </row>
    <row r="501" spans="1:10" ht="16.5" customHeight="1" x14ac:dyDescent="0.2">
      <c r="B501" s="828" t="s">
        <v>316</v>
      </c>
      <c r="C501" s="868"/>
      <c r="D501" s="90"/>
      <c r="E501" s="301"/>
      <c r="F501" s="239"/>
      <c r="G501" s="200"/>
      <c r="H501" s="90"/>
      <c r="I501" s="20"/>
      <c r="J501" s="104"/>
    </row>
    <row r="502" spans="1:10" ht="16.5" customHeight="1" x14ac:dyDescent="0.2">
      <c r="A502" s="91"/>
      <c r="B502" s="832" t="s">
        <v>67</v>
      </c>
      <c r="C502" s="869"/>
      <c r="D502" s="93"/>
      <c r="E502" s="303">
        <v>88460.55</v>
      </c>
      <c r="F502" s="237">
        <v>-0.21788289129019967</v>
      </c>
      <c r="G502" s="199"/>
      <c r="H502" s="93"/>
      <c r="I502" s="94"/>
      <c r="J502" s="104"/>
    </row>
    <row r="503" spans="1:10" s="95" customFormat="1" ht="16.5" customHeight="1" x14ac:dyDescent="0.2">
      <c r="A503" s="6"/>
      <c r="B503" s="828" t="s">
        <v>68</v>
      </c>
      <c r="C503" s="868"/>
      <c r="D503" s="90"/>
      <c r="E503" s="301">
        <v>70178.290000000008</v>
      </c>
      <c r="F503" s="239">
        <v>-0.18479937886192976</v>
      </c>
      <c r="G503" s="199"/>
      <c r="H503" s="90"/>
      <c r="I503" s="20"/>
      <c r="J503" s="104"/>
    </row>
    <row r="504" spans="1:10" ht="18" customHeight="1" x14ac:dyDescent="0.2">
      <c r="B504" s="828" t="s">
        <v>69</v>
      </c>
      <c r="C504" s="868"/>
      <c r="D504" s="90"/>
      <c r="E504" s="301">
        <v>18282.259999999998</v>
      </c>
      <c r="F504" s="239">
        <v>-0.32330106826004379</v>
      </c>
      <c r="G504" s="202"/>
      <c r="H504" s="90"/>
      <c r="I504" s="20"/>
      <c r="J504" s="104"/>
    </row>
    <row r="505" spans="1:10" ht="30" customHeight="1" x14ac:dyDescent="0.2">
      <c r="A505" s="91"/>
      <c r="B505" s="837" t="s">
        <v>167</v>
      </c>
      <c r="C505" s="882"/>
      <c r="D505" s="98"/>
      <c r="E505" s="326">
        <v>30814881.445352044</v>
      </c>
      <c r="F505" s="243">
        <v>8.6491273443378924E-2</v>
      </c>
      <c r="G505" s="8"/>
      <c r="H505" s="99"/>
      <c r="I505" s="94"/>
      <c r="J505" s="104"/>
    </row>
    <row r="506" spans="1:10" s="95" customFormat="1" ht="27" customHeight="1" x14ac:dyDescent="0.25">
      <c r="A506" s="6"/>
      <c r="B506" s="7" t="s">
        <v>288</v>
      </c>
      <c r="C506" s="8"/>
      <c r="D506" s="8"/>
      <c r="E506" s="8"/>
      <c r="F506" s="8"/>
      <c r="G506" s="3"/>
      <c r="H506" s="8"/>
      <c r="I506" s="8"/>
      <c r="J506" s="104"/>
    </row>
    <row r="507" spans="1:10" ht="23.25" customHeight="1" x14ac:dyDescent="0.2">
      <c r="B507" s="9"/>
      <c r="C507" s="10" t="str">
        <f>$C$3</f>
        <v>MOIS DE MAI 2024</v>
      </c>
      <c r="D507" s="11"/>
      <c r="G507" s="15"/>
    </row>
    <row r="508" spans="1:10" ht="10.5" customHeight="1" x14ac:dyDescent="0.2">
      <c r="B508" s="12" t="str">
        <f>B466</f>
        <v xml:space="preserve">             V - ASSURANCE ACCIDENTS DU TRAVAIL : DEPENSES en milliers d'euros</v>
      </c>
      <c r="C508" s="13"/>
      <c r="D508" s="13"/>
      <c r="E508" s="13"/>
      <c r="F508" s="14"/>
      <c r="G508" s="89"/>
      <c r="H508" s="15"/>
      <c r="I508" s="5"/>
    </row>
    <row r="509" spans="1:10" ht="19.5" customHeight="1" x14ac:dyDescent="0.2">
      <c r="B509" s="830"/>
      <c r="C509" s="867"/>
      <c r="D509" s="163"/>
      <c r="E509" s="624" t="s">
        <v>6</v>
      </c>
      <c r="F509" s="19" t="str">
        <f>Maladie_mnt!$H$5</f>
        <v>GAM</v>
      </c>
      <c r="G509" s="102"/>
      <c r="H509" s="20"/>
      <c r="I509" s="5"/>
    </row>
    <row r="510" spans="1:10" ht="19.5" customHeight="1" x14ac:dyDescent="0.2">
      <c r="B510" s="839" t="s">
        <v>51</v>
      </c>
      <c r="C510" s="840"/>
      <c r="D510" s="841"/>
      <c r="E510" s="337"/>
      <c r="F510" s="176"/>
      <c r="G510" s="102"/>
      <c r="H510" s="103"/>
      <c r="I510" s="104"/>
    </row>
    <row r="511" spans="1:10" s="104" customFormat="1" ht="30" customHeight="1" x14ac:dyDescent="0.2">
      <c r="A511" s="6"/>
      <c r="B511" s="808" t="s">
        <v>52</v>
      </c>
      <c r="C511" s="815"/>
      <c r="D511" s="816"/>
      <c r="E511" s="327">
        <v>10945734.35999999</v>
      </c>
      <c r="F511" s="177">
        <v>0.80316859730948864</v>
      </c>
      <c r="G511" s="105"/>
      <c r="H511" s="106"/>
    </row>
    <row r="512" spans="1:10" s="104" customFormat="1" ht="19.5" customHeight="1" x14ac:dyDescent="0.2">
      <c r="A512" s="6"/>
      <c r="B512" s="799" t="s">
        <v>183</v>
      </c>
      <c r="C512" s="864"/>
      <c r="D512" s="865"/>
      <c r="E512" s="327">
        <v>9175497.8699999899</v>
      </c>
      <c r="F512" s="177">
        <v>0.78498770424196884</v>
      </c>
      <c r="G512" s="109"/>
      <c r="H512" s="106"/>
    </row>
    <row r="513" spans="1:8" s="104" customFormat="1" ht="12.75" x14ac:dyDescent="0.2">
      <c r="A513" s="6"/>
      <c r="B513" s="805" t="s">
        <v>53</v>
      </c>
      <c r="C513" s="880"/>
      <c r="D513" s="881"/>
      <c r="E513" s="328">
        <v>8761121.9199999906</v>
      </c>
      <c r="F513" s="174">
        <v>0.80950246925595404</v>
      </c>
      <c r="G513" s="109"/>
      <c r="H513" s="106"/>
    </row>
    <row r="514" spans="1:8" s="104" customFormat="1" ht="12.75" x14ac:dyDescent="0.2">
      <c r="A514" s="6"/>
      <c r="B514" s="805" t="s">
        <v>428</v>
      </c>
      <c r="C514" s="880"/>
      <c r="D514" s="881"/>
      <c r="E514" s="328">
        <v>152560.25999999998</v>
      </c>
      <c r="F514" s="174"/>
      <c r="G514" s="109"/>
      <c r="H514" s="106"/>
    </row>
    <row r="515" spans="1:8" s="104" customFormat="1" ht="12.75" x14ac:dyDescent="0.2">
      <c r="A515" s="6"/>
      <c r="B515" s="805" t="s">
        <v>54</v>
      </c>
      <c r="C515" s="880"/>
      <c r="D515" s="881"/>
      <c r="E515" s="328"/>
      <c r="F515" s="174"/>
      <c r="G515" s="109"/>
      <c r="H515" s="106"/>
    </row>
    <row r="516" spans="1:8" s="104" customFormat="1" ht="12.75" x14ac:dyDescent="0.2">
      <c r="A516" s="6"/>
      <c r="B516" s="805" t="s">
        <v>497</v>
      </c>
      <c r="C516" s="880"/>
      <c r="D516" s="881"/>
      <c r="E516" s="328">
        <v>9580.1499999999978</v>
      </c>
      <c r="F516" s="174">
        <v>0.35524370663252625</v>
      </c>
      <c r="G516" s="109"/>
      <c r="H516" s="106"/>
    </row>
    <row r="517" spans="1:8" s="104" customFormat="1" ht="12.75" x14ac:dyDescent="0.2">
      <c r="A517" s="6"/>
      <c r="B517" s="805" t="s">
        <v>302</v>
      </c>
      <c r="C517" s="880"/>
      <c r="D517" s="881"/>
      <c r="E517" s="328"/>
      <c r="F517" s="174"/>
      <c r="G517" s="109"/>
      <c r="H517" s="106"/>
    </row>
    <row r="518" spans="1:8" s="104" customFormat="1" ht="12.75" x14ac:dyDescent="0.2">
      <c r="A518" s="6"/>
      <c r="B518" s="169" t="s">
        <v>184</v>
      </c>
      <c r="C518" s="170"/>
      <c r="D518" s="171"/>
      <c r="E518" s="328">
        <v>77764.170000000013</v>
      </c>
      <c r="F518" s="174">
        <v>-0.18003757959567124</v>
      </c>
      <c r="G518" s="109"/>
      <c r="H518" s="110"/>
    </row>
    <row r="519" spans="1:8" s="104" customFormat="1" ht="12.75" x14ac:dyDescent="0.2">
      <c r="A519" s="6"/>
      <c r="B519" s="395" t="s">
        <v>373</v>
      </c>
      <c r="C519" s="170"/>
      <c r="D519" s="171"/>
      <c r="E519" s="328">
        <v>7062.12</v>
      </c>
      <c r="F519" s="174"/>
      <c r="G519" s="109"/>
      <c r="H519" s="110"/>
    </row>
    <row r="520" spans="1:8" s="104" customFormat="1" ht="12.75" x14ac:dyDescent="0.2">
      <c r="A520" s="6"/>
      <c r="B520" s="169" t="s">
        <v>185</v>
      </c>
      <c r="C520" s="170"/>
      <c r="D520" s="171"/>
      <c r="E520" s="328"/>
      <c r="F520" s="174"/>
      <c r="G520" s="109"/>
      <c r="H520" s="110"/>
    </row>
    <row r="521" spans="1:8" s="104" customFormat="1" ht="12.75" x14ac:dyDescent="0.2">
      <c r="A521" s="6"/>
      <c r="B521" s="805" t="s">
        <v>186</v>
      </c>
      <c r="C521" s="880"/>
      <c r="D521" s="881"/>
      <c r="E521" s="328">
        <v>161479.01000000004</v>
      </c>
      <c r="F521" s="174">
        <v>-2.2576810329225205E-2</v>
      </c>
      <c r="G521" s="109"/>
      <c r="H521" s="110"/>
    </row>
    <row r="522" spans="1:8" s="104" customFormat="1" ht="12.75" x14ac:dyDescent="0.2">
      <c r="A522" s="6"/>
      <c r="B522" s="805" t="s">
        <v>187</v>
      </c>
      <c r="C522" s="880"/>
      <c r="D522" s="881"/>
      <c r="E522" s="328"/>
      <c r="F522" s="174"/>
      <c r="G522" s="109"/>
      <c r="H522" s="106"/>
    </row>
    <row r="523" spans="1:8" s="104" customFormat="1" ht="12.75" x14ac:dyDescent="0.2">
      <c r="A523" s="6"/>
      <c r="B523" s="805" t="s">
        <v>188</v>
      </c>
      <c r="C523" s="880"/>
      <c r="D523" s="881"/>
      <c r="E523" s="328">
        <v>5930.2400000000034</v>
      </c>
      <c r="F523" s="174">
        <v>0.58534590152540034</v>
      </c>
      <c r="G523" s="108"/>
      <c r="H523" s="106"/>
    </row>
    <row r="524" spans="1:8" s="104" customFormat="1" ht="12.75" x14ac:dyDescent="0.2">
      <c r="A524" s="6"/>
      <c r="B524" s="799" t="s">
        <v>55</v>
      </c>
      <c r="C524" s="864"/>
      <c r="D524" s="865"/>
      <c r="E524" s="327">
        <v>88814.290000000052</v>
      </c>
      <c r="F524" s="177">
        <v>0.41800635796887864</v>
      </c>
      <c r="G524" s="109"/>
      <c r="H524" s="106"/>
    </row>
    <row r="525" spans="1:8" s="104" customFormat="1" ht="12.75" x14ac:dyDescent="0.2">
      <c r="A525" s="6"/>
      <c r="B525" s="823" t="s">
        <v>56</v>
      </c>
      <c r="C525" s="883"/>
      <c r="D525" s="884"/>
      <c r="E525" s="328">
        <v>88814.290000000052</v>
      </c>
      <c r="F525" s="174">
        <v>0.41800635796887864</v>
      </c>
      <c r="G525" s="109"/>
      <c r="H525" s="106"/>
    </row>
    <row r="526" spans="1:8" s="104" customFormat="1" ht="12.75" x14ac:dyDescent="0.2">
      <c r="A526" s="6"/>
      <c r="B526" s="805" t="s">
        <v>57</v>
      </c>
      <c r="C526" s="880"/>
      <c r="D526" s="881"/>
      <c r="E526" s="328">
        <v>88814.290000000052</v>
      </c>
      <c r="F526" s="174">
        <v>0.41800635796887864</v>
      </c>
      <c r="G526" s="109"/>
      <c r="H526" s="111"/>
    </row>
    <row r="527" spans="1:8" s="104" customFormat="1" ht="12.75" x14ac:dyDescent="0.2">
      <c r="A527" s="24"/>
      <c r="B527" s="805" t="s">
        <v>58</v>
      </c>
      <c r="C527" s="880"/>
      <c r="D527" s="881"/>
      <c r="E527" s="328"/>
      <c r="F527" s="174"/>
      <c r="G527" s="109"/>
      <c r="H527" s="112"/>
    </row>
    <row r="528" spans="1:8" s="104" customFormat="1" ht="12.75" x14ac:dyDescent="0.2">
      <c r="A528" s="24"/>
      <c r="B528" s="823" t="s">
        <v>59</v>
      </c>
      <c r="C528" s="883"/>
      <c r="D528" s="884"/>
      <c r="E528" s="328"/>
      <c r="F528" s="174"/>
      <c r="G528" s="109"/>
      <c r="H528" s="107"/>
    </row>
    <row r="529" spans="1:8" s="104" customFormat="1" ht="12.75" x14ac:dyDescent="0.2">
      <c r="A529" s="6"/>
      <c r="B529" s="805" t="s">
        <v>372</v>
      </c>
      <c r="C529" s="880"/>
      <c r="D529" s="881"/>
      <c r="E529" s="328"/>
      <c r="F529" s="174"/>
      <c r="G529" s="109"/>
      <c r="H529" s="106"/>
    </row>
    <row r="530" spans="1:8" s="104" customFormat="1" ht="12.75" customHeight="1" x14ac:dyDescent="0.2">
      <c r="A530" s="6"/>
      <c r="B530" s="805" t="s">
        <v>434</v>
      </c>
      <c r="C530" s="806"/>
      <c r="D530" s="807"/>
      <c r="E530" s="328"/>
      <c r="F530" s="174"/>
      <c r="G530" s="109"/>
      <c r="H530" s="111"/>
    </row>
    <row r="531" spans="1:8" s="104" customFormat="1" ht="12.75" x14ac:dyDescent="0.2">
      <c r="A531" s="6"/>
      <c r="B531" s="823" t="s">
        <v>180</v>
      </c>
      <c r="C531" s="883"/>
      <c r="D531" s="884"/>
      <c r="E531" s="328"/>
      <c r="F531" s="174"/>
      <c r="G531" s="109"/>
      <c r="H531" s="111"/>
    </row>
    <row r="532" spans="1:8" s="104" customFormat="1" ht="12.75" x14ac:dyDescent="0.2">
      <c r="A532" s="24"/>
      <c r="B532" s="799" t="s">
        <v>189</v>
      </c>
      <c r="C532" s="864"/>
      <c r="D532" s="865"/>
      <c r="E532" s="327">
        <v>1637366.0899999999</v>
      </c>
      <c r="F532" s="177">
        <v>0.90574306180339548</v>
      </c>
      <c r="G532" s="109"/>
      <c r="H532" s="107"/>
    </row>
    <row r="533" spans="1:8" s="104" customFormat="1" ht="12.75" x14ac:dyDescent="0.2">
      <c r="A533" s="6"/>
      <c r="B533" s="799" t="s">
        <v>190</v>
      </c>
      <c r="C533" s="864"/>
      <c r="D533" s="865"/>
      <c r="E533" s="327">
        <v>44056.11</v>
      </c>
      <c r="F533" s="177"/>
      <c r="G533" s="109"/>
      <c r="H533" s="106"/>
    </row>
    <row r="534" spans="1:8" s="104" customFormat="1" ht="12.75" x14ac:dyDescent="0.2">
      <c r="A534" s="6"/>
      <c r="B534" s="805" t="s">
        <v>191</v>
      </c>
      <c r="C534" s="880"/>
      <c r="D534" s="881"/>
      <c r="E534" s="328">
        <v>44056.11</v>
      </c>
      <c r="F534" s="174"/>
      <c r="G534" s="109"/>
      <c r="H534" s="106"/>
    </row>
    <row r="535" spans="1:8" s="104" customFormat="1" ht="12.75" x14ac:dyDescent="0.2">
      <c r="A535" s="6"/>
      <c r="B535" s="805" t="s">
        <v>392</v>
      </c>
      <c r="C535" s="880"/>
      <c r="D535" s="881"/>
      <c r="E535" s="328"/>
      <c r="F535" s="174"/>
      <c r="G535" s="109"/>
      <c r="H535" s="106"/>
    </row>
    <row r="536" spans="1:8" s="104" customFormat="1" ht="12.75" x14ac:dyDescent="0.2">
      <c r="A536" s="6"/>
      <c r="B536" s="592" t="s">
        <v>393</v>
      </c>
      <c r="C536" s="383"/>
      <c r="D536" s="384"/>
      <c r="E536" s="328"/>
      <c r="F536" s="174"/>
      <c r="G536" s="102"/>
      <c r="H536" s="106"/>
    </row>
    <row r="537" spans="1:8" s="104" customFormat="1" ht="12.75" x14ac:dyDescent="0.2">
      <c r="A537" s="6"/>
      <c r="B537" s="799" t="s">
        <v>82</v>
      </c>
      <c r="C537" s="864"/>
      <c r="D537" s="865"/>
      <c r="E537" s="327"/>
      <c r="F537" s="177"/>
      <c r="G537" s="105"/>
      <c r="H537" s="106"/>
    </row>
    <row r="538" spans="1:8" s="104" customFormat="1" ht="24" customHeight="1" x14ac:dyDescent="0.2">
      <c r="A538" s="24"/>
      <c r="B538" s="808" t="s">
        <v>60</v>
      </c>
      <c r="C538" s="809"/>
      <c r="D538" s="810"/>
      <c r="E538" s="327">
        <v>30476.118563999997</v>
      </c>
      <c r="F538" s="177">
        <v>-8.8336051272508653E-2</v>
      </c>
      <c r="G538" s="105"/>
      <c r="H538" s="107"/>
    </row>
    <row r="539" spans="1:8" s="104" customFormat="1" ht="12.75" x14ac:dyDescent="0.2">
      <c r="A539" s="24"/>
      <c r="B539" s="801" t="s">
        <v>390</v>
      </c>
      <c r="C539" s="856"/>
      <c r="D539" s="857"/>
      <c r="E539" s="328">
        <v>30476.118563999997</v>
      </c>
      <c r="F539" s="177">
        <v>-8.8336051272508653E-2</v>
      </c>
      <c r="G539" s="105"/>
      <c r="H539" s="107"/>
    </row>
    <row r="540" spans="1:8" s="104" customFormat="1" ht="12.75" x14ac:dyDescent="0.2">
      <c r="A540" s="24"/>
      <c r="B540" s="801" t="s">
        <v>391</v>
      </c>
      <c r="C540" s="856"/>
      <c r="D540" s="857"/>
      <c r="E540" s="327"/>
      <c r="F540" s="177"/>
      <c r="G540" s="109"/>
      <c r="H540" s="107"/>
    </row>
    <row r="541" spans="1:8" s="104" customFormat="1" ht="12.75" x14ac:dyDescent="0.2">
      <c r="A541" s="24" t="s">
        <v>463</v>
      </c>
      <c r="B541" s="885" t="s">
        <v>462</v>
      </c>
      <c r="C541" s="806"/>
      <c r="D541" s="807"/>
      <c r="E541" s="327"/>
      <c r="F541" s="177"/>
      <c r="G541" s="109"/>
      <c r="H541" s="107"/>
    </row>
    <row r="542" spans="1:8" s="104" customFormat="1" ht="12.75" hidden="1" x14ac:dyDescent="0.2">
      <c r="A542" s="6"/>
      <c r="B542" s="808"/>
      <c r="C542" s="815"/>
      <c r="D542" s="816"/>
      <c r="E542" s="328"/>
      <c r="F542" s="174"/>
      <c r="G542" s="449"/>
      <c r="H542" s="106"/>
    </row>
    <row r="543" spans="1:8" s="451" customFormat="1" ht="21.75" customHeight="1" x14ac:dyDescent="0.2">
      <c r="A543" s="446"/>
      <c r="B543" s="886" t="s">
        <v>481</v>
      </c>
      <c r="C543" s="887"/>
      <c r="D543" s="888"/>
      <c r="E543" s="447"/>
      <c r="F543" s="448"/>
      <c r="G543" s="105"/>
      <c r="H543" s="450"/>
    </row>
    <row r="544" spans="1:8" s="104" customFormat="1" ht="12.75" x14ac:dyDescent="0.2">
      <c r="A544" s="6"/>
      <c r="B544" s="808" t="s">
        <v>483</v>
      </c>
      <c r="C544" s="815"/>
      <c r="D544" s="816"/>
      <c r="E544" s="327">
        <v>1180155.6500000004</v>
      </c>
      <c r="F544" s="177">
        <v>-0.47744251482283429</v>
      </c>
      <c r="G544" s="108"/>
      <c r="H544" s="106"/>
    </row>
    <row r="545" spans="1:8" s="104" customFormat="1" ht="12.75" x14ac:dyDescent="0.2">
      <c r="A545" s="6"/>
      <c r="B545" s="799" t="s">
        <v>61</v>
      </c>
      <c r="C545" s="864"/>
      <c r="D545" s="865"/>
      <c r="E545" s="327">
        <v>198.70999999999998</v>
      </c>
      <c r="F545" s="177"/>
      <c r="G545" s="109"/>
      <c r="H545" s="106"/>
    </row>
    <row r="546" spans="1:8" s="104" customFormat="1" ht="12.75" x14ac:dyDescent="0.2">
      <c r="A546" s="6"/>
      <c r="B546" s="805" t="s">
        <v>471</v>
      </c>
      <c r="C546" s="880"/>
      <c r="D546" s="881"/>
      <c r="E546" s="328">
        <v>60</v>
      </c>
      <c r="F546" s="174"/>
      <c r="G546" s="102"/>
      <c r="H546" s="106"/>
    </row>
    <row r="547" spans="1:8" s="104" customFormat="1" ht="12.75" x14ac:dyDescent="0.2">
      <c r="A547" s="6"/>
      <c r="B547" s="805" t="s">
        <v>473</v>
      </c>
      <c r="C547" s="880"/>
      <c r="D547" s="881"/>
      <c r="E547" s="328"/>
      <c r="F547" s="174"/>
      <c r="G547" s="102"/>
      <c r="H547" s="106"/>
    </row>
    <row r="548" spans="1:8" s="104" customFormat="1" ht="12.75" x14ac:dyDescent="0.2">
      <c r="A548" s="6"/>
      <c r="B548" s="805" t="s">
        <v>398</v>
      </c>
      <c r="C548" s="880"/>
      <c r="D548" s="881"/>
      <c r="E548" s="328"/>
      <c r="F548" s="174"/>
      <c r="G548" s="102"/>
      <c r="H548" s="106"/>
    </row>
    <row r="549" spans="1:8" s="104" customFormat="1" ht="12.75" x14ac:dyDescent="0.2">
      <c r="A549" s="6"/>
      <c r="B549" s="805" t="s">
        <v>469</v>
      </c>
      <c r="C549" s="880"/>
      <c r="D549" s="881"/>
      <c r="E549" s="328"/>
      <c r="F549" s="174"/>
      <c r="G549" s="109"/>
      <c r="H549" s="106"/>
    </row>
    <row r="550" spans="1:8" s="104" customFormat="1" ht="12.75" x14ac:dyDescent="0.2">
      <c r="A550" s="6"/>
      <c r="B550" s="805" t="s">
        <v>399</v>
      </c>
      <c r="C550" s="880"/>
      <c r="D550" s="881"/>
      <c r="E550" s="328"/>
      <c r="F550" s="174"/>
      <c r="G550" s="109"/>
      <c r="H550" s="113"/>
    </row>
    <row r="551" spans="1:8" s="104" customFormat="1" ht="12.75" x14ac:dyDescent="0.2">
      <c r="A551" s="6"/>
      <c r="B551" s="805" t="s">
        <v>400</v>
      </c>
      <c r="C551" s="880"/>
      <c r="D551" s="881"/>
      <c r="E551" s="328"/>
      <c r="F551" s="174"/>
      <c r="G551" s="109"/>
      <c r="H551" s="113"/>
    </row>
    <row r="552" spans="1:8" s="104" customFormat="1" ht="12.75" x14ac:dyDescent="0.2">
      <c r="A552" s="6"/>
      <c r="B552" s="801" t="s">
        <v>443</v>
      </c>
      <c r="C552" s="856"/>
      <c r="D552" s="857"/>
      <c r="E552" s="328"/>
      <c r="F552" s="174"/>
      <c r="G552" s="109"/>
      <c r="H552" s="113"/>
    </row>
    <row r="553" spans="1:8" s="104" customFormat="1" ht="12.75" x14ac:dyDescent="0.2">
      <c r="A553" s="6"/>
      <c r="B553" s="801" t="s">
        <v>401</v>
      </c>
      <c r="C553" s="856"/>
      <c r="D553" s="857"/>
      <c r="E553" s="328">
        <v>138.71</v>
      </c>
      <c r="F553" s="174"/>
      <c r="G553" s="108"/>
      <c r="H553" s="113"/>
    </row>
    <row r="554" spans="1:8" s="104" customFormat="1" ht="12.75" x14ac:dyDescent="0.2">
      <c r="A554" s="6"/>
      <c r="B554" s="799" t="s">
        <v>62</v>
      </c>
      <c r="C554" s="864"/>
      <c r="D554" s="865"/>
      <c r="E554" s="327">
        <v>1179956.9400000004</v>
      </c>
      <c r="F554" s="177">
        <v>-0.47781355726283981</v>
      </c>
      <c r="G554" s="109"/>
      <c r="H554" s="113"/>
    </row>
    <row r="555" spans="1:8" s="104" customFormat="1" ht="15" customHeight="1" x14ac:dyDescent="0.2">
      <c r="A555" s="6"/>
      <c r="B555" s="805" t="s">
        <v>470</v>
      </c>
      <c r="C555" s="880"/>
      <c r="D555" s="881"/>
      <c r="E555" s="328">
        <v>1122051.4299999995</v>
      </c>
      <c r="F555" s="174">
        <v>-0.33305254864574718</v>
      </c>
      <c r="G555" s="109"/>
      <c r="H555" s="113"/>
    </row>
    <row r="556" spans="1:8" s="104" customFormat="1" ht="15" customHeight="1" x14ac:dyDescent="0.2">
      <c r="A556" s="6"/>
      <c r="B556" s="805" t="s">
        <v>474</v>
      </c>
      <c r="C556" s="880"/>
      <c r="D556" s="881"/>
      <c r="E556" s="328"/>
      <c r="F556" s="174"/>
      <c r="G556" s="109"/>
      <c r="H556" s="113"/>
    </row>
    <row r="557" spans="1:8" s="104" customFormat="1" ht="15" customHeight="1" x14ac:dyDescent="0.2">
      <c r="A557" s="6"/>
      <c r="B557" s="805" t="s">
        <v>402</v>
      </c>
      <c r="C557" s="880"/>
      <c r="D557" s="881"/>
      <c r="E557" s="328">
        <v>-2281.1299999999997</v>
      </c>
      <c r="F557" s="174"/>
      <c r="G557" s="109"/>
      <c r="H557" s="113"/>
    </row>
    <row r="558" spans="1:8" s="104" customFormat="1" ht="12.75" customHeight="1" x14ac:dyDescent="0.2">
      <c r="A558" s="6"/>
      <c r="B558" s="805" t="s">
        <v>469</v>
      </c>
      <c r="C558" s="880"/>
      <c r="D558" s="881"/>
      <c r="E558" s="328">
        <v>1590.06</v>
      </c>
      <c r="F558" s="174">
        <v>-0.74393354762656294</v>
      </c>
      <c r="G558" s="109"/>
      <c r="H558" s="113"/>
    </row>
    <row r="559" spans="1:8" s="104" customFormat="1" ht="12.75" customHeight="1" x14ac:dyDescent="0.2">
      <c r="A559" s="6"/>
      <c r="B559" s="805" t="s">
        <v>472</v>
      </c>
      <c r="C559" s="880"/>
      <c r="D559" s="881"/>
      <c r="E559" s="328">
        <v>57857.290000000015</v>
      </c>
      <c r="F559" s="174"/>
      <c r="G559" s="109"/>
      <c r="H559" s="113"/>
    </row>
    <row r="560" spans="1:8" s="104" customFormat="1" ht="12.75" customHeight="1" x14ac:dyDescent="0.2">
      <c r="A560" s="6"/>
      <c r="B560" s="805" t="s">
        <v>399</v>
      </c>
      <c r="C560" s="880"/>
      <c r="D560" s="881"/>
      <c r="E560" s="328"/>
      <c r="F560" s="174"/>
      <c r="G560" s="109"/>
      <c r="H560" s="113"/>
    </row>
    <row r="561" spans="1:10" s="104" customFormat="1" ht="12.75" customHeight="1" x14ac:dyDescent="0.2">
      <c r="A561" s="6"/>
      <c r="B561" s="805" t="s">
        <v>400</v>
      </c>
      <c r="C561" s="880"/>
      <c r="D561" s="881"/>
      <c r="E561" s="328"/>
      <c r="F561" s="174"/>
      <c r="G561" s="455"/>
      <c r="H561" s="113"/>
    </row>
    <row r="562" spans="1:10" s="457" customFormat="1" ht="12.75" customHeight="1" x14ac:dyDescent="0.2">
      <c r="A562" s="452"/>
      <c r="B562" s="587" t="s">
        <v>425</v>
      </c>
      <c r="C562" s="593"/>
      <c r="D562" s="594"/>
      <c r="E562" s="453"/>
      <c r="F562" s="454"/>
      <c r="G562" s="455"/>
      <c r="H562" s="456"/>
    </row>
    <row r="563" spans="1:10" s="457" customFormat="1" ht="12.75" customHeight="1" x14ac:dyDescent="0.2">
      <c r="A563" s="452"/>
      <c r="B563" s="820" t="s">
        <v>403</v>
      </c>
      <c r="C563" s="891"/>
      <c r="D563" s="892"/>
      <c r="E563" s="453">
        <v>739.29</v>
      </c>
      <c r="F563" s="454">
        <v>-0.96616478380500992</v>
      </c>
      <c r="G563" s="460"/>
      <c r="H563" s="456"/>
    </row>
    <row r="564" spans="1:10" s="457" customFormat="1" ht="12.75" customHeight="1" x14ac:dyDescent="0.2">
      <c r="A564" s="452"/>
      <c r="B564" s="808" t="s">
        <v>484</v>
      </c>
      <c r="C564" s="893"/>
      <c r="D564" s="894"/>
      <c r="E564" s="458"/>
      <c r="F564" s="459"/>
      <c r="G564" s="460"/>
      <c r="H564" s="461"/>
    </row>
    <row r="565" spans="1:10" s="457" customFormat="1" ht="21" customHeight="1" x14ac:dyDescent="0.2">
      <c r="A565" s="452"/>
      <c r="B565" s="808" t="s">
        <v>485</v>
      </c>
      <c r="C565" s="893"/>
      <c r="D565" s="894"/>
      <c r="E565" s="458">
        <v>44649.439999999995</v>
      </c>
      <c r="F565" s="459">
        <v>-0.52142109597980091</v>
      </c>
      <c r="G565" s="462"/>
      <c r="H565" s="461"/>
    </row>
    <row r="566" spans="1:10" s="457" customFormat="1" ht="21" customHeight="1" x14ac:dyDescent="0.2">
      <c r="A566" s="452"/>
      <c r="B566" s="799" t="s">
        <v>63</v>
      </c>
      <c r="C566" s="889"/>
      <c r="D566" s="890"/>
      <c r="E566" s="453">
        <v>27502.559999999994</v>
      </c>
      <c r="F566" s="454">
        <v>-0.29026750553539815</v>
      </c>
      <c r="G566" s="462"/>
      <c r="H566" s="461"/>
    </row>
    <row r="567" spans="1:10" s="457" customFormat="1" ht="15" customHeight="1" x14ac:dyDescent="0.2">
      <c r="A567" s="452"/>
      <c r="B567" s="799" t="s">
        <v>64</v>
      </c>
      <c r="C567" s="889"/>
      <c r="D567" s="890"/>
      <c r="E567" s="453">
        <v>17146.88</v>
      </c>
      <c r="F567" s="454">
        <v>-0.13236190785575463</v>
      </c>
      <c r="G567" s="464"/>
      <c r="H567" s="461"/>
    </row>
    <row r="568" spans="1:10" s="457" customFormat="1" ht="15" customHeight="1" x14ac:dyDescent="0.2">
      <c r="A568" s="452"/>
      <c r="B568" s="799" t="s">
        <v>478</v>
      </c>
      <c r="C568" s="889"/>
      <c r="D568" s="890"/>
      <c r="E568" s="453"/>
      <c r="F568" s="454"/>
      <c r="G568" s="580"/>
      <c r="H568" s="461"/>
    </row>
    <row r="569" spans="1:10" s="457" customFormat="1" ht="15" customHeight="1" x14ac:dyDescent="0.2">
      <c r="A569" s="452"/>
      <c r="B569" s="799" t="s">
        <v>479</v>
      </c>
      <c r="C569" s="800"/>
      <c r="D569" s="800"/>
      <c r="E569" s="453"/>
      <c r="F569" s="454"/>
      <c r="G569" s="580"/>
      <c r="H569" s="461"/>
    </row>
    <row r="570" spans="1:10" s="457" customFormat="1" ht="16.5" customHeight="1" x14ac:dyDescent="0.2">
      <c r="A570" s="463"/>
      <c r="B570" s="817" t="s">
        <v>65</v>
      </c>
      <c r="C570" s="818"/>
      <c r="D570" s="819"/>
      <c r="E570" s="326">
        <v>12201015.568563994</v>
      </c>
      <c r="F570" s="243">
        <v>0.442980679584001</v>
      </c>
      <c r="G570" s="4"/>
      <c r="H570" s="465"/>
      <c r="I570" s="602"/>
    </row>
    <row r="571" spans="1:10" x14ac:dyDescent="0.2">
      <c r="B571" s="43"/>
      <c r="E571" s="100"/>
      <c r="F571" s="4"/>
      <c r="G571" s="115"/>
      <c r="H571" s="4"/>
      <c r="I571" s="4"/>
    </row>
    <row r="572" spans="1:10" ht="15.75" x14ac:dyDescent="0.25">
      <c r="B572" s="7" t="s">
        <v>288</v>
      </c>
      <c r="C572" s="8"/>
      <c r="D572" s="8"/>
      <c r="E572" s="8"/>
      <c r="F572" s="115"/>
      <c r="G572" s="116"/>
      <c r="H572" s="115"/>
      <c r="I572" s="8"/>
    </row>
    <row r="573" spans="1:10" x14ac:dyDescent="0.2">
      <c r="B573" s="9"/>
      <c r="C573" s="10" t="str">
        <f>$C$3</f>
        <v>MOIS DE MAI 2024</v>
      </c>
      <c r="D573" s="11"/>
      <c r="F573" s="116"/>
      <c r="G573" s="15"/>
      <c r="H573" s="116"/>
    </row>
    <row r="574" spans="1:10" ht="12" customHeight="1" x14ac:dyDescent="0.2">
      <c r="B574" s="12" t="str">
        <f>B508</f>
        <v xml:space="preserve">             V - ASSURANCE ACCIDENTS DU TRAVAIL : DEPENSES en milliers d'euros</v>
      </c>
      <c r="C574" s="13"/>
      <c r="D574" s="13"/>
      <c r="E574" s="13"/>
      <c r="F574" s="14"/>
      <c r="G574" s="600"/>
      <c r="H574" s="15"/>
      <c r="I574" s="15"/>
    </row>
    <row r="575" spans="1:10" ht="19.5" customHeight="1" x14ac:dyDescent="0.2">
      <c r="B575" s="830"/>
      <c r="C575" s="867"/>
      <c r="D575" s="87"/>
      <c r="E575" s="601" t="s">
        <v>6</v>
      </c>
      <c r="F575" s="339" t="str">
        <f>Maladie_mnt!$H$5</f>
        <v>GAM</v>
      </c>
      <c r="G575" s="622"/>
      <c r="H575" s="89"/>
      <c r="I575" s="20"/>
    </row>
    <row r="576" spans="1:10" s="95" customFormat="1" ht="18" customHeight="1" x14ac:dyDescent="0.2">
      <c r="A576" s="114"/>
      <c r="B576" s="126" t="s">
        <v>475</v>
      </c>
      <c r="C576" s="126"/>
      <c r="D576" s="126"/>
      <c r="E576" s="326"/>
      <c r="F576" s="243"/>
      <c r="G576" s="205"/>
      <c r="H576" s="119"/>
      <c r="I576" s="120"/>
      <c r="J576" s="104"/>
    </row>
    <row r="577" spans="1:10" s="121" customFormat="1" ht="23.25" customHeight="1" x14ac:dyDescent="0.2">
      <c r="A577" s="6"/>
      <c r="B577" s="123"/>
      <c r="C577" s="124"/>
      <c r="D577" s="124"/>
      <c r="E577" s="599"/>
      <c r="F577" s="598"/>
      <c r="G577" s="206"/>
      <c r="H577" s="125"/>
      <c r="I577" s="111"/>
      <c r="J577" s="104"/>
    </row>
    <row r="578" spans="1:10" ht="12" customHeight="1" x14ac:dyDescent="0.2">
      <c r="A578" s="114"/>
      <c r="B578" s="126" t="s">
        <v>30</v>
      </c>
      <c r="C578" s="127"/>
      <c r="D578" s="128"/>
      <c r="E578" s="407">
        <v>43015897.013916031</v>
      </c>
      <c r="F578" s="408">
        <v>0.16836238286343463</v>
      </c>
      <c r="G578" s="206"/>
      <c r="H578" s="129"/>
      <c r="I578" s="120"/>
    </row>
    <row r="579" spans="1:10" s="121" customFormat="1" ht="17.25" customHeight="1" x14ac:dyDescent="0.2">
      <c r="A579" s="6"/>
      <c r="B579" s="218"/>
      <c r="C579" s="127"/>
      <c r="D579" s="127"/>
      <c r="E579" s="409"/>
      <c r="F579" s="410"/>
      <c r="G579" s="206"/>
      <c r="H579" s="130"/>
      <c r="I579" s="111"/>
      <c r="J579" s="104"/>
    </row>
    <row r="580" spans="1:10" ht="12.75" customHeight="1" x14ac:dyDescent="0.2">
      <c r="A580" s="114"/>
      <c r="B580" s="126" t="s">
        <v>240</v>
      </c>
      <c r="C580" s="127"/>
      <c r="D580" s="128"/>
      <c r="E580" s="407">
        <v>6032.17</v>
      </c>
      <c r="F580" s="408">
        <v>-0.33935295212853345</v>
      </c>
      <c r="G580" s="173"/>
      <c r="H580" s="129"/>
      <c r="I580" s="120"/>
    </row>
    <row r="581" spans="1:10" ht="12.75" customHeight="1" x14ac:dyDescent="0.2">
      <c r="A581" s="114"/>
      <c r="B581" s="216"/>
      <c r="C581" s="573"/>
      <c r="D581" s="573"/>
      <c r="E581" s="402"/>
      <c r="F581" s="209"/>
      <c r="G581" s="173"/>
      <c r="H581" s="129"/>
      <c r="I581" s="120"/>
    </row>
    <row r="582" spans="1:10" ht="12.75" customHeight="1" x14ac:dyDescent="0.2">
      <c r="A582" s="114"/>
      <c r="B582" s="126" t="s">
        <v>433</v>
      </c>
      <c r="C582" s="127"/>
      <c r="D582" s="128"/>
      <c r="E582" s="411"/>
      <c r="F582" s="412"/>
      <c r="G582" s="173"/>
      <c r="H582" s="129"/>
      <c r="I582" s="120"/>
    </row>
    <row r="583" spans="1:10" s="121" customFormat="1" ht="17.25" customHeight="1" x14ac:dyDescent="0.2">
      <c r="A583" s="6"/>
      <c r="B583" s="216"/>
      <c r="C583" s="217"/>
      <c r="D583" s="584"/>
      <c r="E583" s="402"/>
      <c r="F583" s="209"/>
      <c r="G583" s="173"/>
      <c r="H583" s="130"/>
      <c r="I583" s="111"/>
      <c r="J583" s="104"/>
    </row>
    <row r="584" spans="1:10" ht="12.75" x14ac:dyDescent="0.2">
      <c r="B584" s="126" t="s">
        <v>19</v>
      </c>
      <c r="C584" s="131"/>
      <c r="D584" s="403"/>
      <c r="E584" s="407"/>
      <c r="F584" s="408"/>
      <c r="G584" s="173"/>
      <c r="H584" s="130"/>
      <c r="I584" s="111"/>
    </row>
    <row r="585" spans="1:10" ht="12.75" x14ac:dyDescent="0.2">
      <c r="B585" s="216"/>
      <c r="C585" s="217"/>
      <c r="D585" s="584"/>
      <c r="E585" s="402"/>
      <c r="F585" s="209"/>
      <c r="G585" s="173"/>
      <c r="H585" s="130"/>
      <c r="I585" s="111"/>
      <c r="J585" s="104"/>
    </row>
    <row r="586" spans="1:10" ht="12.75" x14ac:dyDescent="0.2">
      <c r="B586" s="126" t="s">
        <v>44</v>
      </c>
      <c r="C586" s="131"/>
      <c r="D586" s="403"/>
      <c r="E586" s="407"/>
      <c r="F586" s="408"/>
      <c r="G586" s="173"/>
      <c r="H586" s="130"/>
      <c r="I586" s="111"/>
    </row>
    <row r="587" spans="1:10" ht="12.75" x14ac:dyDescent="0.2">
      <c r="B587" s="218"/>
      <c r="C587" s="217"/>
      <c r="D587" s="628"/>
      <c r="E587" s="409"/>
      <c r="F587" s="410"/>
      <c r="G587" s="5"/>
      <c r="H587" s="130"/>
      <c r="I587" s="111"/>
      <c r="J587" s="104"/>
    </row>
    <row r="588" spans="1:10" ht="12.75" x14ac:dyDescent="0.2">
      <c r="B588" s="279" t="s">
        <v>45</v>
      </c>
      <c r="C588" s="277"/>
      <c r="D588" s="627"/>
      <c r="E588" s="626"/>
      <c r="F588" s="625"/>
      <c r="G588" s="5"/>
      <c r="H588" s="5"/>
      <c r="I588" s="5"/>
      <c r="J588" s="104"/>
    </row>
    <row r="589" spans="1:10" ht="12.75" customHeight="1" x14ac:dyDescent="0.2">
      <c r="B589" s="149" t="s">
        <v>21</v>
      </c>
      <c r="C589" s="217"/>
      <c r="D589" s="597"/>
      <c r="E589" s="289"/>
      <c r="F589" s="179"/>
      <c r="G589" s="5"/>
      <c r="H589" s="5"/>
      <c r="I589" s="5"/>
    </row>
    <row r="590" spans="1:10" ht="12.75" customHeight="1" x14ac:dyDescent="0.2">
      <c r="B590" s="149" t="s">
        <v>38</v>
      </c>
      <c r="C590" s="217"/>
      <c r="D590" s="597"/>
      <c r="E590" s="289">
        <v>243846868.24000004</v>
      </c>
      <c r="F590" s="179">
        <v>3.7811183363212431E-2</v>
      </c>
      <c r="G590" s="5"/>
      <c r="H590" s="5"/>
      <c r="I590" s="5"/>
    </row>
    <row r="591" spans="1:10" ht="12.75" customHeight="1" x14ac:dyDescent="0.2">
      <c r="B591" s="149" t="s">
        <v>37</v>
      </c>
      <c r="C591" s="217"/>
      <c r="D591" s="597"/>
      <c r="E591" s="289">
        <v>100985604.02999994</v>
      </c>
      <c r="F591" s="179">
        <v>2.3327631377296765E-2</v>
      </c>
      <c r="G591" s="5"/>
      <c r="H591" s="5"/>
      <c r="I591" s="5"/>
    </row>
    <row r="592" spans="1:10" ht="12.75" customHeight="1" x14ac:dyDescent="0.2">
      <c r="B592" s="149" t="s">
        <v>36</v>
      </c>
      <c r="C592" s="217"/>
      <c r="D592" s="597"/>
      <c r="E592" s="289">
        <v>344832472.26999998</v>
      </c>
      <c r="F592" s="179">
        <v>3.3527339212756635E-2</v>
      </c>
      <c r="G592" s="5"/>
      <c r="H592" s="5"/>
      <c r="I592" s="5"/>
    </row>
    <row r="593" spans="1:10" ht="12.75" customHeight="1" x14ac:dyDescent="0.2">
      <c r="B593" s="149" t="s">
        <v>39</v>
      </c>
      <c r="C593" s="217"/>
      <c r="D593" s="597"/>
      <c r="E593" s="289">
        <v>9093.68</v>
      </c>
      <c r="F593" s="179"/>
      <c r="G593" s="5"/>
      <c r="H593" s="5"/>
      <c r="I593" s="5"/>
    </row>
    <row r="594" spans="1:10" ht="12.75" customHeight="1" x14ac:dyDescent="0.2">
      <c r="B594" s="149" t="s">
        <v>40</v>
      </c>
      <c r="C594" s="217"/>
      <c r="D594" s="597"/>
      <c r="E594" s="289">
        <v>14067.28</v>
      </c>
      <c r="F594" s="179">
        <v>-0.5398268995869745</v>
      </c>
      <c r="G594" s="5"/>
      <c r="H594" s="5"/>
      <c r="I594" s="5"/>
    </row>
    <row r="595" spans="1:10" ht="12.75" customHeight="1" x14ac:dyDescent="0.2">
      <c r="B595" s="162" t="s">
        <v>41</v>
      </c>
      <c r="C595" s="231"/>
      <c r="D595" s="596"/>
      <c r="E595" s="413">
        <v>6670219.879999999</v>
      </c>
      <c r="F595" s="187">
        <v>1.220707901425877E-2</v>
      </c>
      <c r="G595" s="173"/>
      <c r="H595" s="5"/>
      <c r="I595" s="5"/>
    </row>
    <row r="596" spans="1:10" ht="12.75" customHeight="1" x14ac:dyDescent="0.2">
      <c r="B596" s="233" t="s">
        <v>42</v>
      </c>
      <c r="C596" s="131"/>
      <c r="D596" s="403"/>
      <c r="E596" s="411">
        <v>351525853.10999995</v>
      </c>
      <c r="F596" s="412">
        <v>3.3085908050933366E-2</v>
      </c>
      <c r="G596" s="173"/>
      <c r="H596" s="130"/>
      <c r="I596" s="111"/>
    </row>
    <row r="597" spans="1:10" ht="12.75" x14ac:dyDescent="0.2">
      <c r="B597" s="149" t="s">
        <v>83</v>
      </c>
      <c r="C597" s="217"/>
      <c r="D597" s="597"/>
      <c r="E597" s="289">
        <v>30023.3</v>
      </c>
      <c r="F597" s="179">
        <v>-0.25989425194305704</v>
      </c>
      <c r="G597" s="173"/>
      <c r="H597" s="130"/>
      <c r="I597" s="111"/>
      <c r="J597" s="104"/>
    </row>
    <row r="598" spans="1:10" ht="12.75" x14ac:dyDescent="0.2">
      <c r="B598" s="162" t="s">
        <v>84</v>
      </c>
      <c r="C598" s="231"/>
      <c r="D598" s="596"/>
      <c r="E598" s="413">
        <v>449262.11</v>
      </c>
      <c r="F598" s="187">
        <v>-0.15429365912596182</v>
      </c>
      <c r="G598" s="173"/>
      <c r="H598" s="130"/>
      <c r="I598" s="111"/>
      <c r="J598" s="104"/>
    </row>
    <row r="599" spans="1:10" ht="13.5" thickBot="1" x14ac:dyDescent="0.25">
      <c r="B599" s="71"/>
      <c r="C599" s="217"/>
      <c r="D599" s="584"/>
      <c r="E599" s="606"/>
      <c r="F599" s="605"/>
      <c r="G599" s="173"/>
      <c r="H599" s="130"/>
      <c r="I599" s="111"/>
      <c r="J599" s="104"/>
    </row>
    <row r="600" spans="1:10" ht="13.5" thickBot="1" x14ac:dyDescent="0.25">
      <c r="B600" s="133" t="s">
        <v>168</v>
      </c>
      <c r="C600" s="134"/>
      <c r="D600" s="134"/>
      <c r="E600" s="417">
        <v>843599691.47811544</v>
      </c>
      <c r="F600" s="418">
        <v>7.916066406582134E-2</v>
      </c>
      <c r="H600" s="135"/>
      <c r="I600" s="85"/>
    </row>
    <row r="601" spans="1:10" s="136" customFormat="1" ht="12.75" x14ac:dyDescent="0.2">
      <c r="A601" s="6"/>
      <c r="B601" s="5"/>
      <c r="C601" s="3"/>
      <c r="D601" s="3"/>
      <c r="E601" s="3"/>
      <c r="F601" s="3"/>
      <c r="G601" s="3"/>
      <c r="H601" s="3"/>
      <c r="I601" s="3"/>
      <c r="J601" s="104"/>
    </row>
  </sheetData>
  <dataConsolidate/>
  <mergeCells count="90">
    <mergeCell ref="B570:D570"/>
    <mergeCell ref="B557:D557"/>
    <mergeCell ref="B558:D558"/>
    <mergeCell ref="B563:D563"/>
    <mergeCell ref="B564:D564"/>
    <mergeCell ref="B561:D561"/>
    <mergeCell ref="B568:D568"/>
    <mergeCell ref="B566:D566"/>
    <mergeCell ref="B565:D565"/>
    <mergeCell ref="B569:D569"/>
    <mergeCell ref="B553:D553"/>
    <mergeCell ref="B559:D559"/>
    <mergeCell ref="B547:D547"/>
    <mergeCell ref="B556:D556"/>
    <mergeCell ref="B560:D560"/>
    <mergeCell ref="B567:D567"/>
    <mergeCell ref="B555:D555"/>
    <mergeCell ref="B554:D554"/>
    <mergeCell ref="B544:D544"/>
    <mergeCell ref="B549:D549"/>
    <mergeCell ref="B548:D548"/>
    <mergeCell ref="B543:D543"/>
    <mergeCell ref="B542:D542"/>
    <mergeCell ref="B552:D552"/>
    <mergeCell ref="B550:D550"/>
    <mergeCell ref="B551:D551"/>
    <mergeCell ref="B546:D546"/>
    <mergeCell ref="B545:D545"/>
    <mergeCell ref="B537:D537"/>
    <mergeCell ref="B532:D532"/>
    <mergeCell ref="B541:D541"/>
    <mergeCell ref="B538:D538"/>
    <mergeCell ref="B534:D534"/>
    <mergeCell ref="B540:D540"/>
    <mergeCell ref="B527:D527"/>
    <mergeCell ref="B528:D528"/>
    <mergeCell ref="B531:D531"/>
    <mergeCell ref="B535:D535"/>
    <mergeCell ref="B529:D529"/>
    <mergeCell ref="B530:D530"/>
    <mergeCell ref="B486:C486"/>
    <mergeCell ref="B522:D522"/>
    <mergeCell ref="B523:D523"/>
    <mergeCell ref="B526:D526"/>
    <mergeCell ref="B525:D525"/>
    <mergeCell ref="B513:D513"/>
    <mergeCell ref="B514:D514"/>
    <mergeCell ref="B515:D515"/>
    <mergeCell ref="B517:D517"/>
    <mergeCell ref="B516:D516"/>
    <mergeCell ref="B467:C467"/>
    <mergeCell ref="B485:C485"/>
    <mergeCell ref="B497:C497"/>
    <mergeCell ref="B492:C492"/>
    <mergeCell ref="B488:C488"/>
    <mergeCell ref="B505:C505"/>
    <mergeCell ref="B496:C496"/>
    <mergeCell ref="B501:C501"/>
    <mergeCell ref="B500:C500"/>
    <mergeCell ref="B502:C502"/>
    <mergeCell ref="B468:C468"/>
    <mergeCell ref="B511:D511"/>
    <mergeCell ref="B539:D539"/>
    <mergeCell ref="B484:C484"/>
    <mergeCell ref="B489:C489"/>
    <mergeCell ref="B524:D524"/>
    <mergeCell ref="B521:D521"/>
    <mergeCell ref="B471:C471"/>
    <mergeCell ref="B510:D510"/>
    <mergeCell ref="B509:C509"/>
    <mergeCell ref="B469:C469"/>
    <mergeCell ref="B487:C487"/>
    <mergeCell ref="B480:C480"/>
    <mergeCell ref="B470:C470"/>
    <mergeCell ref="B482:C482"/>
    <mergeCell ref="B475:C475"/>
    <mergeCell ref="B479:C479"/>
    <mergeCell ref="B481:C481"/>
    <mergeCell ref="B474:C474"/>
    <mergeCell ref="B483:C483"/>
    <mergeCell ref="B575:C575"/>
    <mergeCell ref="B499:C499"/>
    <mergeCell ref="B504:C504"/>
    <mergeCell ref="B503:C503"/>
    <mergeCell ref="B498:C498"/>
    <mergeCell ref="B490:C490"/>
    <mergeCell ref="B495:C495"/>
    <mergeCell ref="B512:D512"/>
    <mergeCell ref="B491:C491"/>
    <mergeCell ref="B533:D533"/>
  </mergeCells>
  <pageMargins left="0.19685039370078741" right="0.19685039370078741" top="0.27559055118110237" bottom="0.19685039370078741" header="0.31496062992125984" footer="0.51181102362204722"/>
  <pageSetup paperSize="9" scale="48" orientation="portrait" r:id="rId1"/>
  <headerFooter alignWithMargins="0">
    <oddFooter xml:space="preserve">&amp;R&amp;8
</oddFooter>
  </headerFooter>
  <rowBreaks count="5" manualBreakCount="5">
    <brk id="130" max="8" man="1"/>
    <brk id="257" max="8" man="1"/>
    <brk id="370" max="8" man="1"/>
    <brk id="462" max="8" man="1"/>
    <brk id="570"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tabColor indexed="45"/>
  </sheetPr>
  <dimension ref="A1:L658"/>
  <sheetViews>
    <sheetView showZeros="0" view="pageBreakPreview" topLeftCell="B342" zoomScale="115" zoomScaleNormal="100" workbookViewId="0">
      <selection activeCell="E656" sqref="E656:F656"/>
    </sheetView>
  </sheetViews>
  <sheetFormatPr baseColWidth="10" defaultRowHeight="11.25" x14ac:dyDescent="0.2"/>
  <cols>
    <col min="1" max="1" width="4" style="6" customWidth="1"/>
    <col min="2" max="2" width="64.28515625" style="5" customWidth="1"/>
    <col min="3" max="5" width="15" style="3" customWidth="1"/>
    <col min="6" max="6" width="14.85546875" style="3" customWidth="1"/>
    <col min="7" max="7" width="13.14062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tr">
        <f>Maladie_mnt!C3</f>
        <v>MOIS DE MAI 2024</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300</v>
      </c>
      <c r="I5" s="20"/>
    </row>
    <row r="6" spans="1:9" ht="9.75" customHeight="1" x14ac:dyDescent="0.2">
      <c r="B6" s="21"/>
      <c r="C6" s="45" t="s">
        <v>5</v>
      </c>
      <c r="D6" s="44" t="s">
        <v>5</v>
      </c>
      <c r="E6" s="45"/>
      <c r="F6" s="220" t="s">
        <v>241</v>
      </c>
      <c r="G6" s="220" t="s">
        <v>239</v>
      </c>
      <c r="H6" s="22" t="s">
        <v>301</v>
      </c>
      <c r="I6" s="23"/>
    </row>
    <row r="7" spans="1:9" s="28" customFormat="1" ht="16.5" customHeight="1" x14ac:dyDescent="0.2">
      <c r="A7" s="24"/>
      <c r="B7" s="25" t="s">
        <v>285</v>
      </c>
      <c r="C7" s="287"/>
      <c r="D7" s="287"/>
      <c r="E7" s="287"/>
      <c r="F7" s="288"/>
      <c r="G7" s="288"/>
      <c r="H7" s="181"/>
      <c r="I7" s="27"/>
    </row>
    <row r="8" spans="1:9" s="28" customFormat="1" ht="13.5" customHeight="1" x14ac:dyDescent="0.2">
      <c r="A8" s="24"/>
      <c r="B8" s="31" t="s">
        <v>88</v>
      </c>
      <c r="C8" s="291"/>
      <c r="D8" s="291"/>
      <c r="E8" s="291"/>
      <c r="F8" s="292"/>
      <c r="G8" s="292"/>
      <c r="H8" s="178"/>
      <c r="I8" s="27"/>
    </row>
    <row r="9" spans="1:9" ht="10.5" customHeight="1" x14ac:dyDescent="0.2">
      <c r="B9" s="16" t="s">
        <v>22</v>
      </c>
      <c r="C9" s="289">
        <v>225089474.31999975</v>
      </c>
      <c r="D9" s="289">
        <v>146405996.90226492</v>
      </c>
      <c r="E9" s="289">
        <v>371495471.22226471</v>
      </c>
      <c r="F9" s="290">
        <v>16634584.219999989</v>
      </c>
      <c r="G9" s="290">
        <v>2358309.860249999</v>
      </c>
      <c r="H9" s="179">
        <v>8.9350887417265046E-2</v>
      </c>
      <c r="I9" s="20"/>
    </row>
    <row r="10" spans="1:9" ht="10.5" customHeight="1" x14ac:dyDescent="0.2">
      <c r="B10" s="16" t="s">
        <v>387</v>
      </c>
      <c r="C10" s="289">
        <v>12925.122079999992</v>
      </c>
      <c r="D10" s="289">
        <v>48891.450400000002</v>
      </c>
      <c r="E10" s="289">
        <v>61816.572479999995</v>
      </c>
      <c r="F10" s="290">
        <v>9299.5707999999959</v>
      </c>
      <c r="G10" s="290">
        <v>167.57520000000008</v>
      </c>
      <c r="H10" s="179"/>
      <c r="I10" s="20"/>
    </row>
    <row r="11" spans="1:9" ht="10.5" customHeight="1" x14ac:dyDescent="0.2">
      <c r="B11" s="16" t="s">
        <v>100</v>
      </c>
      <c r="C11" s="289">
        <v>7094540.8499999987</v>
      </c>
      <c r="D11" s="289">
        <v>34261734.140000008</v>
      </c>
      <c r="E11" s="289">
        <v>41356274.990000017</v>
      </c>
      <c r="F11" s="290">
        <v>30889.399999999998</v>
      </c>
      <c r="G11" s="290">
        <v>135912.22000000003</v>
      </c>
      <c r="H11" s="179">
        <v>-4.9975549379318251E-2</v>
      </c>
      <c r="I11" s="20"/>
    </row>
    <row r="12" spans="1:9" ht="10.5" customHeight="1" x14ac:dyDescent="0.2">
      <c r="B12" s="16" t="s">
        <v>388</v>
      </c>
      <c r="C12" s="289">
        <v>17387.077920000029</v>
      </c>
      <c r="D12" s="289">
        <v>65769.549600000013</v>
      </c>
      <c r="E12" s="289">
        <v>83156.627520000038</v>
      </c>
      <c r="F12" s="290">
        <v>12509.929200000013</v>
      </c>
      <c r="G12" s="290">
        <v>225.42479999999992</v>
      </c>
      <c r="H12" s="179"/>
      <c r="I12" s="20"/>
    </row>
    <row r="13" spans="1:9" ht="10.5" customHeight="1" x14ac:dyDescent="0.2">
      <c r="B13" s="16" t="s">
        <v>340</v>
      </c>
      <c r="C13" s="289">
        <v>18618899.659999978</v>
      </c>
      <c r="D13" s="289">
        <v>19091849.709999979</v>
      </c>
      <c r="E13" s="289">
        <v>37710749.36999996</v>
      </c>
      <c r="F13" s="290">
        <v>4972149.639999995</v>
      </c>
      <c r="G13" s="290">
        <v>206626.92</v>
      </c>
      <c r="H13" s="179">
        <v>6.2696176868072051E-2</v>
      </c>
      <c r="I13" s="20"/>
    </row>
    <row r="14" spans="1:9" ht="10.5" customHeight="1" x14ac:dyDescent="0.2">
      <c r="B14" s="340" t="s">
        <v>90</v>
      </c>
      <c r="C14" s="289">
        <v>18544215.949999977</v>
      </c>
      <c r="D14" s="289">
        <v>18427470.419999979</v>
      </c>
      <c r="E14" s="289">
        <v>36971686.369999953</v>
      </c>
      <c r="F14" s="290">
        <v>4316900.719999996</v>
      </c>
      <c r="G14" s="290">
        <v>205054.55000000002</v>
      </c>
      <c r="H14" s="179">
        <v>5.9516728735819369E-2</v>
      </c>
      <c r="I14" s="20"/>
    </row>
    <row r="15" spans="1:9" ht="10.5" customHeight="1" x14ac:dyDescent="0.2">
      <c r="B15" s="33" t="s">
        <v>304</v>
      </c>
      <c r="C15" s="289">
        <v>1395234.2400000026</v>
      </c>
      <c r="D15" s="289">
        <v>798492.45000000042</v>
      </c>
      <c r="E15" s="289">
        <v>2193726.6900000032</v>
      </c>
      <c r="F15" s="290">
        <v>369049.51000000013</v>
      </c>
      <c r="G15" s="290">
        <v>15624.699999999997</v>
      </c>
      <c r="H15" s="179">
        <v>0.10571796765653296</v>
      </c>
      <c r="I15" s="20"/>
    </row>
    <row r="16" spans="1:9" ht="10.5" customHeight="1" x14ac:dyDescent="0.2">
      <c r="B16" s="33" t="s">
        <v>305</v>
      </c>
      <c r="C16" s="289">
        <v>161.28</v>
      </c>
      <c r="D16" s="289">
        <v>35.36</v>
      </c>
      <c r="E16" s="289">
        <v>196.64</v>
      </c>
      <c r="F16" s="290">
        <v>35.36</v>
      </c>
      <c r="G16" s="290"/>
      <c r="H16" s="179">
        <v>-0.5010909828994774</v>
      </c>
      <c r="I16" s="20"/>
    </row>
    <row r="17" spans="2:9" ht="10.5" customHeight="1" x14ac:dyDescent="0.2">
      <c r="B17" s="33" t="s">
        <v>306</v>
      </c>
      <c r="C17" s="289">
        <v>633.29999999999995</v>
      </c>
      <c r="D17" s="289">
        <v>28676.320000000003</v>
      </c>
      <c r="E17" s="289">
        <v>29309.620000000006</v>
      </c>
      <c r="F17" s="290">
        <v>27282.080000000005</v>
      </c>
      <c r="G17" s="290">
        <v>167.20000000000002</v>
      </c>
      <c r="H17" s="179">
        <v>0.52952288808558712</v>
      </c>
      <c r="I17" s="20"/>
    </row>
    <row r="18" spans="2:9" ht="10.5" customHeight="1" x14ac:dyDescent="0.2">
      <c r="B18" s="33" t="s">
        <v>307</v>
      </c>
      <c r="C18" s="289">
        <v>6615951.5099999774</v>
      </c>
      <c r="D18" s="289">
        <v>6273528.2500000047</v>
      </c>
      <c r="E18" s="289">
        <v>12889479.759999981</v>
      </c>
      <c r="F18" s="290">
        <v>682213.67000000016</v>
      </c>
      <c r="G18" s="290">
        <v>66402.58</v>
      </c>
      <c r="H18" s="179">
        <v>-9.2588780388633163E-2</v>
      </c>
      <c r="I18" s="20"/>
    </row>
    <row r="19" spans="2:9" ht="10.5" customHeight="1" x14ac:dyDescent="0.2">
      <c r="B19" s="33" t="s">
        <v>308</v>
      </c>
      <c r="C19" s="289">
        <v>193830.31000000023</v>
      </c>
      <c r="D19" s="289">
        <v>45115.570000000014</v>
      </c>
      <c r="E19" s="289">
        <v>238945.88000000024</v>
      </c>
      <c r="F19" s="290">
        <v>13493.449999999999</v>
      </c>
      <c r="G19" s="290">
        <v>1100.74</v>
      </c>
      <c r="H19" s="179">
        <v>0.42946456341413586</v>
      </c>
      <c r="I19" s="20"/>
    </row>
    <row r="20" spans="2:9" ht="10.5" customHeight="1" x14ac:dyDescent="0.2">
      <c r="B20" s="33" t="s">
        <v>309</v>
      </c>
      <c r="C20" s="289">
        <v>10338405.309999995</v>
      </c>
      <c r="D20" s="289">
        <v>11281622.469999975</v>
      </c>
      <c r="E20" s="289">
        <v>21620027.779999971</v>
      </c>
      <c r="F20" s="290">
        <v>3224826.6499999948</v>
      </c>
      <c r="G20" s="290">
        <v>121759.33000000002</v>
      </c>
      <c r="H20" s="179">
        <v>0.1674204375402577</v>
      </c>
      <c r="I20" s="20"/>
    </row>
    <row r="21" spans="2:9" ht="10.5" customHeight="1" x14ac:dyDescent="0.2">
      <c r="B21" s="33" t="s">
        <v>89</v>
      </c>
      <c r="C21" s="289">
        <v>74683.709999999963</v>
      </c>
      <c r="D21" s="289">
        <v>664379.28999999969</v>
      </c>
      <c r="E21" s="289">
        <v>739062.99999999965</v>
      </c>
      <c r="F21" s="290">
        <v>655248.91999999969</v>
      </c>
      <c r="G21" s="290">
        <v>1572.37</v>
      </c>
      <c r="H21" s="179">
        <v>0.25040385109152474</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391126.25617799989</v>
      </c>
      <c r="E24" s="289">
        <v>391126.25617799989</v>
      </c>
      <c r="F24" s="290"/>
      <c r="G24" s="290"/>
      <c r="H24" s="179">
        <v>0.72994374886053204</v>
      </c>
      <c r="I24" s="20"/>
    </row>
    <row r="25" spans="2:9" ht="10.5" customHeight="1" x14ac:dyDescent="0.2">
      <c r="B25" s="16" t="s">
        <v>96</v>
      </c>
      <c r="C25" s="289"/>
      <c r="D25" s="289"/>
      <c r="E25" s="289"/>
      <c r="F25" s="290"/>
      <c r="G25" s="290"/>
      <c r="H25" s="179"/>
      <c r="I25" s="20"/>
    </row>
    <row r="26" spans="2:9" ht="10.5" customHeight="1" x14ac:dyDescent="0.2">
      <c r="B26" s="16" t="s">
        <v>91</v>
      </c>
      <c r="C26" s="289">
        <v>1782159.92</v>
      </c>
      <c r="D26" s="289">
        <v>992674.33</v>
      </c>
      <c r="E26" s="289">
        <v>2774834.25</v>
      </c>
      <c r="F26" s="290">
        <v>68354.87</v>
      </c>
      <c r="G26" s="290">
        <v>18346.11</v>
      </c>
      <c r="H26" s="179">
        <v>-3.233993834078408E-2</v>
      </c>
      <c r="I26" s="34"/>
    </row>
    <row r="27" spans="2:9" ht="10.5" customHeight="1" x14ac:dyDescent="0.2">
      <c r="B27" s="16" t="s">
        <v>252</v>
      </c>
      <c r="C27" s="289"/>
      <c r="D27" s="289"/>
      <c r="E27" s="289"/>
      <c r="F27" s="290"/>
      <c r="G27" s="290"/>
      <c r="H27" s="179"/>
      <c r="I27" s="34"/>
    </row>
    <row r="28" spans="2:9" ht="10.5" customHeight="1" x14ac:dyDescent="0.2">
      <c r="B28" s="16" t="s">
        <v>95</v>
      </c>
      <c r="C28" s="289">
        <v>43605.200000000033</v>
      </c>
      <c r="D28" s="289">
        <v>145202.87999999986</v>
      </c>
      <c r="E28" s="289">
        <v>188808.0799999999</v>
      </c>
      <c r="F28" s="290">
        <v>188808.0799999999</v>
      </c>
      <c r="G28" s="290">
        <v>755.3599999999999</v>
      </c>
      <c r="H28" s="179">
        <v>-6.1449183724396672E-2</v>
      </c>
      <c r="I28" s="34"/>
    </row>
    <row r="29" spans="2:9" ht="10.5" customHeight="1" x14ac:dyDescent="0.2">
      <c r="B29" s="16" t="s">
        <v>381</v>
      </c>
      <c r="C29" s="289">
        <v>5701400.6699999971</v>
      </c>
      <c r="D29" s="289">
        <v>3447110.64</v>
      </c>
      <c r="E29" s="289">
        <v>9148511.3099999968</v>
      </c>
      <c r="F29" s="290">
        <v>880</v>
      </c>
      <c r="G29" s="290">
        <v>66652.19</v>
      </c>
      <c r="H29" s="179">
        <v>6.6290393538108949E-2</v>
      </c>
      <c r="I29" s="34"/>
    </row>
    <row r="30" spans="2:9" ht="10.5" customHeight="1" x14ac:dyDescent="0.2">
      <c r="B30" s="16" t="s">
        <v>417</v>
      </c>
      <c r="C30" s="289"/>
      <c r="D30" s="289">
        <v>703215.61488500016</v>
      </c>
      <c r="E30" s="289">
        <v>703215.61488500016</v>
      </c>
      <c r="F30" s="290"/>
      <c r="G30" s="290"/>
      <c r="H30" s="179">
        <v>0.20121457220752026</v>
      </c>
      <c r="I30" s="34"/>
    </row>
    <row r="31" spans="2:9" ht="10.5" customHeight="1" x14ac:dyDescent="0.2">
      <c r="B31" s="16" t="s">
        <v>441</v>
      </c>
      <c r="C31" s="289"/>
      <c r="D31" s="289">
        <v>6223162.5140940025</v>
      </c>
      <c r="E31" s="289">
        <v>6223162.5140940025</v>
      </c>
      <c r="F31" s="290"/>
      <c r="G31" s="290"/>
      <c r="H31" s="179">
        <v>0.56775000746733784</v>
      </c>
      <c r="I31" s="34"/>
    </row>
    <row r="32" spans="2:9" ht="10.5" customHeight="1" x14ac:dyDescent="0.2">
      <c r="B32" s="16" t="s">
        <v>346</v>
      </c>
      <c r="C32" s="289"/>
      <c r="D32" s="289"/>
      <c r="E32" s="289"/>
      <c r="F32" s="290"/>
      <c r="G32" s="290"/>
      <c r="H32" s="179"/>
      <c r="I32" s="34"/>
    </row>
    <row r="33" spans="1:11" ht="10.5" customHeight="1" x14ac:dyDescent="0.2">
      <c r="B33" s="16" t="s">
        <v>312</v>
      </c>
      <c r="C33" s="289"/>
      <c r="D33" s="289"/>
      <c r="E33" s="289"/>
      <c r="F33" s="290"/>
      <c r="G33" s="290"/>
      <c r="H33" s="179"/>
      <c r="I33" s="34"/>
    </row>
    <row r="34" spans="1:11" ht="10.5" customHeight="1" x14ac:dyDescent="0.2">
      <c r="B34" s="16" t="s">
        <v>313</v>
      </c>
      <c r="C34" s="289"/>
      <c r="D34" s="289"/>
      <c r="E34" s="289"/>
      <c r="F34" s="290"/>
      <c r="G34" s="290"/>
      <c r="H34" s="179"/>
      <c r="I34" s="34"/>
    </row>
    <row r="35" spans="1:11" ht="10.5" customHeight="1" x14ac:dyDescent="0.2">
      <c r="B35" s="16" t="s">
        <v>489</v>
      </c>
      <c r="C35" s="289"/>
      <c r="D35" s="289"/>
      <c r="E35" s="289"/>
      <c r="F35" s="290"/>
      <c r="G35" s="290"/>
      <c r="H35" s="179"/>
      <c r="I35" s="34"/>
    </row>
    <row r="36" spans="1:11" ht="10.5" customHeight="1" x14ac:dyDescent="0.2">
      <c r="B36" s="16" t="s">
        <v>487</v>
      </c>
      <c r="C36" s="289"/>
      <c r="D36" s="289">
        <v>2641832.5515999999</v>
      </c>
      <c r="E36" s="289">
        <v>2641832.5515999999</v>
      </c>
      <c r="F36" s="290"/>
      <c r="G36" s="290"/>
      <c r="H36" s="179">
        <v>0.42099588829729151</v>
      </c>
      <c r="I36" s="34"/>
    </row>
    <row r="37" spans="1:11" ht="10.5" customHeight="1" x14ac:dyDescent="0.2">
      <c r="B37" s="16" t="s">
        <v>420</v>
      </c>
      <c r="C37" s="289"/>
      <c r="D37" s="289">
        <v>2951465.6254690001</v>
      </c>
      <c r="E37" s="289">
        <v>2951465.6254690001</v>
      </c>
      <c r="F37" s="290"/>
      <c r="G37" s="290"/>
      <c r="H37" s="179">
        <v>0.55905310912214357</v>
      </c>
      <c r="I37" s="34"/>
    </row>
    <row r="38" spans="1:11" ht="10.5" customHeight="1" x14ac:dyDescent="0.2">
      <c r="B38" s="574" t="s">
        <v>448</v>
      </c>
      <c r="C38" s="289"/>
      <c r="D38" s="289">
        <v>13822.800000000001</v>
      </c>
      <c r="E38" s="289">
        <v>13822.800000000001</v>
      </c>
      <c r="F38" s="290"/>
      <c r="G38" s="290"/>
      <c r="H38" s="179"/>
      <c r="I38" s="34"/>
    </row>
    <row r="39" spans="1:11" ht="10.5" hidden="1" customHeight="1" x14ac:dyDescent="0.2">
      <c r="B39" s="574"/>
      <c r="C39" s="289"/>
      <c r="D39" s="289"/>
      <c r="E39" s="289"/>
      <c r="F39" s="290"/>
      <c r="G39" s="290"/>
      <c r="H39" s="179"/>
      <c r="I39" s="34"/>
    </row>
    <row r="40" spans="1:11" ht="10.5" customHeight="1" x14ac:dyDescent="0.2">
      <c r="B40" s="16" t="s">
        <v>99</v>
      </c>
      <c r="C40" s="289">
        <v>197027.48</v>
      </c>
      <c r="D40" s="289">
        <v>303951.41891900008</v>
      </c>
      <c r="E40" s="289">
        <v>500978.89891900006</v>
      </c>
      <c r="F40" s="290">
        <v>202308.84918200001</v>
      </c>
      <c r="G40" s="290">
        <v>2009.0956329999999</v>
      </c>
      <c r="H40" s="179">
        <v>0.13090072739939007</v>
      </c>
      <c r="I40" s="34"/>
    </row>
    <row r="41" spans="1:11" ht="10.5" customHeight="1" x14ac:dyDescent="0.2">
      <c r="B41" s="16" t="s">
        <v>283</v>
      </c>
      <c r="C41" s="289"/>
      <c r="D41" s="289">
        <v>-380160</v>
      </c>
      <c r="E41" s="289">
        <v>-380160</v>
      </c>
      <c r="F41" s="290">
        <v>-24</v>
      </c>
      <c r="G41" s="290">
        <v>-3192</v>
      </c>
      <c r="H41" s="179">
        <v>0.30209617755856977</v>
      </c>
      <c r="I41" s="34"/>
      <c r="K41" s="28"/>
    </row>
    <row r="42" spans="1:11" s="28" customFormat="1" ht="10.5" customHeight="1" x14ac:dyDescent="0.2">
      <c r="A42" s="24"/>
      <c r="B42" s="16" t="s">
        <v>279</v>
      </c>
      <c r="C42" s="289">
        <v>5</v>
      </c>
      <c r="D42" s="289">
        <v>-19608367</v>
      </c>
      <c r="E42" s="289">
        <v>-19608362</v>
      </c>
      <c r="F42" s="290">
        <v>-7134</v>
      </c>
      <c r="G42" s="290">
        <v>-140574</v>
      </c>
      <c r="H42" s="179">
        <v>0.45434391557662734</v>
      </c>
      <c r="I42" s="36"/>
      <c r="J42" s="5"/>
    </row>
    <row r="43" spans="1:11" s="28" customFormat="1" ht="10.5" customHeight="1" x14ac:dyDescent="0.2">
      <c r="A43" s="24"/>
      <c r="B43" s="35" t="s">
        <v>101</v>
      </c>
      <c r="C43" s="291">
        <v>258557425.29999971</v>
      </c>
      <c r="D43" s="291">
        <v>197699279.38340992</v>
      </c>
      <c r="E43" s="291">
        <v>456256704.68340963</v>
      </c>
      <c r="F43" s="292">
        <v>22112626.559181985</v>
      </c>
      <c r="G43" s="292">
        <v>2645238.7558829999</v>
      </c>
      <c r="H43" s="178">
        <v>6.0663314005648949E-2</v>
      </c>
      <c r="I43" s="36"/>
      <c r="K43" s="209" t="b">
        <f>IF(ABS(E43-SUM(E9:E13,E22:E42))&lt;0.001,TRUE,FALSE)</f>
        <v>1</v>
      </c>
    </row>
    <row r="44" spans="1:11" s="28" customFormat="1" ht="13.5" customHeight="1" x14ac:dyDescent="0.2">
      <c r="A44" s="24"/>
      <c r="B44" s="31" t="s">
        <v>102</v>
      </c>
      <c r="C44" s="291"/>
      <c r="D44" s="291"/>
      <c r="E44" s="291"/>
      <c r="F44" s="292"/>
      <c r="G44" s="292"/>
      <c r="H44" s="178"/>
      <c r="I44" s="36"/>
      <c r="K44" s="5"/>
    </row>
    <row r="45" spans="1:11" ht="10.5" customHeight="1" x14ac:dyDescent="0.2">
      <c r="B45" s="16" t="s">
        <v>104</v>
      </c>
      <c r="C45" s="289">
        <v>237807481.72000021</v>
      </c>
      <c r="D45" s="289">
        <v>773184448.05999959</v>
      </c>
      <c r="E45" s="289">
        <v>1010991929.7799997</v>
      </c>
      <c r="F45" s="290">
        <v>525161424.31999975</v>
      </c>
      <c r="G45" s="290">
        <v>5872209.6799999997</v>
      </c>
      <c r="H45" s="179">
        <v>0.31123486160690872</v>
      </c>
      <c r="I45" s="20"/>
    </row>
    <row r="46" spans="1:11" ht="10.5" customHeight="1" x14ac:dyDescent="0.2">
      <c r="B46" s="33" t="s">
        <v>106</v>
      </c>
      <c r="C46" s="289">
        <v>237479372.68000016</v>
      </c>
      <c r="D46" s="289">
        <v>766559440.07999945</v>
      </c>
      <c r="E46" s="289">
        <v>1004038812.7599996</v>
      </c>
      <c r="F46" s="290">
        <v>518646341.82999963</v>
      </c>
      <c r="G46" s="290">
        <v>5836034.6899999995</v>
      </c>
      <c r="H46" s="179">
        <v>0.30943626832009108</v>
      </c>
      <c r="I46" s="34"/>
    </row>
    <row r="47" spans="1:11" ht="10.5" customHeight="1" x14ac:dyDescent="0.2">
      <c r="B47" s="33" t="s">
        <v>304</v>
      </c>
      <c r="C47" s="289">
        <v>6246220.040000001</v>
      </c>
      <c r="D47" s="289">
        <v>242590920.75999987</v>
      </c>
      <c r="E47" s="289">
        <v>248837140.79999989</v>
      </c>
      <c r="F47" s="290">
        <v>223800201.55999988</v>
      </c>
      <c r="G47" s="290">
        <v>1484737.8600000003</v>
      </c>
      <c r="H47" s="179">
        <v>0.65644252834876826</v>
      </c>
      <c r="I47" s="34"/>
    </row>
    <row r="48" spans="1:11" ht="10.5" customHeight="1" x14ac:dyDescent="0.2">
      <c r="B48" s="33" t="s">
        <v>305</v>
      </c>
      <c r="C48" s="289">
        <v>38229.810000000063</v>
      </c>
      <c r="D48" s="289">
        <v>5671845.5900000092</v>
      </c>
      <c r="E48" s="289">
        <v>5710075.4000000088</v>
      </c>
      <c r="F48" s="290">
        <v>5629913.9700000091</v>
      </c>
      <c r="G48" s="290">
        <v>37247.280000000006</v>
      </c>
      <c r="H48" s="179">
        <v>0.38979804928672057</v>
      </c>
      <c r="I48" s="34"/>
    </row>
    <row r="49" spans="2:9" ht="10.5" customHeight="1" x14ac:dyDescent="0.2">
      <c r="B49" s="33" t="s">
        <v>306</v>
      </c>
      <c r="C49" s="289">
        <v>607635.74000000104</v>
      </c>
      <c r="D49" s="289">
        <v>118796419.23999992</v>
      </c>
      <c r="E49" s="289">
        <v>119404054.97999993</v>
      </c>
      <c r="F49" s="290">
        <v>118013780.79999994</v>
      </c>
      <c r="G49" s="290">
        <v>694272.01999999955</v>
      </c>
      <c r="H49" s="179">
        <v>0.73662759166356517</v>
      </c>
      <c r="I49" s="34"/>
    </row>
    <row r="50" spans="2:9" ht="10.5" customHeight="1" x14ac:dyDescent="0.2">
      <c r="B50" s="33" t="s">
        <v>307</v>
      </c>
      <c r="C50" s="289">
        <v>57545152.9500001</v>
      </c>
      <c r="D50" s="289">
        <v>54760197.16999986</v>
      </c>
      <c r="E50" s="289">
        <v>112305350.11999999</v>
      </c>
      <c r="F50" s="290">
        <v>9162049.769999994</v>
      </c>
      <c r="G50" s="290">
        <v>695648.36000000022</v>
      </c>
      <c r="H50" s="179">
        <v>6.842912679000035E-2</v>
      </c>
      <c r="I50" s="34"/>
    </row>
    <row r="51" spans="2:9" ht="10.5" customHeight="1" x14ac:dyDescent="0.2">
      <c r="B51" s="33" t="s">
        <v>308</v>
      </c>
      <c r="C51" s="289">
        <v>80882909.190000087</v>
      </c>
      <c r="D51" s="289">
        <v>90597966.339999944</v>
      </c>
      <c r="E51" s="289">
        <v>171480875.53000003</v>
      </c>
      <c r="F51" s="290">
        <v>38715967.579999976</v>
      </c>
      <c r="G51" s="290">
        <v>963897.53999999957</v>
      </c>
      <c r="H51" s="179">
        <v>0.10260876805321573</v>
      </c>
      <c r="I51" s="34"/>
    </row>
    <row r="52" spans="2:9" ht="10.5" customHeight="1" x14ac:dyDescent="0.2">
      <c r="B52" s="33" t="s">
        <v>309</v>
      </c>
      <c r="C52" s="289">
        <v>92159224.949999988</v>
      </c>
      <c r="D52" s="289">
        <v>254142090.9799999</v>
      </c>
      <c r="E52" s="289">
        <v>346301315.92999989</v>
      </c>
      <c r="F52" s="290">
        <v>123324428.14999995</v>
      </c>
      <c r="G52" s="290">
        <v>1960231.6300000001</v>
      </c>
      <c r="H52" s="179">
        <v>0.22347344336496056</v>
      </c>
      <c r="I52" s="34"/>
    </row>
    <row r="53" spans="2:9" ht="10.5" customHeight="1" x14ac:dyDescent="0.2">
      <c r="B53" s="33" t="s">
        <v>105</v>
      </c>
      <c r="C53" s="289">
        <v>328109.04000000021</v>
      </c>
      <c r="D53" s="289">
        <v>6625007.9799999986</v>
      </c>
      <c r="E53" s="289">
        <v>6953117.0199999986</v>
      </c>
      <c r="F53" s="290">
        <v>6515082.4899999984</v>
      </c>
      <c r="G53" s="290">
        <v>36174.990000000005</v>
      </c>
      <c r="H53" s="179">
        <v>0.63565822942969352</v>
      </c>
      <c r="I53" s="34"/>
    </row>
    <row r="54" spans="2:9" ht="10.5" customHeight="1" x14ac:dyDescent="0.2">
      <c r="B54" s="16" t="s">
        <v>22</v>
      </c>
      <c r="C54" s="289">
        <v>124091097.01999919</v>
      </c>
      <c r="D54" s="289">
        <v>95796107.694309995</v>
      </c>
      <c r="E54" s="289">
        <v>219887204.71430919</v>
      </c>
      <c r="F54" s="290">
        <v>29944721.400000002</v>
      </c>
      <c r="G54" s="290">
        <v>968645.71749999968</v>
      </c>
      <c r="H54" s="179">
        <v>9.9596577985847201E-2</v>
      </c>
      <c r="I54" s="34"/>
    </row>
    <row r="55" spans="2:9" ht="10.5" customHeight="1" x14ac:dyDescent="0.2">
      <c r="B55" s="16" t="s">
        <v>387</v>
      </c>
      <c r="C55" s="289">
        <v>111621.74087699995</v>
      </c>
      <c r="D55" s="289">
        <v>323094.74032499996</v>
      </c>
      <c r="E55" s="289">
        <v>434716.481202</v>
      </c>
      <c r="F55" s="290">
        <v>133190.36205000003</v>
      </c>
      <c r="G55" s="290">
        <v>1728.7089899999996</v>
      </c>
      <c r="H55" s="179"/>
      <c r="I55" s="34"/>
    </row>
    <row r="56" spans="2:9" ht="10.5" customHeight="1" x14ac:dyDescent="0.2">
      <c r="B56" s="16" t="s">
        <v>107</v>
      </c>
      <c r="C56" s="289"/>
      <c r="D56" s="289">
        <v>152205920.57999995</v>
      </c>
      <c r="E56" s="289">
        <v>152205920.57999995</v>
      </c>
      <c r="F56" s="290">
        <v>151327820.57999995</v>
      </c>
      <c r="G56" s="290">
        <v>759327.05999999994</v>
      </c>
      <c r="H56" s="179">
        <v>0.1489604498283037</v>
      </c>
      <c r="I56" s="34"/>
    </row>
    <row r="57" spans="2:9" ht="10.5" customHeight="1" x14ac:dyDescent="0.2">
      <c r="B57" s="33" t="s">
        <v>110</v>
      </c>
      <c r="C57" s="289"/>
      <c r="D57" s="289">
        <v>47523099.269999981</v>
      </c>
      <c r="E57" s="289">
        <v>47523099.269999981</v>
      </c>
      <c r="F57" s="290">
        <v>47523099.269999981</v>
      </c>
      <c r="G57" s="290">
        <v>240387.59000000005</v>
      </c>
      <c r="H57" s="179">
        <v>0.16711476108494683</v>
      </c>
      <c r="I57" s="34"/>
    </row>
    <row r="58" spans="2:9" ht="10.5" customHeight="1" x14ac:dyDescent="0.2">
      <c r="B58" s="33" t="s">
        <v>109</v>
      </c>
      <c r="C58" s="289"/>
      <c r="D58" s="289">
        <v>84701911.619999975</v>
      </c>
      <c r="E58" s="289">
        <v>84701911.619999975</v>
      </c>
      <c r="F58" s="290">
        <v>84701911.619999975</v>
      </c>
      <c r="G58" s="290">
        <v>416289.47000000003</v>
      </c>
      <c r="H58" s="179">
        <v>0.13758611497733275</v>
      </c>
      <c r="I58" s="34"/>
    </row>
    <row r="59" spans="2:9" ht="10.5" customHeight="1" x14ac:dyDescent="0.2">
      <c r="B59" s="33" t="s">
        <v>112</v>
      </c>
      <c r="C59" s="289"/>
      <c r="D59" s="289">
        <v>19653909.690000001</v>
      </c>
      <c r="E59" s="289">
        <v>19653909.690000001</v>
      </c>
      <c r="F59" s="290">
        <v>19102809.690000001</v>
      </c>
      <c r="G59" s="290">
        <v>100650</v>
      </c>
      <c r="H59" s="179">
        <v>0.1566509292110696</v>
      </c>
      <c r="I59" s="34"/>
    </row>
    <row r="60" spans="2:9" ht="10.5" customHeight="1" x14ac:dyDescent="0.2">
      <c r="B60" s="33" t="s">
        <v>111</v>
      </c>
      <c r="C60" s="289"/>
      <c r="D60" s="289">
        <v>327000</v>
      </c>
      <c r="E60" s="289">
        <v>327000</v>
      </c>
      <c r="F60" s="290"/>
      <c r="G60" s="290">
        <v>2000</v>
      </c>
      <c r="H60" s="179">
        <v>7.3496776226806615E-2</v>
      </c>
      <c r="I60" s="20"/>
    </row>
    <row r="61" spans="2:9" ht="10.5" customHeight="1" x14ac:dyDescent="0.2">
      <c r="B61" s="16" t="s">
        <v>103</v>
      </c>
      <c r="C61" s="289"/>
      <c r="D61" s="289"/>
      <c r="E61" s="289"/>
      <c r="F61" s="290"/>
      <c r="G61" s="290"/>
      <c r="H61" s="179"/>
      <c r="I61" s="20"/>
    </row>
    <row r="62" spans="2:9" ht="10.5" customHeight="1" x14ac:dyDescent="0.2">
      <c r="B62" s="16" t="s">
        <v>96</v>
      </c>
      <c r="C62" s="289"/>
      <c r="D62" s="289"/>
      <c r="E62" s="289"/>
      <c r="F62" s="290"/>
      <c r="G62" s="290"/>
      <c r="H62" s="179"/>
      <c r="I62" s="34"/>
    </row>
    <row r="63" spans="2:9" ht="10.5" customHeight="1" x14ac:dyDescent="0.2">
      <c r="B63" s="16" t="s">
        <v>95</v>
      </c>
      <c r="C63" s="289">
        <v>530435.02999999956</v>
      </c>
      <c r="D63" s="289">
        <v>4306481.2300000004</v>
      </c>
      <c r="E63" s="289">
        <v>4836916.2600000007</v>
      </c>
      <c r="F63" s="290">
        <v>4683506.2600000007</v>
      </c>
      <c r="G63" s="290">
        <v>16215.919999999998</v>
      </c>
      <c r="H63" s="179">
        <v>9.3861878331131354E-2</v>
      </c>
      <c r="I63" s="34"/>
    </row>
    <row r="64" spans="2:9" ht="10.5" customHeight="1" x14ac:dyDescent="0.2">
      <c r="B64" s="16" t="s">
        <v>381</v>
      </c>
      <c r="C64" s="289">
        <v>2551513.0400000019</v>
      </c>
      <c r="D64" s="289">
        <v>3008285.5349999974</v>
      </c>
      <c r="E64" s="289">
        <v>5559798.5749999993</v>
      </c>
      <c r="F64" s="290">
        <v>43864.800000000003</v>
      </c>
      <c r="G64" s="290">
        <v>18719.879999999997</v>
      </c>
      <c r="H64" s="179">
        <v>0.33175561563901868</v>
      </c>
      <c r="I64" s="34"/>
    </row>
    <row r="65" spans="1:11" ht="10.5" customHeight="1" x14ac:dyDescent="0.2">
      <c r="B65" s="16" t="s">
        <v>418</v>
      </c>
      <c r="C65" s="289"/>
      <c r="D65" s="289">
        <v>76999.555500000002</v>
      </c>
      <c r="E65" s="289">
        <v>76999.555500000002</v>
      </c>
      <c r="F65" s="290"/>
      <c r="G65" s="290">
        <v>2576</v>
      </c>
      <c r="H65" s="179">
        <v>-5.6367877719276982E-2</v>
      </c>
      <c r="I65" s="34"/>
    </row>
    <row r="66" spans="1:11" ht="10.5" customHeight="1" x14ac:dyDescent="0.2">
      <c r="B66" s="16" t="s">
        <v>417</v>
      </c>
      <c r="C66" s="289"/>
      <c r="D66" s="289">
        <v>224455.46521500003</v>
      </c>
      <c r="E66" s="289">
        <v>224455.46521500003</v>
      </c>
      <c r="F66" s="290"/>
      <c r="G66" s="290"/>
      <c r="H66" s="179">
        <v>-5.8128640537463472E-2</v>
      </c>
      <c r="I66" s="34"/>
    </row>
    <row r="67" spans="1:11" ht="10.5" customHeight="1" x14ac:dyDescent="0.2">
      <c r="B67" s="16" t="s">
        <v>441</v>
      </c>
      <c r="C67" s="289"/>
      <c r="D67" s="289">
        <v>2663111.4737679991</v>
      </c>
      <c r="E67" s="289">
        <v>2663111.4737679991</v>
      </c>
      <c r="F67" s="290"/>
      <c r="G67" s="290"/>
      <c r="H67" s="179">
        <v>0.93658321564988678</v>
      </c>
      <c r="I67" s="34"/>
    </row>
    <row r="68" spans="1:11" ht="10.5" customHeight="1" x14ac:dyDescent="0.2">
      <c r="B68" s="16" t="s">
        <v>346</v>
      </c>
      <c r="C68" s="289"/>
      <c r="D68" s="289"/>
      <c r="E68" s="289"/>
      <c r="F68" s="290"/>
      <c r="G68" s="290"/>
      <c r="H68" s="179"/>
      <c r="I68" s="34"/>
    </row>
    <row r="69" spans="1:11" ht="10.5" customHeight="1" x14ac:dyDescent="0.2">
      <c r="B69" s="16" t="s">
        <v>312</v>
      </c>
      <c r="C69" s="289"/>
      <c r="D69" s="289"/>
      <c r="E69" s="289"/>
      <c r="F69" s="290"/>
      <c r="G69" s="290"/>
      <c r="H69" s="179"/>
      <c r="I69" s="34"/>
    </row>
    <row r="70" spans="1:11" ht="10.5" customHeight="1" x14ac:dyDescent="0.2">
      <c r="B70" s="16" t="s">
        <v>313</v>
      </c>
      <c r="C70" s="289"/>
      <c r="D70" s="289"/>
      <c r="E70" s="289"/>
      <c r="F70" s="290"/>
      <c r="G70" s="290"/>
      <c r="H70" s="179"/>
      <c r="I70" s="34"/>
    </row>
    <row r="71" spans="1:11" ht="10.5" customHeight="1" x14ac:dyDescent="0.2">
      <c r="B71" s="16" t="s">
        <v>94</v>
      </c>
      <c r="C71" s="289">
        <v>27827.19</v>
      </c>
      <c r="D71" s="289">
        <v>642205.88</v>
      </c>
      <c r="E71" s="289">
        <v>670033.07000000007</v>
      </c>
      <c r="F71" s="290"/>
      <c r="G71" s="290">
        <v>2216.65</v>
      </c>
      <c r="H71" s="179">
        <v>-2.9241497466256927E-2</v>
      </c>
      <c r="I71" s="34"/>
    </row>
    <row r="72" spans="1:11" ht="10.5" customHeight="1" x14ac:dyDescent="0.2">
      <c r="B72" s="16" t="s">
        <v>92</v>
      </c>
      <c r="C72" s="289">
        <v>115563.18999999999</v>
      </c>
      <c r="D72" s="289">
        <v>21413.040000000001</v>
      </c>
      <c r="E72" s="289">
        <v>136976.22999999995</v>
      </c>
      <c r="F72" s="290">
        <v>1918.8600000000001</v>
      </c>
      <c r="G72" s="290">
        <v>582.35000000000014</v>
      </c>
      <c r="H72" s="179">
        <v>-0.28542571603378208</v>
      </c>
      <c r="I72" s="34"/>
    </row>
    <row r="73" spans="1:11" ht="10.5" customHeight="1" x14ac:dyDescent="0.2">
      <c r="B73" s="16" t="s">
        <v>93</v>
      </c>
      <c r="C73" s="289">
        <v>210969.57999999996</v>
      </c>
      <c r="D73" s="289">
        <v>44372.25</v>
      </c>
      <c r="E73" s="289">
        <v>255341.82999999996</v>
      </c>
      <c r="F73" s="290">
        <v>6897</v>
      </c>
      <c r="G73" s="290">
        <v>1324.5</v>
      </c>
      <c r="H73" s="179">
        <v>-0.2199496016636141</v>
      </c>
      <c r="I73" s="34"/>
      <c r="K73" s="28"/>
    </row>
    <row r="74" spans="1:11" ht="10.5" customHeight="1" x14ac:dyDescent="0.2">
      <c r="B74" s="16" t="s">
        <v>91</v>
      </c>
      <c r="C74" s="289">
        <v>224917.74000000002</v>
      </c>
      <c r="D74" s="289">
        <v>181975.78</v>
      </c>
      <c r="E74" s="289">
        <v>406893.52</v>
      </c>
      <c r="F74" s="290">
        <v>14829.51</v>
      </c>
      <c r="G74" s="290">
        <v>2563.02</v>
      </c>
      <c r="H74" s="179">
        <v>-3.2847209102951802E-2</v>
      </c>
      <c r="I74" s="34"/>
      <c r="K74" s="28"/>
    </row>
    <row r="75" spans="1:11" s="28" customFormat="1" ht="10.5" customHeight="1" x14ac:dyDescent="0.2">
      <c r="A75" s="24"/>
      <c r="B75" s="16" t="s">
        <v>100</v>
      </c>
      <c r="C75" s="289">
        <v>66275.400000000009</v>
      </c>
      <c r="D75" s="289">
        <v>187677.69003999999</v>
      </c>
      <c r="E75" s="289">
        <v>253953.09004000001</v>
      </c>
      <c r="F75" s="290">
        <v>5727.7699999999932</v>
      </c>
      <c r="G75" s="290">
        <v>1003.32</v>
      </c>
      <c r="H75" s="179">
        <v>-0.20002428708682596</v>
      </c>
      <c r="I75" s="27"/>
      <c r="J75" s="5"/>
      <c r="K75" s="5"/>
    </row>
    <row r="76" spans="1:11" s="28" customFormat="1" ht="10.5" customHeight="1" x14ac:dyDescent="0.2">
      <c r="A76" s="24"/>
      <c r="B76" s="16" t="s">
        <v>388</v>
      </c>
      <c r="C76" s="289">
        <v>1161.669122999999</v>
      </c>
      <c r="D76" s="289">
        <v>3362.5096749999998</v>
      </c>
      <c r="E76" s="289">
        <v>4524.178797999999</v>
      </c>
      <c r="F76" s="290">
        <v>1386.1379500000005</v>
      </c>
      <c r="G76" s="290">
        <v>17.991009999999999</v>
      </c>
      <c r="H76" s="179"/>
      <c r="I76" s="27"/>
      <c r="J76" s="5"/>
      <c r="K76" s="5"/>
    </row>
    <row r="77" spans="1:11" ht="10.5" customHeight="1" x14ac:dyDescent="0.2">
      <c r="B77" s="16" t="s">
        <v>97</v>
      </c>
      <c r="C77" s="289"/>
      <c r="D77" s="289"/>
      <c r="E77" s="289"/>
      <c r="F77" s="290"/>
      <c r="G77" s="290"/>
      <c r="H77" s="179"/>
      <c r="I77" s="20"/>
    </row>
    <row r="78" spans="1:11" ht="10.5" customHeight="1" x14ac:dyDescent="0.2">
      <c r="B78" s="16" t="s">
        <v>380</v>
      </c>
      <c r="C78" s="289"/>
      <c r="D78" s="289"/>
      <c r="E78" s="289"/>
      <c r="F78" s="290"/>
      <c r="G78" s="290"/>
      <c r="H78" s="179"/>
      <c r="I78" s="20"/>
    </row>
    <row r="79" spans="1:11" ht="10.5" customHeight="1" x14ac:dyDescent="0.2">
      <c r="B79" s="16" t="s">
        <v>419</v>
      </c>
      <c r="C79" s="289"/>
      <c r="D79" s="289">
        <v>1.8428</v>
      </c>
      <c r="E79" s="289">
        <v>1.8428</v>
      </c>
      <c r="F79" s="290"/>
      <c r="G79" s="290"/>
      <c r="H79" s="179"/>
      <c r="I79" s="20"/>
    </row>
    <row r="80" spans="1:11" ht="10.5" customHeight="1" x14ac:dyDescent="0.2">
      <c r="B80" s="16" t="s">
        <v>303</v>
      </c>
      <c r="C80" s="289"/>
      <c r="D80" s="289"/>
      <c r="E80" s="289"/>
      <c r="F80" s="290"/>
      <c r="G80" s="290"/>
      <c r="H80" s="179"/>
      <c r="I80" s="34"/>
    </row>
    <row r="81" spans="1:11" ht="10.5" customHeight="1" x14ac:dyDescent="0.2">
      <c r="B81" s="268" t="s">
        <v>255</v>
      </c>
      <c r="C81" s="289"/>
      <c r="D81" s="289">
        <v>596525.19999999984</v>
      </c>
      <c r="E81" s="289">
        <v>596525.19999999984</v>
      </c>
      <c r="F81" s="290">
        <v>596525.19999999984</v>
      </c>
      <c r="G81" s="290">
        <v>4979.4400000000005</v>
      </c>
      <c r="H81" s="179">
        <v>0.31409563903456594</v>
      </c>
      <c r="I81" s="34"/>
    </row>
    <row r="82" spans="1:11" ht="10.5" customHeight="1" x14ac:dyDescent="0.2">
      <c r="B82" s="16" t="s">
        <v>489</v>
      </c>
      <c r="C82" s="289"/>
      <c r="D82" s="289"/>
      <c r="E82" s="289"/>
      <c r="F82" s="290"/>
      <c r="G82" s="290"/>
      <c r="H82" s="179"/>
      <c r="I82" s="34"/>
    </row>
    <row r="83" spans="1:11" ht="10.5" customHeight="1" x14ac:dyDescent="0.2">
      <c r="B83" s="268" t="s">
        <v>487</v>
      </c>
      <c r="C83" s="289"/>
      <c r="D83" s="289">
        <v>13996.065999999999</v>
      </c>
      <c r="E83" s="289">
        <v>13996.065999999999</v>
      </c>
      <c r="F83" s="290"/>
      <c r="G83" s="290"/>
      <c r="H83" s="179">
        <v>0.53375628688076904</v>
      </c>
      <c r="I83" s="34"/>
    </row>
    <row r="84" spans="1:11" ht="10.5" customHeight="1" x14ac:dyDescent="0.2">
      <c r="B84" s="16" t="s">
        <v>420</v>
      </c>
      <c r="C84" s="289"/>
      <c r="D84" s="289">
        <v>861382.84802999988</v>
      </c>
      <c r="E84" s="289">
        <v>861382.84802999988</v>
      </c>
      <c r="F84" s="290"/>
      <c r="G84" s="290"/>
      <c r="H84" s="179"/>
      <c r="I84" s="34"/>
    </row>
    <row r="85" spans="1:11" ht="10.5" customHeight="1" x14ac:dyDescent="0.2">
      <c r="B85" s="574" t="s">
        <v>447</v>
      </c>
      <c r="C85" s="289"/>
      <c r="D85" s="289"/>
      <c r="E85" s="289"/>
      <c r="F85" s="290"/>
      <c r="G85" s="290"/>
      <c r="H85" s="179"/>
      <c r="I85" s="34"/>
    </row>
    <row r="86" spans="1:11" ht="10.5" hidden="1" customHeight="1" x14ac:dyDescent="0.2">
      <c r="B86" s="574"/>
      <c r="C86" s="289"/>
      <c r="D86" s="289"/>
      <c r="E86" s="289"/>
      <c r="F86" s="290"/>
      <c r="G86" s="290"/>
      <c r="H86" s="179"/>
      <c r="I86" s="34"/>
    </row>
    <row r="87" spans="1:11" ht="10.5" customHeight="1" x14ac:dyDescent="0.2">
      <c r="B87" s="16" t="s">
        <v>99</v>
      </c>
      <c r="C87" s="289">
        <v>289570.40000000072</v>
      </c>
      <c r="D87" s="289">
        <v>342671.52449100005</v>
      </c>
      <c r="E87" s="289">
        <v>632241.92449100083</v>
      </c>
      <c r="F87" s="290">
        <v>67332.750520000001</v>
      </c>
      <c r="G87" s="290">
        <v>2168.8359530000002</v>
      </c>
      <c r="H87" s="179">
        <v>0.17063347904105663</v>
      </c>
      <c r="I87" s="34"/>
    </row>
    <row r="88" spans="1:11" ht="10.5" customHeight="1" x14ac:dyDescent="0.2">
      <c r="B88" s="16" t="s">
        <v>283</v>
      </c>
      <c r="C88" s="289"/>
      <c r="D88" s="289">
        <v>-2237784</v>
      </c>
      <c r="E88" s="289">
        <v>-2237784</v>
      </c>
      <c r="F88" s="290">
        <v>-30864</v>
      </c>
      <c r="G88" s="290">
        <v>-15024</v>
      </c>
      <c r="H88" s="179">
        <v>9.7986340084785573E-2</v>
      </c>
      <c r="I88" s="34"/>
    </row>
    <row r="89" spans="1:11" ht="10.5" customHeight="1" x14ac:dyDescent="0.2">
      <c r="B89" s="16" t="s">
        <v>279</v>
      </c>
      <c r="C89" s="289">
        <v>-2</v>
      </c>
      <c r="D89" s="289">
        <v>-18931713</v>
      </c>
      <c r="E89" s="289">
        <v>-18931715</v>
      </c>
      <c r="F89" s="290">
        <v>-71389</v>
      </c>
      <c r="G89" s="290">
        <v>-106862</v>
      </c>
      <c r="H89" s="179">
        <v>0.48061060700004932</v>
      </c>
      <c r="I89" s="20"/>
    </row>
    <row r="90" spans="1:11" s="28" customFormat="1" ht="15.75" customHeight="1" x14ac:dyDescent="0.2">
      <c r="A90" s="24"/>
      <c r="B90" s="35" t="s">
        <v>108</v>
      </c>
      <c r="C90" s="291">
        <v>366028431.71999943</v>
      </c>
      <c r="D90" s="291">
        <v>1013514991.9651536</v>
      </c>
      <c r="E90" s="291">
        <v>1379543423.6851528</v>
      </c>
      <c r="F90" s="292">
        <v>711886891.9505198</v>
      </c>
      <c r="G90" s="292">
        <v>7532393.0734529989</v>
      </c>
      <c r="H90" s="178">
        <v>0.2454992007475334</v>
      </c>
      <c r="I90" s="36"/>
      <c r="J90" s="5"/>
      <c r="K90" s="209" t="b">
        <f>IF(ABS(E90-SUM(E45,E54:E56,E61:E89))&lt;0.001,TRUE,FALSE)</f>
        <v>1</v>
      </c>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349180571.33999896</v>
      </c>
      <c r="D92" s="289">
        <v>242202104.5965749</v>
      </c>
      <c r="E92" s="289">
        <v>591382675.93657386</v>
      </c>
      <c r="F92" s="290">
        <v>46579305.619999982</v>
      </c>
      <c r="G92" s="290">
        <v>3326955.5777499992</v>
      </c>
      <c r="H92" s="179">
        <v>9.3138052432643947E-2</v>
      </c>
      <c r="I92" s="36"/>
      <c r="K92" s="5"/>
    </row>
    <row r="93" spans="1:11" ht="10.5" customHeight="1" x14ac:dyDescent="0.2">
      <c r="B93" s="16" t="s">
        <v>387</v>
      </c>
      <c r="C93" s="289">
        <v>124546.86295699993</v>
      </c>
      <c r="D93" s="289">
        <v>371986.19072500005</v>
      </c>
      <c r="E93" s="289">
        <v>496533.05368199997</v>
      </c>
      <c r="F93" s="290">
        <v>142489.93285000001</v>
      </c>
      <c r="G93" s="290">
        <v>1896.2841900000001</v>
      </c>
      <c r="H93" s="179"/>
      <c r="I93" s="34"/>
    </row>
    <row r="94" spans="1:11" ht="10.5" customHeight="1" x14ac:dyDescent="0.2">
      <c r="B94" s="16" t="s">
        <v>104</v>
      </c>
      <c r="C94" s="289">
        <v>256426381.38000017</v>
      </c>
      <c r="D94" s="289">
        <v>792276297.7699995</v>
      </c>
      <c r="E94" s="289">
        <v>1048702679.1499996</v>
      </c>
      <c r="F94" s="290">
        <v>530133573.95999974</v>
      </c>
      <c r="G94" s="290">
        <v>6078836.6000000006</v>
      </c>
      <c r="H94" s="179">
        <v>0.3002993025020253</v>
      </c>
      <c r="I94" s="34"/>
      <c r="K94" s="28"/>
    </row>
    <row r="95" spans="1:11" ht="10.5" customHeight="1" x14ac:dyDescent="0.2">
      <c r="B95" s="33" t="s">
        <v>106</v>
      </c>
      <c r="C95" s="289">
        <v>256023588.63000014</v>
      </c>
      <c r="D95" s="289">
        <v>784986910.4999994</v>
      </c>
      <c r="E95" s="289">
        <v>1041010499.1299995</v>
      </c>
      <c r="F95" s="290">
        <v>522963242.54999971</v>
      </c>
      <c r="G95" s="290">
        <v>6041089.2399999993</v>
      </c>
      <c r="H95" s="179">
        <v>0.29855779805044125</v>
      </c>
      <c r="I95" s="34"/>
      <c r="K95" s="28"/>
    </row>
    <row r="96" spans="1:11" s="28" customFormat="1" ht="10.5" customHeight="1" x14ac:dyDescent="0.2">
      <c r="A96" s="24"/>
      <c r="B96" s="33" t="s">
        <v>304</v>
      </c>
      <c r="C96" s="289">
        <v>7641454.280000004</v>
      </c>
      <c r="D96" s="289">
        <v>243389413.20999989</v>
      </c>
      <c r="E96" s="289">
        <v>251030867.48999989</v>
      </c>
      <c r="F96" s="290">
        <v>224169251.06999987</v>
      </c>
      <c r="G96" s="290">
        <v>1500362.5600000003</v>
      </c>
      <c r="H96" s="179">
        <v>0.64926399621285613</v>
      </c>
      <c r="I96" s="27"/>
      <c r="J96" s="5"/>
    </row>
    <row r="97" spans="1:11" s="28" customFormat="1" ht="10.5" customHeight="1" x14ac:dyDescent="0.2">
      <c r="A97" s="24"/>
      <c r="B97" s="33" t="s">
        <v>305</v>
      </c>
      <c r="C97" s="289">
        <v>38391.090000000062</v>
      </c>
      <c r="D97" s="289">
        <v>5671880.9500000095</v>
      </c>
      <c r="E97" s="289">
        <v>5710272.0400000094</v>
      </c>
      <c r="F97" s="290">
        <v>5629949.3300000094</v>
      </c>
      <c r="G97" s="290">
        <v>37247.280000000006</v>
      </c>
      <c r="H97" s="179">
        <v>0.38971259333428754</v>
      </c>
      <c r="I97" s="27"/>
      <c r="J97" s="5"/>
    </row>
    <row r="98" spans="1:11" s="28" customFormat="1" ht="10.5" customHeight="1" x14ac:dyDescent="0.2">
      <c r="A98" s="24"/>
      <c r="B98" s="33" t="s">
        <v>306</v>
      </c>
      <c r="C98" s="289">
        <v>608269.04000000097</v>
      </c>
      <c r="D98" s="289">
        <v>118825095.55999993</v>
      </c>
      <c r="E98" s="289">
        <v>119433364.59999993</v>
      </c>
      <c r="F98" s="290">
        <v>118041062.87999994</v>
      </c>
      <c r="G98" s="290">
        <v>694439.21999999951</v>
      </c>
      <c r="H98" s="179">
        <v>0.73656988701922166</v>
      </c>
      <c r="I98" s="27"/>
      <c r="J98" s="5"/>
    </row>
    <row r="99" spans="1:11" s="28" customFormat="1" ht="10.5" customHeight="1" x14ac:dyDescent="0.2">
      <c r="A99" s="24"/>
      <c r="B99" s="33" t="s">
        <v>307</v>
      </c>
      <c r="C99" s="289">
        <v>64161104.460000075</v>
      </c>
      <c r="D99" s="289">
        <v>61033725.419999868</v>
      </c>
      <c r="E99" s="289">
        <v>125194829.87999994</v>
      </c>
      <c r="F99" s="290">
        <v>9844263.4399999958</v>
      </c>
      <c r="G99" s="290">
        <v>762050.94000000041</v>
      </c>
      <c r="H99" s="179">
        <v>4.926000804483821E-2</v>
      </c>
      <c r="I99" s="27"/>
      <c r="J99" s="5"/>
    </row>
    <row r="100" spans="1:11" s="28" customFormat="1" ht="10.5" customHeight="1" x14ac:dyDescent="0.2">
      <c r="A100" s="24"/>
      <c r="B100" s="33" t="s">
        <v>308</v>
      </c>
      <c r="C100" s="289">
        <v>81076739.500000075</v>
      </c>
      <c r="D100" s="289">
        <v>90643081.909999937</v>
      </c>
      <c r="E100" s="289">
        <v>171719821.40999997</v>
      </c>
      <c r="F100" s="290">
        <v>38729461.029999979</v>
      </c>
      <c r="G100" s="290">
        <v>964998.27999999956</v>
      </c>
      <c r="H100" s="179">
        <v>0.10295969891152845</v>
      </c>
      <c r="I100" s="27"/>
      <c r="J100" s="5"/>
    </row>
    <row r="101" spans="1:11" s="28" customFormat="1" ht="10.5" customHeight="1" x14ac:dyDescent="0.2">
      <c r="A101" s="24"/>
      <c r="B101" s="33" t="s">
        <v>309</v>
      </c>
      <c r="C101" s="289">
        <v>102497630.25999999</v>
      </c>
      <c r="D101" s="289">
        <v>265423713.44999981</v>
      </c>
      <c r="E101" s="289">
        <v>367921343.7099998</v>
      </c>
      <c r="F101" s="290">
        <v>126549254.79999994</v>
      </c>
      <c r="G101" s="290">
        <v>2081990.96</v>
      </c>
      <c r="H101" s="179">
        <v>0.2200311822562937</v>
      </c>
      <c r="I101" s="27"/>
      <c r="J101" s="5"/>
      <c r="K101" s="5"/>
    </row>
    <row r="102" spans="1:11" s="28" customFormat="1" ht="10.5" customHeight="1" x14ac:dyDescent="0.2">
      <c r="A102" s="24"/>
      <c r="B102" s="33" t="s">
        <v>105</v>
      </c>
      <c r="C102" s="289">
        <v>402792.75000000017</v>
      </c>
      <c r="D102" s="289">
        <v>7289387.2699999986</v>
      </c>
      <c r="E102" s="289">
        <v>7692180.0199999996</v>
      </c>
      <c r="F102" s="290">
        <v>7170331.4099999992</v>
      </c>
      <c r="G102" s="290">
        <v>37747.360000000001</v>
      </c>
      <c r="H102" s="179">
        <v>0.58863069067415474</v>
      </c>
      <c r="I102" s="27"/>
      <c r="J102" s="5"/>
      <c r="K102" s="5"/>
    </row>
    <row r="103" spans="1:11" ht="10.5" customHeight="1" x14ac:dyDescent="0.2">
      <c r="B103" s="16" t="s">
        <v>100</v>
      </c>
      <c r="C103" s="289">
        <v>7160816.2499999991</v>
      </c>
      <c r="D103" s="289">
        <v>34449411.830040015</v>
      </c>
      <c r="E103" s="289">
        <v>41610228.080040008</v>
      </c>
      <c r="F103" s="290">
        <v>36617.169999999991</v>
      </c>
      <c r="G103" s="290">
        <v>136915.54</v>
      </c>
      <c r="H103" s="179">
        <v>-5.1061842076448816E-2</v>
      </c>
      <c r="I103" s="34"/>
    </row>
    <row r="104" spans="1:11" ht="10.5" customHeight="1" x14ac:dyDescent="0.2">
      <c r="B104" s="16" t="s">
        <v>388</v>
      </c>
      <c r="C104" s="289">
        <v>18548.747043000028</v>
      </c>
      <c r="D104" s="289">
        <v>69132.059275000007</v>
      </c>
      <c r="E104" s="289">
        <v>87680.806318000046</v>
      </c>
      <c r="F104" s="290">
        <v>13896.067150000013</v>
      </c>
      <c r="G104" s="290">
        <v>243.41580999999991</v>
      </c>
      <c r="H104" s="179"/>
      <c r="I104" s="34"/>
    </row>
    <row r="105" spans="1:11" ht="10.5" customHeight="1" x14ac:dyDescent="0.2">
      <c r="B105" s="16" t="s">
        <v>107</v>
      </c>
      <c r="C105" s="289"/>
      <c r="D105" s="289">
        <v>152205920.57999995</v>
      </c>
      <c r="E105" s="289">
        <v>152205920.57999995</v>
      </c>
      <c r="F105" s="290">
        <v>151327820.57999995</v>
      </c>
      <c r="G105" s="290">
        <v>759327.05999999994</v>
      </c>
      <c r="H105" s="179">
        <v>0.1489604498283037</v>
      </c>
      <c r="I105" s="34"/>
      <c r="K105" s="28"/>
    </row>
    <row r="106" spans="1:11" ht="10.5" customHeight="1" x14ac:dyDescent="0.2">
      <c r="B106" s="33" t="s">
        <v>110</v>
      </c>
      <c r="C106" s="289"/>
      <c r="D106" s="289">
        <v>47523099.269999981</v>
      </c>
      <c r="E106" s="289">
        <v>47523099.269999981</v>
      </c>
      <c r="F106" s="290">
        <v>47523099.269999981</v>
      </c>
      <c r="G106" s="290">
        <v>240387.59000000005</v>
      </c>
      <c r="H106" s="179">
        <v>0.16711476108494683</v>
      </c>
      <c r="I106" s="34"/>
    </row>
    <row r="107" spans="1:11" s="28" customFormat="1" ht="10.5" customHeight="1" x14ac:dyDescent="0.2">
      <c r="A107" s="24"/>
      <c r="B107" s="33" t="s">
        <v>109</v>
      </c>
      <c r="C107" s="289"/>
      <c r="D107" s="289">
        <v>84701911.619999975</v>
      </c>
      <c r="E107" s="289">
        <v>84701911.619999975</v>
      </c>
      <c r="F107" s="290">
        <v>84701911.619999975</v>
      </c>
      <c r="G107" s="290">
        <v>416289.47000000003</v>
      </c>
      <c r="H107" s="179">
        <v>0.13758611497733275</v>
      </c>
      <c r="I107" s="27"/>
      <c r="J107" s="5"/>
      <c r="K107" s="5"/>
    </row>
    <row r="108" spans="1:11" ht="10.5" customHeight="1" x14ac:dyDescent="0.2">
      <c r="B108" s="33" t="s">
        <v>112</v>
      </c>
      <c r="C108" s="289"/>
      <c r="D108" s="289">
        <v>19653909.690000001</v>
      </c>
      <c r="E108" s="289">
        <v>19653909.690000001</v>
      </c>
      <c r="F108" s="290">
        <v>19102809.690000001</v>
      </c>
      <c r="G108" s="290">
        <v>100650</v>
      </c>
      <c r="H108" s="179">
        <v>0.1566509292110696</v>
      </c>
      <c r="I108" s="34"/>
    </row>
    <row r="109" spans="1:11" ht="10.5" customHeight="1" x14ac:dyDescent="0.2">
      <c r="B109" s="33" t="s">
        <v>111</v>
      </c>
      <c r="C109" s="289"/>
      <c r="D109" s="289">
        <v>327000</v>
      </c>
      <c r="E109" s="289">
        <v>327000</v>
      </c>
      <c r="F109" s="290"/>
      <c r="G109" s="290">
        <v>2000</v>
      </c>
      <c r="H109" s="179">
        <v>7.3496776226806615E-2</v>
      </c>
      <c r="I109" s="34"/>
    </row>
    <row r="110" spans="1:11" ht="10.5" customHeight="1" x14ac:dyDescent="0.2">
      <c r="B110" s="16" t="s">
        <v>97</v>
      </c>
      <c r="C110" s="289"/>
      <c r="D110" s="289"/>
      <c r="E110" s="289"/>
      <c r="F110" s="290"/>
      <c r="G110" s="290"/>
      <c r="H110" s="179"/>
      <c r="I110" s="20"/>
    </row>
    <row r="111" spans="1:11" ht="10.5" customHeight="1" x14ac:dyDescent="0.2">
      <c r="B111" s="16" t="s">
        <v>380</v>
      </c>
      <c r="C111" s="289"/>
      <c r="D111" s="289"/>
      <c r="E111" s="289"/>
      <c r="F111" s="290"/>
      <c r="G111" s="290"/>
      <c r="H111" s="179"/>
      <c r="I111" s="20"/>
    </row>
    <row r="112" spans="1:11" ht="10.5" customHeight="1" x14ac:dyDescent="0.2">
      <c r="B112" s="16" t="s">
        <v>419</v>
      </c>
      <c r="C112" s="289"/>
      <c r="D112" s="289">
        <v>391128.09897799988</v>
      </c>
      <c r="E112" s="289">
        <v>391128.09897799988</v>
      </c>
      <c r="F112" s="290"/>
      <c r="G112" s="290"/>
      <c r="H112" s="179">
        <v>0.72319720122275966</v>
      </c>
      <c r="I112" s="20"/>
    </row>
    <row r="113" spans="1:11" ht="10.5" customHeight="1" x14ac:dyDescent="0.25">
      <c r="B113" s="16" t="s">
        <v>103</v>
      </c>
      <c r="C113" s="289"/>
      <c r="D113" s="289"/>
      <c r="E113" s="289"/>
      <c r="F113" s="290"/>
      <c r="G113" s="290"/>
      <c r="H113" s="179"/>
      <c r="I113" s="34"/>
      <c r="K113" s="40"/>
    </row>
    <row r="114" spans="1:11" ht="10.5" customHeight="1" x14ac:dyDescent="0.25">
      <c r="B114" s="16" t="s">
        <v>96</v>
      </c>
      <c r="C114" s="289"/>
      <c r="D114" s="289"/>
      <c r="E114" s="289"/>
      <c r="F114" s="290"/>
      <c r="G114" s="290"/>
      <c r="H114" s="179"/>
      <c r="I114" s="34"/>
      <c r="K114" s="40"/>
    </row>
    <row r="115" spans="1:11" s="40" customFormat="1" ht="10.5" customHeight="1" x14ac:dyDescent="0.25">
      <c r="A115" s="38"/>
      <c r="B115" s="16" t="s">
        <v>95</v>
      </c>
      <c r="C115" s="289">
        <v>574040.22999999975</v>
      </c>
      <c r="D115" s="289">
        <v>4451684.1100000003</v>
      </c>
      <c r="E115" s="289">
        <v>5025724.34</v>
      </c>
      <c r="F115" s="290">
        <v>4872314.34</v>
      </c>
      <c r="G115" s="290">
        <v>16971.279999999995</v>
      </c>
      <c r="H115" s="285">
        <v>8.7103578812571802E-2</v>
      </c>
      <c r="I115" s="39"/>
      <c r="J115" s="5"/>
    </row>
    <row r="116" spans="1:11" s="40" customFormat="1" ht="10.5" customHeight="1" x14ac:dyDescent="0.25">
      <c r="A116" s="38"/>
      <c r="B116" s="16" t="s">
        <v>381</v>
      </c>
      <c r="C116" s="289">
        <v>8252913.709999999</v>
      </c>
      <c r="D116" s="289">
        <v>6455396.174999998</v>
      </c>
      <c r="E116" s="289">
        <v>14708309.884999996</v>
      </c>
      <c r="F116" s="290">
        <v>44744.800000000003</v>
      </c>
      <c r="G116" s="290">
        <v>85372.069999999992</v>
      </c>
      <c r="H116" s="285">
        <v>0.15318187265480532</v>
      </c>
      <c r="I116" s="39"/>
      <c r="J116" s="5"/>
      <c r="K116" s="5"/>
    </row>
    <row r="117" spans="1:11" s="40" customFormat="1" ht="10.5" customHeight="1" x14ac:dyDescent="0.25">
      <c r="A117" s="38"/>
      <c r="B117" s="16" t="s">
        <v>418</v>
      </c>
      <c r="C117" s="289"/>
      <c r="D117" s="289">
        <v>76999.555500000002</v>
      </c>
      <c r="E117" s="289">
        <v>76999.555500000002</v>
      </c>
      <c r="F117" s="290"/>
      <c r="G117" s="290">
        <v>2576</v>
      </c>
      <c r="H117" s="285">
        <v>-5.6367877719276982E-2</v>
      </c>
      <c r="I117" s="39"/>
      <c r="J117" s="5"/>
      <c r="K117" s="5"/>
    </row>
    <row r="118" spans="1:11" ht="10.5" customHeight="1" x14ac:dyDescent="0.2">
      <c r="B118" s="16" t="s">
        <v>417</v>
      </c>
      <c r="C118" s="289"/>
      <c r="D118" s="289">
        <v>927671.08010000014</v>
      </c>
      <c r="E118" s="289">
        <v>927671.08010000014</v>
      </c>
      <c r="F118" s="290"/>
      <c r="G118" s="290"/>
      <c r="H118" s="179">
        <v>0.12618552956931528</v>
      </c>
      <c r="I118" s="34"/>
    </row>
    <row r="119" spans="1:11" ht="10.5" customHeight="1" x14ac:dyDescent="0.2">
      <c r="B119" s="16" t="s">
        <v>441</v>
      </c>
      <c r="C119" s="289"/>
      <c r="D119" s="289">
        <v>8886273.9878620021</v>
      </c>
      <c r="E119" s="289">
        <v>8886273.9878620021</v>
      </c>
      <c r="F119" s="290"/>
      <c r="G119" s="290"/>
      <c r="H119" s="179">
        <v>0.66264957295227234</v>
      </c>
      <c r="I119" s="34"/>
    </row>
    <row r="120" spans="1:11" ht="10.5" customHeight="1" x14ac:dyDescent="0.2">
      <c r="B120" s="16" t="s">
        <v>346</v>
      </c>
      <c r="C120" s="289"/>
      <c r="D120" s="289"/>
      <c r="E120" s="289"/>
      <c r="F120" s="290"/>
      <c r="G120" s="290"/>
      <c r="H120" s="179"/>
      <c r="I120" s="34"/>
    </row>
    <row r="121" spans="1:11" ht="10.5" customHeight="1" x14ac:dyDescent="0.2">
      <c r="B121" s="16" t="s">
        <v>312</v>
      </c>
      <c r="C121" s="289"/>
      <c r="D121" s="289"/>
      <c r="E121" s="289"/>
      <c r="F121" s="290"/>
      <c r="G121" s="290"/>
      <c r="H121" s="179"/>
      <c r="I121" s="34"/>
    </row>
    <row r="122" spans="1:11" ht="10.5" customHeight="1" x14ac:dyDescent="0.2">
      <c r="B122" s="16" t="s">
        <v>313</v>
      </c>
      <c r="C122" s="289"/>
      <c r="D122" s="289"/>
      <c r="E122" s="289"/>
      <c r="F122" s="290"/>
      <c r="G122" s="290"/>
      <c r="H122" s="179"/>
      <c r="I122" s="34"/>
      <c r="K122" s="28"/>
    </row>
    <row r="123" spans="1:11" ht="10.5" customHeight="1" x14ac:dyDescent="0.2">
      <c r="B123" s="16" t="s">
        <v>91</v>
      </c>
      <c r="C123" s="289">
        <v>2007077.6599999997</v>
      </c>
      <c r="D123" s="289">
        <v>1174650.1099999999</v>
      </c>
      <c r="E123" s="289">
        <v>3181727.7699999996</v>
      </c>
      <c r="F123" s="290">
        <v>83184.38</v>
      </c>
      <c r="G123" s="290">
        <v>20909.129999999997</v>
      </c>
      <c r="H123" s="179">
        <v>-3.2404840057478124E-2</v>
      </c>
      <c r="I123" s="34"/>
    </row>
    <row r="124" spans="1:11" ht="10.5" customHeight="1" x14ac:dyDescent="0.2">
      <c r="B124" s="16" t="s">
        <v>94</v>
      </c>
      <c r="C124" s="289">
        <v>27827.19</v>
      </c>
      <c r="D124" s="289">
        <v>642205.88</v>
      </c>
      <c r="E124" s="289">
        <v>670033.07000000007</v>
      </c>
      <c r="F124" s="290"/>
      <c r="G124" s="290">
        <v>2216.65</v>
      </c>
      <c r="H124" s="179">
        <v>-2.9241497466256927E-2</v>
      </c>
      <c r="I124" s="34"/>
    </row>
    <row r="125" spans="1:11" s="28" customFormat="1" ht="10.5" customHeight="1" x14ac:dyDescent="0.2">
      <c r="A125" s="24"/>
      <c r="B125" s="16" t="s">
        <v>92</v>
      </c>
      <c r="C125" s="289">
        <v>115563.18999999999</v>
      </c>
      <c r="D125" s="289">
        <v>21413.040000000001</v>
      </c>
      <c r="E125" s="289">
        <v>136976.22999999995</v>
      </c>
      <c r="F125" s="290">
        <v>1918.8600000000001</v>
      </c>
      <c r="G125" s="290">
        <v>582.35000000000014</v>
      </c>
      <c r="H125" s="179">
        <v>-0.28542571603378208</v>
      </c>
      <c r="I125" s="27"/>
      <c r="J125" s="5"/>
      <c r="K125" s="5"/>
    </row>
    <row r="126" spans="1:11" ht="10.5" customHeight="1" x14ac:dyDescent="0.2">
      <c r="B126" s="16" t="s">
        <v>93</v>
      </c>
      <c r="C126" s="289">
        <v>210969.57999999996</v>
      </c>
      <c r="D126" s="289">
        <v>44372.25</v>
      </c>
      <c r="E126" s="289">
        <v>255341.82999999996</v>
      </c>
      <c r="F126" s="290">
        <v>6897</v>
      </c>
      <c r="G126" s="290">
        <v>1324.5</v>
      </c>
      <c r="H126" s="179">
        <v>-0.2199496016636141</v>
      </c>
      <c r="I126" s="34"/>
    </row>
    <row r="127" spans="1:11" ht="10.5" customHeight="1" x14ac:dyDescent="0.2">
      <c r="B127" s="16" t="s">
        <v>252</v>
      </c>
      <c r="C127" s="289"/>
      <c r="D127" s="289"/>
      <c r="E127" s="289"/>
      <c r="F127" s="290"/>
      <c r="G127" s="290"/>
      <c r="H127" s="179"/>
      <c r="I127" s="34"/>
    </row>
    <row r="128" spans="1:11" ht="10.5" customHeight="1" x14ac:dyDescent="0.2">
      <c r="B128" s="16" t="s">
        <v>303</v>
      </c>
      <c r="C128" s="289"/>
      <c r="D128" s="289"/>
      <c r="E128" s="289"/>
      <c r="F128" s="290"/>
      <c r="G128" s="290"/>
      <c r="H128" s="179"/>
      <c r="I128" s="34"/>
    </row>
    <row r="129" spans="1:11" ht="10.5" customHeight="1" x14ac:dyDescent="0.2">
      <c r="B129" s="268" t="s">
        <v>255</v>
      </c>
      <c r="C129" s="289"/>
      <c r="D129" s="289">
        <v>596525.19999999984</v>
      </c>
      <c r="E129" s="289">
        <v>596525.19999999984</v>
      </c>
      <c r="F129" s="290">
        <v>596525.19999999984</v>
      </c>
      <c r="G129" s="290">
        <v>4979.4400000000005</v>
      </c>
      <c r="H129" s="179">
        <v>0.31409563903456594</v>
      </c>
      <c r="I129" s="34"/>
    </row>
    <row r="130" spans="1:11" ht="10.5" customHeight="1" x14ac:dyDescent="0.2">
      <c r="B130" s="16" t="s">
        <v>489</v>
      </c>
      <c r="C130" s="289"/>
      <c r="D130" s="289"/>
      <c r="E130" s="289"/>
      <c r="F130" s="290"/>
      <c r="G130" s="290"/>
      <c r="H130" s="179"/>
      <c r="I130" s="34"/>
    </row>
    <row r="131" spans="1:11" ht="10.5" customHeight="1" x14ac:dyDescent="0.2">
      <c r="B131" s="268" t="s">
        <v>487</v>
      </c>
      <c r="C131" s="289"/>
      <c r="D131" s="289">
        <v>2655828.6176</v>
      </c>
      <c r="E131" s="289">
        <v>2655828.6176</v>
      </c>
      <c r="F131" s="290"/>
      <c r="G131" s="290"/>
      <c r="H131" s="179">
        <v>0.42154665452184936</v>
      </c>
      <c r="I131" s="34"/>
    </row>
    <row r="132" spans="1:11" ht="10.5" customHeight="1" x14ac:dyDescent="0.2">
      <c r="B132" s="16" t="s">
        <v>420</v>
      </c>
      <c r="C132" s="289"/>
      <c r="D132" s="289">
        <v>3812848.4734990001</v>
      </c>
      <c r="E132" s="289">
        <v>3812848.4734990001</v>
      </c>
      <c r="F132" s="290"/>
      <c r="G132" s="290"/>
      <c r="H132" s="179">
        <v>0.68702172196423295</v>
      </c>
      <c r="I132" s="34"/>
    </row>
    <row r="133" spans="1:11" ht="10.5" customHeight="1" x14ac:dyDescent="0.2">
      <c r="B133" s="574" t="s">
        <v>449</v>
      </c>
      <c r="C133" s="289"/>
      <c r="D133" s="289">
        <v>13822.800000000001</v>
      </c>
      <c r="E133" s="289">
        <v>13822.800000000001</v>
      </c>
      <c r="F133" s="290"/>
      <c r="G133" s="290"/>
      <c r="H133" s="179">
        <v>-0.37393903709407128</v>
      </c>
      <c r="I133" s="34"/>
    </row>
    <row r="134" spans="1:11" ht="10.5" hidden="1" customHeight="1" x14ac:dyDescent="0.2">
      <c r="B134" s="574"/>
      <c r="C134" s="289"/>
      <c r="D134" s="289"/>
      <c r="E134" s="289"/>
      <c r="F134" s="290"/>
      <c r="G134" s="290"/>
      <c r="H134" s="179"/>
      <c r="I134" s="34"/>
    </row>
    <row r="135" spans="1:11" ht="10.5" customHeight="1" x14ac:dyDescent="0.2">
      <c r="B135" s="16" t="s">
        <v>99</v>
      </c>
      <c r="C135" s="289">
        <v>486597.8800000007</v>
      </c>
      <c r="D135" s="289">
        <v>646622.94341000007</v>
      </c>
      <c r="E135" s="289">
        <v>1133220.8234100009</v>
      </c>
      <c r="F135" s="290">
        <v>269641.59970200004</v>
      </c>
      <c r="G135" s="290">
        <v>4177.9315860000006</v>
      </c>
      <c r="H135" s="179">
        <v>0.15272922015380841</v>
      </c>
      <c r="I135" s="34"/>
    </row>
    <row r="136" spans="1:11" ht="10.5" customHeight="1" x14ac:dyDescent="0.2">
      <c r="B136" s="16" t="s">
        <v>283</v>
      </c>
      <c r="C136" s="289"/>
      <c r="D136" s="289">
        <v>-2617944</v>
      </c>
      <c r="E136" s="289">
        <v>-2617944</v>
      </c>
      <c r="F136" s="290">
        <v>-30888</v>
      </c>
      <c r="G136" s="290">
        <v>-18216</v>
      </c>
      <c r="H136" s="179">
        <v>0.12356182726476805</v>
      </c>
      <c r="I136" s="34"/>
      <c r="K136" s="28"/>
    </row>
    <row r="137" spans="1:11" ht="10.5" customHeight="1" x14ac:dyDescent="0.2">
      <c r="B137" s="16" t="s">
        <v>279</v>
      </c>
      <c r="C137" s="289">
        <v>3</v>
      </c>
      <c r="D137" s="289">
        <v>-38540080</v>
      </c>
      <c r="E137" s="289">
        <v>-38540077</v>
      </c>
      <c r="F137" s="290">
        <v>-78523</v>
      </c>
      <c r="G137" s="290">
        <v>-247436</v>
      </c>
      <c r="H137" s="179">
        <v>0.4671291959230639</v>
      </c>
      <c r="I137" s="34"/>
    </row>
    <row r="138" spans="1:11" s="28" customFormat="1" ht="10.5" customHeight="1" x14ac:dyDescent="0.2">
      <c r="A138" s="24"/>
      <c r="B138" s="29" t="s">
        <v>113</v>
      </c>
      <c r="C138" s="291">
        <v>624585857.01999903</v>
      </c>
      <c r="D138" s="291">
        <v>1211214271.3485634</v>
      </c>
      <c r="E138" s="291">
        <v>1835800128.3685622</v>
      </c>
      <c r="F138" s="292">
        <v>733999518.50970173</v>
      </c>
      <c r="G138" s="292">
        <v>10177631.829335999</v>
      </c>
      <c r="H138" s="178">
        <v>0.19379539509985344</v>
      </c>
      <c r="I138" s="36"/>
      <c r="J138" s="5"/>
      <c r="K138" s="209" t="b">
        <f>IF(ABS(E138-SUM(E92:E94,E103:E105,E110:E137))&lt;0.001,TRUE,FALSE)</f>
        <v>1</v>
      </c>
    </row>
    <row r="139" spans="1:11" s="28" customFormat="1" ht="10.5" customHeight="1" x14ac:dyDescent="0.2">
      <c r="A139" s="24"/>
      <c r="B139" s="74" t="s">
        <v>122</v>
      </c>
      <c r="C139" s="291"/>
      <c r="D139" s="291"/>
      <c r="E139" s="291"/>
      <c r="F139" s="292"/>
      <c r="G139" s="292"/>
      <c r="H139" s="178"/>
      <c r="I139" s="36"/>
      <c r="K139" s="5"/>
    </row>
    <row r="140" spans="1:11" ht="18" customHeight="1" x14ac:dyDescent="0.2">
      <c r="B140" s="16" t="s">
        <v>386</v>
      </c>
      <c r="C140" s="289">
        <v>2803551.9400000009</v>
      </c>
      <c r="D140" s="289">
        <v>16821030.310000006</v>
      </c>
      <c r="E140" s="289">
        <v>19624582.250000007</v>
      </c>
      <c r="F140" s="290">
        <v>10995.609999999999</v>
      </c>
      <c r="G140" s="290">
        <v>129819.06999999998</v>
      </c>
      <c r="H140" s="179">
        <v>7.2010563037443687E-2</v>
      </c>
      <c r="I140" s="34"/>
    </row>
    <row r="141" spans="1:11" ht="10.5" customHeight="1" x14ac:dyDescent="0.2">
      <c r="B141" s="16" t="s">
        <v>100</v>
      </c>
      <c r="C141" s="289">
        <v>70624.249999999942</v>
      </c>
      <c r="D141" s="289">
        <v>1739514.9199999995</v>
      </c>
      <c r="E141" s="289">
        <v>1810139.1699999995</v>
      </c>
      <c r="F141" s="290"/>
      <c r="G141" s="290">
        <v>11968.67</v>
      </c>
      <c r="H141" s="179">
        <v>0.53285649692938231</v>
      </c>
      <c r="I141" s="34"/>
    </row>
    <row r="142" spans="1:11" ht="10.5" customHeight="1" x14ac:dyDescent="0.2">
      <c r="B142" s="16" t="s">
        <v>177</v>
      </c>
      <c r="C142" s="289">
        <v>264800.93999999989</v>
      </c>
      <c r="D142" s="289">
        <v>246137.07000000007</v>
      </c>
      <c r="E142" s="289">
        <v>510938.01</v>
      </c>
      <c r="F142" s="290">
        <v>317.04000000000002</v>
      </c>
      <c r="G142" s="290">
        <v>3601.17</v>
      </c>
      <c r="H142" s="179">
        <v>0.35170226814852001</v>
      </c>
      <c r="I142" s="34"/>
    </row>
    <row r="143" spans="1:11" ht="10.5" customHeight="1" x14ac:dyDescent="0.2">
      <c r="B143" s="16" t="s">
        <v>22</v>
      </c>
      <c r="C143" s="289">
        <v>5614456.8699999982</v>
      </c>
      <c r="D143" s="289">
        <v>4082509.0322500006</v>
      </c>
      <c r="E143" s="289">
        <v>9696965.9022499993</v>
      </c>
      <c r="F143" s="290">
        <v>15092.1</v>
      </c>
      <c r="G143" s="290">
        <v>58923.128250000009</v>
      </c>
      <c r="H143" s="179">
        <v>0.16110242954351306</v>
      </c>
      <c r="I143" s="34"/>
    </row>
    <row r="144" spans="1:11" ht="10.5" customHeight="1" x14ac:dyDescent="0.2">
      <c r="B144" s="16" t="s">
        <v>381</v>
      </c>
      <c r="C144" s="289">
        <v>155398.38</v>
      </c>
      <c r="D144" s="289">
        <v>70336.444999999992</v>
      </c>
      <c r="E144" s="289">
        <v>225734.82500000001</v>
      </c>
      <c r="F144" s="290"/>
      <c r="G144" s="290">
        <v>1617.5</v>
      </c>
      <c r="H144" s="179">
        <v>0.44756929882275687</v>
      </c>
      <c r="I144" s="34"/>
    </row>
    <row r="145" spans="2:11" ht="10.5" customHeight="1" x14ac:dyDescent="0.2">
      <c r="B145" s="37" t="s">
        <v>312</v>
      </c>
      <c r="C145" s="289"/>
      <c r="D145" s="289">
        <v>667334.73086000024</v>
      </c>
      <c r="E145" s="289">
        <v>667334.73086000024</v>
      </c>
      <c r="F145" s="290"/>
      <c r="G145" s="290"/>
      <c r="H145" s="179">
        <v>-0.42365680382985016</v>
      </c>
      <c r="I145" s="34"/>
    </row>
    <row r="146" spans="2:11" ht="10.5" customHeight="1" x14ac:dyDescent="0.2">
      <c r="B146" s="16" t="s">
        <v>385</v>
      </c>
      <c r="C146" s="289">
        <v>3467460.3600000017</v>
      </c>
      <c r="D146" s="289">
        <v>2595531.5699999989</v>
      </c>
      <c r="E146" s="289">
        <v>6062991.9300000006</v>
      </c>
      <c r="F146" s="290">
        <v>5119.3899999999994</v>
      </c>
      <c r="G146" s="290">
        <v>37569.440000000002</v>
      </c>
      <c r="H146" s="179">
        <v>0.11033073011127836</v>
      </c>
      <c r="I146" s="34"/>
    </row>
    <row r="147" spans="2:11" ht="10.5" customHeight="1" x14ac:dyDescent="0.2">
      <c r="B147" s="16" t="s">
        <v>382</v>
      </c>
      <c r="C147" s="289"/>
      <c r="D147" s="289">
        <v>166523.1</v>
      </c>
      <c r="E147" s="289">
        <v>166523.1</v>
      </c>
      <c r="F147" s="290"/>
      <c r="G147" s="290">
        <v>1100</v>
      </c>
      <c r="H147" s="179">
        <v>-0.13016695343669593</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28</v>
      </c>
      <c r="D150" s="289">
        <v>625295.22164299991</v>
      </c>
      <c r="E150" s="289">
        <v>625323.22164299991</v>
      </c>
      <c r="F150" s="290">
        <v>390.64974999999998</v>
      </c>
      <c r="G150" s="290">
        <v>1733.0297560000004</v>
      </c>
      <c r="H150" s="179">
        <v>0.47927388862234332</v>
      </c>
      <c r="I150" s="34"/>
    </row>
    <row r="151" spans="2:11" ht="10.5" customHeight="1" x14ac:dyDescent="0.2">
      <c r="B151" s="41" t="s">
        <v>120</v>
      </c>
      <c r="C151" s="293">
        <v>12376320.740000002</v>
      </c>
      <c r="D151" s="293">
        <v>27014212.399753008</v>
      </c>
      <c r="E151" s="293">
        <v>39390533.139753014</v>
      </c>
      <c r="F151" s="294">
        <v>31914.789749999996</v>
      </c>
      <c r="G151" s="294">
        <v>246332.00800600002</v>
      </c>
      <c r="H151" s="286">
        <v>0.10631251480480808</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431</v>
      </c>
      <c r="C156" s="208"/>
      <c r="D156" s="208"/>
      <c r="E156" s="208"/>
      <c r="F156" s="208"/>
      <c r="G156" s="208"/>
      <c r="H156" s="205"/>
      <c r="I156" s="34"/>
    </row>
    <row r="157" spans="2:11" ht="14.25" customHeight="1" x14ac:dyDescent="0.25">
      <c r="B157" s="7" t="s">
        <v>288</v>
      </c>
      <c r="C157" s="8"/>
      <c r="D157" s="8"/>
      <c r="E157" s="8"/>
      <c r="F157" s="8"/>
      <c r="G157" s="8"/>
      <c r="H157" s="8"/>
      <c r="I157" s="8"/>
    </row>
    <row r="158" spans="2:11" ht="12" customHeight="1" x14ac:dyDescent="0.2">
      <c r="B158" s="9"/>
      <c r="C158" s="10" t="str">
        <f>C3</f>
        <v>MOIS DE MAI 2024</v>
      </c>
      <c r="D158" s="11"/>
    </row>
    <row r="159" spans="2:11" ht="14.25" customHeight="1" x14ac:dyDescent="0.2">
      <c r="B159" s="12" t="str">
        <f>B4</f>
        <v xml:space="preserve">             I - ASSURANCE MALADIE : DÉPENSES en milliers d'euros</v>
      </c>
      <c r="C159" s="13"/>
      <c r="D159" s="13"/>
      <c r="E159" s="13"/>
      <c r="F159" s="13"/>
      <c r="G159" s="13"/>
      <c r="H159" s="14"/>
      <c r="I159" s="15"/>
      <c r="K159" s="28"/>
    </row>
    <row r="160" spans="2:11" ht="12" customHeight="1" x14ac:dyDescent="0.2">
      <c r="B160" s="16" t="s">
        <v>4</v>
      </c>
      <c r="C160" s="386" t="s">
        <v>1</v>
      </c>
      <c r="D160" s="17" t="s">
        <v>2</v>
      </c>
      <c r="E160" s="386" t="s">
        <v>6</v>
      </c>
      <c r="F160" s="219" t="s">
        <v>3</v>
      </c>
      <c r="G160" s="219" t="s">
        <v>237</v>
      </c>
      <c r="H160" s="19" t="str">
        <f>$H$5</f>
        <v>PCAP</v>
      </c>
      <c r="I160" s="20"/>
      <c r="K160" s="28"/>
    </row>
    <row r="161" spans="1:11" ht="9.75" customHeight="1" x14ac:dyDescent="0.2">
      <c r="B161" s="21"/>
      <c r="C161" s="45" t="s">
        <v>5</v>
      </c>
      <c r="D161" s="44" t="s">
        <v>5</v>
      </c>
      <c r="E161" s="45"/>
      <c r="F161" s="220" t="s">
        <v>241</v>
      </c>
      <c r="G161" s="220" t="s">
        <v>239</v>
      </c>
      <c r="H161" s="22" t="str">
        <f>$H$6</f>
        <v>en %</v>
      </c>
      <c r="I161" s="23"/>
      <c r="K161" s="28"/>
    </row>
    <row r="162" spans="1:11" s="28" customFormat="1" ht="13.5" customHeight="1" x14ac:dyDescent="0.2">
      <c r="A162" s="24"/>
      <c r="B162" s="31" t="s">
        <v>121</v>
      </c>
      <c r="C162" s="30"/>
      <c r="D162" s="30"/>
      <c r="E162" s="30"/>
      <c r="F162" s="222"/>
      <c r="G162" s="222"/>
      <c r="H162" s="178"/>
      <c r="I162" s="36"/>
    </row>
    <row r="163" spans="1:11" s="28" customFormat="1" ht="10.5" customHeight="1" x14ac:dyDescent="0.2">
      <c r="A163" s="24"/>
      <c r="B163" s="16" t="s">
        <v>116</v>
      </c>
      <c r="C163" s="289">
        <v>100229222.76000014</v>
      </c>
      <c r="D163" s="289">
        <v>11171481.069999991</v>
      </c>
      <c r="E163" s="289">
        <v>111400703.83000013</v>
      </c>
      <c r="F163" s="290">
        <v>328981.8600000001</v>
      </c>
      <c r="G163" s="290">
        <v>887738.7899999998</v>
      </c>
      <c r="H163" s="179">
        <v>-8.1865620136496786E-2</v>
      </c>
      <c r="I163" s="36"/>
      <c r="J163" s="5"/>
    </row>
    <row r="164" spans="1:11" s="28" customFormat="1" ht="10.5" customHeight="1" x14ac:dyDescent="0.2">
      <c r="A164" s="24"/>
      <c r="B164" s="16" t="s">
        <v>117</v>
      </c>
      <c r="C164" s="289">
        <v>59536181.499999985</v>
      </c>
      <c r="D164" s="289">
        <v>7864841.1100000013</v>
      </c>
      <c r="E164" s="289">
        <v>67401022.609999985</v>
      </c>
      <c r="F164" s="290">
        <v>3250.58</v>
      </c>
      <c r="G164" s="290">
        <v>449294.77000000014</v>
      </c>
      <c r="H164" s="179">
        <v>-0.14804943629033496</v>
      </c>
      <c r="I164" s="36"/>
      <c r="J164" s="5"/>
    </row>
    <row r="165" spans="1:11" s="28" customFormat="1" ht="10.5" customHeight="1" x14ac:dyDescent="0.2">
      <c r="A165" s="24"/>
      <c r="B165" s="16" t="s">
        <v>118</v>
      </c>
      <c r="C165" s="289">
        <v>1679386.2100000011</v>
      </c>
      <c r="D165" s="289">
        <v>39099908.699999996</v>
      </c>
      <c r="E165" s="289">
        <v>40779294.909999996</v>
      </c>
      <c r="F165" s="290"/>
      <c r="G165" s="290">
        <v>221610.21</v>
      </c>
      <c r="H165" s="179">
        <v>1.8349004280732828E-2</v>
      </c>
      <c r="I165" s="36"/>
      <c r="J165" s="5"/>
    </row>
    <row r="166" spans="1:11" s="28" customFormat="1" ht="10.5" customHeight="1" x14ac:dyDescent="0.2">
      <c r="A166" s="24"/>
      <c r="B166" s="16" t="s">
        <v>166</v>
      </c>
      <c r="C166" s="289">
        <v>16817293.269999951</v>
      </c>
      <c r="D166" s="289">
        <v>1412409.8199999968</v>
      </c>
      <c r="E166" s="289">
        <v>18229703.089999951</v>
      </c>
      <c r="F166" s="290">
        <v>4759.1399999999994</v>
      </c>
      <c r="G166" s="290">
        <v>135818.52000000002</v>
      </c>
      <c r="H166" s="179">
        <v>-7.9815713574274083E-2</v>
      </c>
      <c r="I166" s="36"/>
      <c r="J166" s="5"/>
    </row>
    <row r="167" spans="1:11" s="28" customFormat="1" ht="10.5" customHeight="1" x14ac:dyDescent="0.2">
      <c r="A167" s="24"/>
      <c r="B167" s="16" t="s">
        <v>22</v>
      </c>
      <c r="C167" s="289">
        <v>11566013.260000004</v>
      </c>
      <c r="D167" s="289">
        <v>1390020.3800000001</v>
      </c>
      <c r="E167" s="289">
        <v>12956033.640000004</v>
      </c>
      <c r="F167" s="290">
        <v>821</v>
      </c>
      <c r="G167" s="290">
        <v>89281.960000000036</v>
      </c>
      <c r="H167" s="179">
        <v>-0.11088284884758526</v>
      </c>
      <c r="I167" s="36"/>
      <c r="J167" s="5"/>
    </row>
    <row r="168" spans="1:11" s="28" customFormat="1" ht="10.5" customHeight="1" x14ac:dyDescent="0.2">
      <c r="A168" s="24"/>
      <c r="B168" s="16" t="s">
        <v>115</v>
      </c>
      <c r="C168" s="289">
        <v>9676632.7800000142</v>
      </c>
      <c r="D168" s="289">
        <v>9998493.9499999993</v>
      </c>
      <c r="E168" s="289">
        <v>19675126.730000012</v>
      </c>
      <c r="F168" s="290">
        <v>2591026.7599999998</v>
      </c>
      <c r="G168" s="290">
        <v>117345.18000000005</v>
      </c>
      <c r="H168" s="179">
        <v>4.6798658850517372E-2</v>
      </c>
      <c r="I168" s="36"/>
      <c r="J168" s="5"/>
    </row>
    <row r="169" spans="1:11" s="28" customFormat="1" ht="10.5" customHeight="1" x14ac:dyDescent="0.2">
      <c r="A169" s="24"/>
      <c r="B169" s="16" t="s">
        <v>114</v>
      </c>
      <c r="C169" s="289">
        <v>120674.70000000001</v>
      </c>
      <c r="D169" s="289">
        <v>6257881.8699999861</v>
      </c>
      <c r="E169" s="289">
        <v>6378556.5699999873</v>
      </c>
      <c r="F169" s="290">
        <v>1456.1499999999999</v>
      </c>
      <c r="G169" s="290">
        <v>37442.960000000014</v>
      </c>
      <c r="H169" s="179">
        <v>7.0597814721869323E-2</v>
      </c>
      <c r="I169" s="36"/>
      <c r="J169" s="5"/>
    </row>
    <row r="170" spans="1:11" s="28" customFormat="1" ht="10.5" customHeight="1" x14ac:dyDescent="0.2">
      <c r="A170" s="24"/>
      <c r="B170" s="16" t="s">
        <v>100</v>
      </c>
      <c r="C170" s="289">
        <v>2923.6700000000014</v>
      </c>
      <c r="D170" s="289">
        <v>3216.0899999999997</v>
      </c>
      <c r="E170" s="289">
        <v>6139.7600000000011</v>
      </c>
      <c r="F170" s="290"/>
      <c r="G170" s="290">
        <v>36.799999999999997</v>
      </c>
      <c r="H170" s="179">
        <v>0.70113681387339644</v>
      </c>
      <c r="I170" s="36"/>
      <c r="J170" s="5"/>
    </row>
    <row r="171" spans="1:11" s="28" customFormat="1" ht="10.5" customHeight="1" x14ac:dyDescent="0.2">
      <c r="A171" s="24"/>
      <c r="B171" s="16" t="s">
        <v>283</v>
      </c>
      <c r="C171" s="289"/>
      <c r="D171" s="289">
        <v>-10752</v>
      </c>
      <c r="E171" s="289">
        <v>-10752</v>
      </c>
      <c r="F171" s="290"/>
      <c r="G171" s="290">
        <v>-24</v>
      </c>
      <c r="H171" s="179">
        <v>0.25139664804469275</v>
      </c>
      <c r="I171" s="36"/>
      <c r="J171" s="5"/>
    </row>
    <row r="172" spans="1:11" s="28" customFormat="1" ht="12.75" customHeight="1" x14ac:dyDescent="0.2">
      <c r="A172" s="24"/>
      <c r="B172" s="16" t="s">
        <v>416</v>
      </c>
      <c r="C172" s="289"/>
      <c r="D172" s="289"/>
      <c r="E172" s="289"/>
      <c r="F172" s="290"/>
      <c r="G172" s="290"/>
      <c r="H172" s="179"/>
      <c r="I172" s="36"/>
      <c r="J172" s="5"/>
    </row>
    <row r="173" spans="1:11" s="28" customFormat="1" ht="12.75" customHeight="1" x14ac:dyDescent="0.2">
      <c r="A173" s="24"/>
      <c r="B173" s="16" t="s">
        <v>412</v>
      </c>
      <c r="C173" s="289"/>
      <c r="D173" s="289">
        <v>329175.87700500013</v>
      </c>
      <c r="E173" s="289">
        <v>329175.87700500013</v>
      </c>
      <c r="F173" s="290"/>
      <c r="G173" s="290"/>
      <c r="H173" s="179">
        <v>-0.12922898084419032</v>
      </c>
      <c r="I173" s="36"/>
      <c r="J173" s="5"/>
    </row>
    <row r="174" spans="1:11" s="28" customFormat="1" ht="12.75" customHeight="1" x14ac:dyDescent="0.2">
      <c r="A174" s="24"/>
      <c r="B174" s="16" t="s">
        <v>374</v>
      </c>
      <c r="C174" s="289">
        <v>251890.43</v>
      </c>
      <c r="D174" s="289">
        <v>124380.48499999999</v>
      </c>
      <c r="E174" s="289">
        <v>376270.91499999998</v>
      </c>
      <c r="F174" s="290"/>
      <c r="G174" s="290">
        <v>1305</v>
      </c>
      <c r="H174" s="179">
        <v>-1.3643414582823254E-2</v>
      </c>
      <c r="I174" s="36"/>
      <c r="J174" s="5"/>
    </row>
    <row r="175" spans="1:11" s="28" customFormat="1" ht="12.75" customHeight="1" x14ac:dyDescent="0.2">
      <c r="A175" s="24"/>
      <c r="B175" s="574" t="s">
        <v>451</v>
      </c>
      <c r="C175" s="289"/>
      <c r="D175" s="289"/>
      <c r="E175" s="289"/>
      <c r="F175" s="290"/>
      <c r="G175" s="290"/>
      <c r="H175" s="179"/>
      <c r="I175" s="36"/>
      <c r="J175" s="5"/>
    </row>
    <row r="176" spans="1:11" s="28" customFormat="1" ht="12.75" hidden="1" customHeight="1" x14ac:dyDescent="0.2">
      <c r="A176" s="24"/>
      <c r="B176" s="574"/>
      <c r="C176" s="289"/>
      <c r="D176" s="289"/>
      <c r="E176" s="289"/>
      <c r="F176" s="290"/>
      <c r="G176" s="290"/>
      <c r="H176" s="179"/>
      <c r="I176" s="36"/>
      <c r="J176" s="5"/>
    </row>
    <row r="177" spans="1:11" s="28" customFormat="1" ht="12" customHeight="1" x14ac:dyDescent="0.2">
      <c r="A177" s="24"/>
      <c r="B177" s="269" t="s">
        <v>99</v>
      </c>
      <c r="C177" s="289"/>
      <c r="D177" s="289">
        <v>223311.74</v>
      </c>
      <c r="E177" s="289">
        <v>223311.74</v>
      </c>
      <c r="F177" s="290"/>
      <c r="G177" s="290">
        <v>1678</v>
      </c>
      <c r="H177" s="179">
        <v>0.42040453640509612</v>
      </c>
      <c r="I177" s="36"/>
    </row>
    <row r="178" spans="1:11" s="28" customFormat="1" ht="14.25" customHeight="1" x14ac:dyDescent="0.2">
      <c r="A178" s="24"/>
      <c r="B178" s="35" t="s">
        <v>119</v>
      </c>
      <c r="C178" s="291">
        <v>199880218.58000007</v>
      </c>
      <c r="D178" s="291">
        <v>77864369.09200497</v>
      </c>
      <c r="E178" s="291">
        <v>277744587.67200512</v>
      </c>
      <c r="F178" s="292">
        <v>2930295.49</v>
      </c>
      <c r="G178" s="292">
        <v>1941528.1900000002</v>
      </c>
      <c r="H178" s="178">
        <v>-7.5940446912716175E-2</v>
      </c>
      <c r="I178" s="36"/>
      <c r="K178" s="209" t="b">
        <f>IF(ABS(E178-SUM(E163:E177))&lt;0.001,TRUE,FALSE)</f>
        <v>1</v>
      </c>
    </row>
    <row r="179" spans="1:11" s="28" customFormat="1" ht="14.25" customHeight="1" x14ac:dyDescent="0.2">
      <c r="A179" s="24"/>
      <c r="B179" s="31" t="s">
        <v>243</v>
      </c>
      <c r="C179" s="291"/>
      <c r="D179" s="291"/>
      <c r="E179" s="291"/>
      <c r="F179" s="292"/>
      <c r="G179" s="292"/>
      <c r="H179" s="178"/>
      <c r="I179" s="36"/>
    </row>
    <row r="180" spans="1:11" s="28" customFormat="1" ht="10.5" customHeight="1" x14ac:dyDescent="0.2">
      <c r="A180" s="24"/>
      <c r="B180" s="16" t="s">
        <v>22</v>
      </c>
      <c r="C180" s="289">
        <v>18500205.420000006</v>
      </c>
      <c r="D180" s="289">
        <v>15974320.096000005</v>
      </c>
      <c r="E180" s="289">
        <v>34474525.51600001</v>
      </c>
      <c r="F180" s="290"/>
      <c r="G180" s="290">
        <v>115790.96350000001</v>
      </c>
      <c r="H180" s="179">
        <v>0.21697256450333713</v>
      </c>
      <c r="I180" s="36"/>
      <c r="J180" s="5"/>
    </row>
    <row r="181" spans="1:11" s="28" customFormat="1" ht="10.5" customHeight="1" x14ac:dyDescent="0.2">
      <c r="A181" s="24"/>
      <c r="B181" s="16" t="s">
        <v>387</v>
      </c>
      <c r="C181" s="289">
        <v>11342.872049999994</v>
      </c>
      <c r="D181" s="289">
        <v>62676.505750000004</v>
      </c>
      <c r="E181" s="289">
        <v>74019.377800000017</v>
      </c>
      <c r="F181" s="290"/>
      <c r="G181" s="290">
        <v>261.43090000000001</v>
      </c>
      <c r="H181" s="179">
        <v>-0.59232517220585401</v>
      </c>
      <c r="I181" s="36"/>
      <c r="J181" s="5"/>
    </row>
    <row r="182" spans="1:11" s="28" customFormat="1" ht="10.5" customHeight="1" x14ac:dyDescent="0.2">
      <c r="A182" s="24"/>
      <c r="B182" s="16" t="s">
        <v>104</v>
      </c>
      <c r="C182" s="289">
        <v>16790530.520000007</v>
      </c>
      <c r="D182" s="289">
        <v>15172251.350000005</v>
      </c>
      <c r="E182" s="289">
        <v>31962781.870000012</v>
      </c>
      <c r="F182" s="290"/>
      <c r="G182" s="290">
        <v>143442.79999999999</v>
      </c>
      <c r="H182" s="179">
        <v>0.10413069816675846</v>
      </c>
      <c r="I182" s="36"/>
      <c r="J182" s="5"/>
    </row>
    <row r="183" spans="1:11" s="28" customFormat="1" ht="10.5" customHeight="1" x14ac:dyDescent="0.2">
      <c r="A183" s="24"/>
      <c r="B183" s="33" t="s">
        <v>106</v>
      </c>
      <c r="C183" s="289">
        <v>13743180.370000008</v>
      </c>
      <c r="D183" s="289">
        <v>13878277.890000006</v>
      </c>
      <c r="E183" s="289">
        <v>27621458.260000013</v>
      </c>
      <c r="F183" s="290"/>
      <c r="G183" s="290">
        <v>133374.39999999999</v>
      </c>
      <c r="H183" s="179">
        <v>0.13043123287973923</v>
      </c>
      <c r="I183" s="36"/>
      <c r="J183" s="5"/>
    </row>
    <row r="184" spans="1:11" s="28" customFormat="1" ht="10.5" customHeight="1" x14ac:dyDescent="0.2">
      <c r="A184" s="24"/>
      <c r="B184" s="33" t="s">
        <v>304</v>
      </c>
      <c r="C184" s="289">
        <v>394067.63</v>
      </c>
      <c r="D184" s="289">
        <v>1383440.6799999997</v>
      </c>
      <c r="E184" s="289">
        <v>1777508.3099999996</v>
      </c>
      <c r="F184" s="290"/>
      <c r="G184" s="290">
        <v>18120.439999999999</v>
      </c>
      <c r="H184" s="179">
        <v>0.63946401371177619</v>
      </c>
      <c r="I184" s="36"/>
      <c r="J184" s="5"/>
    </row>
    <row r="185" spans="1:11" s="28" customFormat="1" ht="10.5" customHeight="1" x14ac:dyDescent="0.2">
      <c r="A185" s="24"/>
      <c r="B185" s="33" t="s">
        <v>305</v>
      </c>
      <c r="C185" s="289">
        <v>481.06999999999988</v>
      </c>
      <c r="D185" s="289">
        <v>146338.38</v>
      </c>
      <c r="E185" s="289">
        <v>146819.44999999998</v>
      </c>
      <c r="F185" s="290"/>
      <c r="G185" s="290">
        <v>376.2</v>
      </c>
      <c r="H185" s="179"/>
      <c r="I185" s="36"/>
      <c r="J185" s="5"/>
    </row>
    <row r="186" spans="1:11" s="28" customFormat="1" ht="10.5" customHeight="1" x14ac:dyDescent="0.2">
      <c r="A186" s="24"/>
      <c r="B186" s="33" t="s">
        <v>306</v>
      </c>
      <c r="C186" s="289">
        <v>5068.5899999999992</v>
      </c>
      <c r="D186" s="289">
        <v>540206.83000000007</v>
      </c>
      <c r="E186" s="289">
        <v>545275.42000000004</v>
      </c>
      <c r="F186" s="290"/>
      <c r="G186" s="290">
        <v>4502.6899999999996</v>
      </c>
      <c r="H186" s="179">
        <v>5.1970657705188605E-2</v>
      </c>
      <c r="I186" s="36"/>
      <c r="J186" s="5"/>
    </row>
    <row r="187" spans="1:11" s="28" customFormat="1" ht="10.5" customHeight="1" x14ac:dyDescent="0.2">
      <c r="A187" s="24"/>
      <c r="B187" s="33" t="s">
        <v>307</v>
      </c>
      <c r="C187" s="289">
        <v>1670051.7800000014</v>
      </c>
      <c r="D187" s="289">
        <v>972673.86999999965</v>
      </c>
      <c r="E187" s="289">
        <v>2642725.6500000008</v>
      </c>
      <c r="F187" s="290"/>
      <c r="G187" s="290">
        <v>12764.259999999998</v>
      </c>
      <c r="H187" s="179">
        <v>-2.6902577824456819E-2</v>
      </c>
      <c r="I187" s="36"/>
      <c r="J187" s="5"/>
    </row>
    <row r="188" spans="1:11" s="28" customFormat="1" ht="10.5" customHeight="1" x14ac:dyDescent="0.2">
      <c r="A188" s="24"/>
      <c r="B188" s="33" t="s">
        <v>308</v>
      </c>
      <c r="C188" s="289">
        <v>2244643.1999999983</v>
      </c>
      <c r="D188" s="289">
        <v>1600114.1100000003</v>
      </c>
      <c r="E188" s="289">
        <v>3844757.3099999982</v>
      </c>
      <c r="F188" s="290"/>
      <c r="G188" s="290">
        <v>17353.009999999998</v>
      </c>
      <c r="H188" s="179">
        <v>0.15487019753747111</v>
      </c>
      <c r="I188" s="36"/>
      <c r="J188" s="5"/>
      <c r="K188" s="5"/>
    </row>
    <row r="189" spans="1:11" s="28" customFormat="1" ht="10.5" customHeight="1" x14ac:dyDescent="0.2">
      <c r="A189" s="24"/>
      <c r="B189" s="33" t="s">
        <v>309</v>
      </c>
      <c r="C189" s="289">
        <v>9428868.1000000071</v>
      </c>
      <c r="D189" s="289">
        <v>9235504.0200000051</v>
      </c>
      <c r="E189" s="289">
        <v>18664372.120000016</v>
      </c>
      <c r="F189" s="290"/>
      <c r="G189" s="290">
        <v>80257.799999999988</v>
      </c>
      <c r="H189" s="179">
        <v>0.11624465685077134</v>
      </c>
      <c r="I189" s="36"/>
      <c r="J189" s="5"/>
      <c r="K189" s="5"/>
    </row>
    <row r="190" spans="1:11" ht="10.5" customHeight="1" x14ac:dyDescent="0.2">
      <c r="B190" s="33" t="s">
        <v>105</v>
      </c>
      <c r="C190" s="289">
        <v>3047350.1500000008</v>
      </c>
      <c r="D190" s="289">
        <v>1293973.4599999997</v>
      </c>
      <c r="E190" s="289">
        <v>4341323.6100000013</v>
      </c>
      <c r="F190" s="290"/>
      <c r="G190" s="290">
        <v>10068.4</v>
      </c>
      <c r="H190" s="179">
        <v>-3.8237421182885201E-2</v>
      </c>
      <c r="I190" s="34"/>
    </row>
    <row r="191" spans="1:11" ht="10.5" customHeight="1" x14ac:dyDescent="0.2">
      <c r="B191" s="16" t="s">
        <v>116</v>
      </c>
      <c r="C191" s="289">
        <v>18259426.759999998</v>
      </c>
      <c r="D191" s="289">
        <v>2381990.0600000005</v>
      </c>
      <c r="E191" s="289">
        <v>20641416.819999997</v>
      </c>
      <c r="F191" s="290"/>
      <c r="G191" s="290">
        <v>58516.07</v>
      </c>
      <c r="H191" s="179">
        <v>-0.11787762834615312</v>
      </c>
      <c r="I191" s="34"/>
    </row>
    <row r="192" spans="1:11" ht="10.5" customHeight="1" x14ac:dyDescent="0.2">
      <c r="B192" s="16" t="s">
        <v>117</v>
      </c>
      <c r="C192" s="289">
        <v>12552577.489999996</v>
      </c>
      <c r="D192" s="289">
        <v>2429113.66</v>
      </c>
      <c r="E192" s="289">
        <v>14981691.149999995</v>
      </c>
      <c r="F192" s="290"/>
      <c r="G192" s="290">
        <v>34636.080000000002</v>
      </c>
      <c r="H192" s="179">
        <v>-0.15125262755526414</v>
      </c>
      <c r="I192" s="34"/>
      <c r="K192" s="28"/>
    </row>
    <row r="193" spans="1:11" ht="10.5" customHeight="1" x14ac:dyDescent="0.2">
      <c r="B193" s="16" t="s">
        <v>118</v>
      </c>
      <c r="C193" s="289">
        <v>178178.56</v>
      </c>
      <c r="D193" s="289">
        <v>4286832.5</v>
      </c>
      <c r="E193" s="289">
        <v>4465011.0599999996</v>
      </c>
      <c r="F193" s="290"/>
      <c r="G193" s="290">
        <v>4295.71</v>
      </c>
      <c r="H193" s="179">
        <v>5.8711029177697771E-2</v>
      </c>
      <c r="I193" s="34"/>
      <c r="K193" s="28"/>
    </row>
    <row r="194" spans="1:11" s="28" customFormat="1" ht="10.5" customHeight="1" x14ac:dyDescent="0.2">
      <c r="A194" s="24"/>
      <c r="B194" s="16" t="s">
        <v>115</v>
      </c>
      <c r="C194" s="289">
        <v>1728575.3699999996</v>
      </c>
      <c r="D194" s="289">
        <v>2375833.3999999994</v>
      </c>
      <c r="E194" s="289">
        <v>4104408.7699999996</v>
      </c>
      <c r="F194" s="290"/>
      <c r="G194" s="290">
        <v>7253.7700000000013</v>
      </c>
      <c r="H194" s="179">
        <v>-0.10799404987837391</v>
      </c>
      <c r="I194" s="36"/>
      <c r="J194" s="5"/>
    </row>
    <row r="195" spans="1:11" s="28" customFormat="1" ht="10.5" customHeight="1" x14ac:dyDescent="0.2">
      <c r="A195" s="24"/>
      <c r="B195" s="16" t="s">
        <v>114</v>
      </c>
      <c r="C195" s="289">
        <v>10535.989999999996</v>
      </c>
      <c r="D195" s="289">
        <v>1738905.1800000013</v>
      </c>
      <c r="E195" s="289">
        <v>1749441.1700000013</v>
      </c>
      <c r="F195" s="290"/>
      <c r="G195" s="290">
        <v>2840.34</v>
      </c>
      <c r="H195" s="179">
        <v>-0.12147833287327625</v>
      </c>
      <c r="I195" s="36"/>
      <c r="J195" s="5"/>
      <c r="K195" s="5"/>
    </row>
    <row r="196" spans="1:11" s="28" customFormat="1" ht="10.5" customHeight="1" x14ac:dyDescent="0.2">
      <c r="A196" s="24"/>
      <c r="B196" s="16" t="s">
        <v>95</v>
      </c>
      <c r="C196" s="289">
        <v>184584.28000000017</v>
      </c>
      <c r="D196" s="289">
        <v>1116291.4800000002</v>
      </c>
      <c r="E196" s="289">
        <v>1300875.7600000002</v>
      </c>
      <c r="F196" s="290"/>
      <c r="G196" s="290">
        <v>4637.92</v>
      </c>
      <c r="H196" s="179">
        <v>0.31966250176842492</v>
      </c>
      <c r="I196" s="36"/>
      <c r="J196" s="5"/>
      <c r="K196" s="5"/>
    </row>
    <row r="197" spans="1:11" ht="10.5" customHeight="1" x14ac:dyDescent="0.2">
      <c r="B197" s="16" t="s">
        <v>381</v>
      </c>
      <c r="C197" s="289">
        <v>8937743.1999999993</v>
      </c>
      <c r="D197" s="289">
        <v>1838218.7275</v>
      </c>
      <c r="E197" s="289">
        <v>10775961.927499996</v>
      </c>
      <c r="F197" s="290"/>
      <c r="G197" s="290">
        <v>70339.199999999997</v>
      </c>
      <c r="H197" s="179">
        <v>0.40859631387957052</v>
      </c>
      <c r="I197" s="20"/>
    </row>
    <row r="198" spans="1:11" ht="10.5" customHeight="1" x14ac:dyDescent="0.2">
      <c r="B198" s="16" t="s">
        <v>418</v>
      </c>
      <c r="C198" s="289"/>
      <c r="D198" s="289">
        <v>5460</v>
      </c>
      <c r="E198" s="289">
        <v>5460</v>
      </c>
      <c r="F198" s="290"/>
      <c r="G198" s="290"/>
      <c r="H198" s="179"/>
      <c r="I198" s="34"/>
    </row>
    <row r="199" spans="1:11" ht="10.5" customHeight="1" x14ac:dyDescent="0.2">
      <c r="B199" s="16" t="s">
        <v>444</v>
      </c>
      <c r="C199" s="289"/>
      <c r="D199" s="289"/>
      <c r="E199" s="289"/>
      <c r="F199" s="290"/>
      <c r="G199" s="290"/>
      <c r="H199" s="179"/>
      <c r="I199" s="34"/>
    </row>
    <row r="200" spans="1:11" ht="10.5" customHeight="1" x14ac:dyDescent="0.2">
      <c r="B200" s="16" t="s">
        <v>441</v>
      </c>
      <c r="C200" s="289"/>
      <c r="D200" s="289">
        <v>277628.42531399999</v>
      </c>
      <c r="E200" s="289">
        <v>277628.42531399999</v>
      </c>
      <c r="F200" s="290"/>
      <c r="G200" s="290"/>
      <c r="H200" s="179">
        <v>0.17062466767084628</v>
      </c>
      <c r="I200" s="34"/>
    </row>
    <row r="201" spans="1:11" ht="10.5" customHeight="1" x14ac:dyDescent="0.2">
      <c r="B201" s="16" t="s">
        <v>346</v>
      </c>
      <c r="C201" s="289"/>
      <c r="D201" s="289"/>
      <c r="E201" s="289"/>
      <c r="F201" s="290"/>
      <c r="G201" s="290"/>
      <c r="H201" s="179"/>
      <c r="I201" s="20"/>
    </row>
    <row r="202" spans="1:11" ht="10.5" customHeight="1" x14ac:dyDescent="0.2">
      <c r="B202" s="16" t="s">
        <v>350</v>
      </c>
      <c r="C202" s="289"/>
      <c r="D202" s="289">
        <v>56159290.315302007</v>
      </c>
      <c r="E202" s="289">
        <v>56159290.315302007</v>
      </c>
      <c r="F202" s="290"/>
      <c r="G202" s="290"/>
      <c r="H202" s="179">
        <v>-0.30184021359582291</v>
      </c>
      <c r="I202" s="20"/>
    </row>
    <row r="203" spans="1:11" ht="10.5" customHeight="1" x14ac:dyDescent="0.2">
      <c r="B203" s="16" t="s">
        <v>313</v>
      </c>
      <c r="C203" s="289"/>
      <c r="D203" s="289"/>
      <c r="E203" s="289"/>
      <c r="F203" s="290"/>
      <c r="G203" s="290"/>
      <c r="H203" s="179"/>
      <c r="I203" s="20"/>
    </row>
    <row r="204" spans="1:11" ht="10.5" customHeight="1" x14ac:dyDescent="0.2">
      <c r="B204" s="16" t="s">
        <v>351</v>
      </c>
      <c r="C204" s="289"/>
      <c r="D204" s="289"/>
      <c r="E204" s="289"/>
      <c r="F204" s="290"/>
      <c r="G204" s="290"/>
      <c r="H204" s="179"/>
      <c r="I204" s="20"/>
    </row>
    <row r="205" spans="1:11" ht="10.5" customHeight="1" x14ac:dyDescent="0.2">
      <c r="B205" s="269" t="s">
        <v>412</v>
      </c>
      <c r="C205" s="289"/>
      <c r="D205" s="289">
        <v>2825.9100000000003</v>
      </c>
      <c r="E205" s="289">
        <v>2825.9100000000003</v>
      </c>
      <c r="F205" s="290"/>
      <c r="G205" s="290"/>
      <c r="H205" s="179">
        <v>2.2791404384634451E-3</v>
      </c>
      <c r="I205" s="34"/>
    </row>
    <row r="206" spans="1:11" ht="10.5" customHeight="1" x14ac:dyDescent="0.2">
      <c r="B206" s="16" t="s">
        <v>100</v>
      </c>
      <c r="C206" s="289">
        <v>62093.839999999989</v>
      </c>
      <c r="D206" s="289">
        <v>465280.53</v>
      </c>
      <c r="E206" s="289">
        <v>527374.37</v>
      </c>
      <c r="F206" s="290"/>
      <c r="G206" s="290">
        <v>1323.43</v>
      </c>
      <c r="H206" s="179">
        <v>0.2199975552596225</v>
      </c>
      <c r="I206" s="34"/>
    </row>
    <row r="207" spans="1:11" ht="10.5" customHeight="1" x14ac:dyDescent="0.2">
      <c r="B207" s="16" t="s">
        <v>388</v>
      </c>
      <c r="C207" s="289">
        <v>6681.6279500000028</v>
      </c>
      <c r="D207" s="289">
        <v>38290.994250000018</v>
      </c>
      <c r="E207" s="289">
        <v>44972.622200000027</v>
      </c>
      <c r="F207" s="290"/>
      <c r="G207" s="290">
        <v>112.56910000000001</v>
      </c>
      <c r="H207" s="179"/>
      <c r="I207" s="34"/>
    </row>
    <row r="208" spans="1:11" ht="10.5" customHeight="1" x14ac:dyDescent="0.2">
      <c r="B208" s="16" t="s">
        <v>94</v>
      </c>
      <c r="C208" s="289">
        <v>264.45000000000005</v>
      </c>
      <c r="D208" s="289">
        <v>20414.25</v>
      </c>
      <c r="E208" s="289">
        <v>20678.7</v>
      </c>
      <c r="F208" s="290"/>
      <c r="G208" s="290"/>
      <c r="H208" s="179">
        <v>-0.32169937453339303</v>
      </c>
      <c r="I208" s="34"/>
      <c r="K208" s="28"/>
    </row>
    <row r="209" spans="1:11" ht="10.5" customHeight="1" x14ac:dyDescent="0.2">
      <c r="B209" s="16" t="s">
        <v>92</v>
      </c>
      <c r="C209" s="289">
        <v>14561.940000000002</v>
      </c>
      <c r="D209" s="289">
        <v>2421.58</v>
      </c>
      <c r="E209" s="289">
        <v>16983.520000000004</v>
      </c>
      <c r="F209" s="290"/>
      <c r="G209" s="290"/>
      <c r="H209" s="179">
        <v>-0.40073766676981637</v>
      </c>
      <c r="I209" s="34"/>
    </row>
    <row r="210" spans="1:11" s="28" customFormat="1" ht="10.5" customHeight="1" x14ac:dyDescent="0.2">
      <c r="A210" s="24"/>
      <c r="B210" s="16" t="s">
        <v>93</v>
      </c>
      <c r="C210" s="289">
        <v>22931.540000000008</v>
      </c>
      <c r="D210" s="289">
        <v>3323.25</v>
      </c>
      <c r="E210" s="289">
        <v>26254.790000000008</v>
      </c>
      <c r="F210" s="290"/>
      <c r="G210" s="290"/>
      <c r="H210" s="179">
        <v>-5.5145673554627406E-2</v>
      </c>
      <c r="I210" s="27"/>
      <c r="J210" s="5"/>
      <c r="K210" s="5"/>
    </row>
    <row r="211" spans="1:11" ht="10.5" customHeight="1" x14ac:dyDescent="0.2">
      <c r="B211" s="16" t="s">
        <v>303</v>
      </c>
      <c r="C211" s="289"/>
      <c r="D211" s="289"/>
      <c r="E211" s="289"/>
      <c r="F211" s="290"/>
      <c r="G211" s="290"/>
      <c r="H211" s="179"/>
      <c r="I211" s="34"/>
    </row>
    <row r="212" spans="1:11" ht="10.5" customHeight="1" x14ac:dyDescent="0.2">
      <c r="B212" s="16" t="s">
        <v>123</v>
      </c>
      <c r="C212" s="289">
        <v>98320.210000000021</v>
      </c>
      <c r="D212" s="289">
        <v>954709.19999999972</v>
      </c>
      <c r="E212" s="289">
        <v>1053029.4099999997</v>
      </c>
      <c r="F212" s="290"/>
      <c r="G212" s="290">
        <v>4351.68</v>
      </c>
      <c r="H212" s="179">
        <v>0.80356948460733202</v>
      </c>
      <c r="I212" s="34"/>
    </row>
    <row r="213" spans="1:11" ht="10.5" customHeight="1" x14ac:dyDescent="0.2">
      <c r="B213" s="16" t="s">
        <v>107</v>
      </c>
      <c r="C213" s="289"/>
      <c r="D213" s="289"/>
      <c r="E213" s="289"/>
      <c r="F213" s="290"/>
      <c r="G213" s="290"/>
      <c r="H213" s="179"/>
      <c r="I213" s="20"/>
    </row>
    <row r="214" spans="1:11" ht="10.5" customHeight="1" x14ac:dyDescent="0.2">
      <c r="B214" s="33" t="s">
        <v>110</v>
      </c>
      <c r="C214" s="289"/>
      <c r="D214" s="289"/>
      <c r="E214" s="289"/>
      <c r="F214" s="290"/>
      <c r="G214" s="290"/>
      <c r="H214" s="179"/>
      <c r="I214" s="34"/>
    </row>
    <row r="215" spans="1:11" ht="10.5" customHeight="1" x14ac:dyDescent="0.2">
      <c r="B215" s="33" t="s">
        <v>109</v>
      </c>
      <c r="C215" s="289"/>
      <c r="D215" s="289"/>
      <c r="E215" s="289"/>
      <c r="F215" s="290"/>
      <c r="G215" s="290"/>
      <c r="H215" s="179"/>
      <c r="I215" s="34"/>
    </row>
    <row r="216" spans="1:11" ht="10.5" customHeight="1" x14ac:dyDescent="0.2">
      <c r="B216" s="33" t="s">
        <v>111</v>
      </c>
      <c r="C216" s="289"/>
      <c r="D216" s="289"/>
      <c r="E216" s="289"/>
      <c r="F216" s="290"/>
      <c r="G216" s="290"/>
      <c r="H216" s="179"/>
      <c r="I216" s="34"/>
      <c r="K216" s="28"/>
    </row>
    <row r="217" spans="1:11" ht="10.5" customHeight="1" x14ac:dyDescent="0.2">
      <c r="B217" s="33" t="s">
        <v>112</v>
      </c>
      <c r="C217" s="289"/>
      <c r="D217" s="289"/>
      <c r="E217" s="289"/>
      <c r="F217" s="290"/>
      <c r="G217" s="290"/>
      <c r="H217" s="179"/>
      <c r="I217" s="34"/>
      <c r="K217" s="28"/>
    </row>
    <row r="218" spans="1:11" s="28" customFormat="1" ht="10.5" customHeight="1" x14ac:dyDescent="0.2">
      <c r="A218" s="24"/>
      <c r="B218" s="16" t="s">
        <v>256</v>
      </c>
      <c r="C218" s="289">
        <v>6594.42</v>
      </c>
      <c r="D218" s="289">
        <v>11607.609999999999</v>
      </c>
      <c r="E218" s="289">
        <v>18202.03</v>
      </c>
      <c r="F218" s="290"/>
      <c r="G218" s="290"/>
      <c r="H218" s="179">
        <v>0.46220422786955684</v>
      </c>
      <c r="I218" s="47"/>
      <c r="J218" s="5"/>
    </row>
    <row r="219" spans="1:11" s="28" customFormat="1" ht="10.5" customHeight="1" x14ac:dyDescent="0.2">
      <c r="A219" s="24"/>
      <c r="B219" s="16" t="s">
        <v>96</v>
      </c>
      <c r="C219" s="289"/>
      <c r="D219" s="289"/>
      <c r="E219" s="289"/>
      <c r="F219" s="290"/>
      <c r="G219" s="290"/>
      <c r="H219" s="179"/>
      <c r="I219" s="47"/>
      <c r="J219" s="5"/>
    </row>
    <row r="220" spans="1:11" s="28" customFormat="1" ht="10.5" customHeight="1" x14ac:dyDescent="0.2">
      <c r="A220" s="24"/>
      <c r="B220" s="16" t="s">
        <v>103</v>
      </c>
      <c r="C220" s="295"/>
      <c r="D220" s="295"/>
      <c r="E220" s="295"/>
      <c r="F220" s="296"/>
      <c r="G220" s="296"/>
      <c r="H220" s="190"/>
      <c r="I220" s="47"/>
      <c r="J220" s="5"/>
    </row>
    <row r="221" spans="1:11" s="28" customFormat="1" ht="10.5" customHeight="1" x14ac:dyDescent="0.2">
      <c r="A221" s="24"/>
      <c r="B221" s="16" t="s">
        <v>91</v>
      </c>
      <c r="C221" s="295">
        <v>183229.30999999997</v>
      </c>
      <c r="D221" s="295">
        <v>98753.229999999981</v>
      </c>
      <c r="E221" s="295">
        <v>281982.53999999992</v>
      </c>
      <c r="F221" s="296"/>
      <c r="G221" s="296">
        <v>656</v>
      </c>
      <c r="H221" s="190">
        <v>0.22769383808432342</v>
      </c>
      <c r="I221" s="47"/>
      <c r="J221" s="5"/>
    </row>
    <row r="222" spans="1:11" s="28" customFormat="1" ht="10.5" customHeight="1" x14ac:dyDescent="0.2">
      <c r="A222" s="24"/>
      <c r="B222" s="16" t="s">
        <v>382</v>
      </c>
      <c r="C222" s="295"/>
      <c r="D222" s="295">
        <v>790</v>
      </c>
      <c r="E222" s="295">
        <v>790</v>
      </c>
      <c r="F222" s="296"/>
      <c r="G222" s="296"/>
      <c r="H222" s="190">
        <v>-7.0588235294117618E-2</v>
      </c>
      <c r="I222" s="47"/>
      <c r="J222" s="5"/>
    </row>
    <row r="223" spans="1:11" s="28" customFormat="1" ht="10.5" customHeight="1" x14ac:dyDescent="0.2">
      <c r="A223" s="24"/>
      <c r="B223" s="268" t="s">
        <v>255</v>
      </c>
      <c r="C223" s="295"/>
      <c r="D223" s="295">
        <v>40200</v>
      </c>
      <c r="E223" s="295">
        <v>40200</v>
      </c>
      <c r="F223" s="296"/>
      <c r="G223" s="296">
        <v>300</v>
      </c>
      <c r="H223" s="190">
        <v>0.35972875778968971</v>
      </c>
      <c r="I223" s="47"/>
      <c r="J223" s="5"/>
    </row>
    <row r="224" spans="1:11" s="28" customFormat="1" ht="10.5" customHeight="1" x14ac:dyDescent="0.2">
      <c r="A224" s="24"/>
      <c r="B224" s="16" t="s">
        <v>254</v>
      </c>
      <c r="C224" s="295"/>
      <c r="D224" s="295"/>
      <c r="E224" s="295"/>
      <c r="F224" s="296"/>
      <c r="G224" s="296"/>
      <c r="H224" s="190"/>
      <c r="I224" s="47"/>
      <c r="J224" s="5"/>
    </row>
    <row r="225" spans="1:11" s="28" customFormat="1" ht="10.5" customHeight="1" x14ac:dyDescent="0.2">
      <c r="A225" s="24"/>
      <c r="B225" s="16" t="s">
        <v>97</v>
      </c>
      <c r="C225" s="295"/>
      <c r="D225" s="295"/>
      <c r="E225" s="295"/>
      <c r="F225" s="296"/>
      <c r="G225" s="296"/>
      <c r="H225" s="190"/>
      <c r="I225" s="47"/>
      <c r="J225" s="5"/>
    </row>
    <row r="226" spans="1:11" s="28" customFormat="1" ht="10.5" customHeight="1" x14ac:dyDescent="0.2">
      <c r="A226" s="24"/>
      <c r="B226" s="16" t="s">
        <v>380</v>
      </c>
      <c r="C226" s="295"/>
      <c r="D226" s="295"/>
      <c r="E226" s="295"/>
      <c r="F226" s="296"/>
      <c r="G226" s="296"/>
      <c r="H226" s="190"/>
      <c r="I226" s="47"/>
      <c r="J226" s="5"/>
    </row>
    <row r="227" spans="1:11" s="28" customFormat="1" ht="10.5" customHeight="1" x14ac:dyDescent="0.2">
      <c r="A227" s="24"/>
      <c r="B227" s="16" t="s">
        <v>419</v>
      </c>
      <c r="C227" s="295"/>
      <c r="D227" s="295">
        <v>32676.529600000002</v>
      </c>
      <c r="E227" s="295">
        <v>32676.529600000002</v>
      </c>
      <c r="F227" s="296"/>
      <c r="G227" s="296"/>
      <c r="H227" s="190"/>
      <c r="I227" s="47"/>
      <c r="J227" s="5"/>
    </row>
    <row r="228" spans="1:11" s="28" customFormat="1" ht="10.5" customHeight="1" x14ac:dyDescent="0.2">
      <c r="A228" s="24"/>
      <c r="B228" s="16" t="s">
        <v>489</v>
      </c>
      <c r="C228" s="295"/>
      <c r="D228" s="295"/>
      <c r="E228" s="295"/>
      <c r="F228" s="296"/>
      <c r="G228" s="296"/>
      <c r="H228" s="190"/>
      <c r="I228" s="47"/>
      <c r="J228" s="5"/>
    </row>
    <row r="229" spans="1:11" s="28" customFormat="1" ht="10.5" customHeight="1" x14ac:dyDescent="0.2">
      <c r="A229" s="24"/>
      <c r="B229" s="16" t="s">
        <v>487</v>
      </c>
      <c r="C229" s="295"/>
      <c r="D229" s="295">
        <v>10335.343800000001</v>
      </c>
      <c r="E229" s="295">
        <v>10335.343800000001</v>
      </c>
      <c r="F229" s="296"/>
      <c r="G229" s="296"/>
      <c r="H229" s="190"/>
      <c r="I229" s="47"/>
      <c r="J229" s="5"/>
    </row>
    <row r="230" spans="1:11" s="28" customFormat="1" ht="10.5" customHeight="1" x14ac:dyDescent="0.2">
      <c r="A230" s="24"/>
      <c r="B230" s="16" t="s">
        <v>374</v>
      </c>
      <c r="C230" s="295">
        <v>36846</v>
      </c>
      <c r="D230" s="295">
        <v>14912.270000000006</v>
      </c>
      <c r="E230" s="295">
        <v>51758.270000000004</v>
      </c>
      <c r="F230" s="296"/>
      <c r="G230" s="296">
        <v>63</v>
      </c>
      <c r="H230" s="190">
        <v>0.13017681023703642</v>
      </c>
      <c r="I230" s="47"/>
      <c r="J230" s="5"/>
    </row>
    <row r="231" spans="1:11" s="28" customFormat="1" ht="10.5" customHeight="1" x14ac:dyDescent="0.2">
      <c r="A231" s="24"/>
      <c r="B231" s="16" t="s">
        <v>420</v>
      </c>
      <c r="C231" s="295"/>
      <c r="D231" s="295">
        <v>99808.111780000007</v>
      </c>
      <c r="E231" s="295">
        <v>99808.111780000007</v>
      </c>
      <c r="F231" s="296"/>
      <c r="G231" s="296"/>
      <c r="H231" s="190">
        <v>-0.33966755532609849</v>
      </c>
      <c r="I231" s="47"/>
      <c r="J231" s="5"/>
    </row>
    <row r="232" spans="1:11" s="28" customFormat="1" ht="10.5" customHeight="1" x14ac:dyDescent="0.2">
      <c r="A232" s="24"/>
      <c r="B232" s="574" t="s">
        <v>460</v>
      </c>
      <c r="C232" s="295"/>
      <c r="D232" s="295"/>
      <c r="E232" s="295"/>
      <c r="F232" s="296"/>
      <c r="G232" s="296"/>
      <c r="H232" s="190"/>
      <c r="I232" s="47"/>
      <c r="J232" s="5"/>
    </row>
    <row r="233" spans="1:11" s="28" customFormat="1" ht="10.5" hidden="1" customHeight="1" x14ac:dyDescent="0.2">
      <c r="A233" s="24"/>
      <c r="B233" s="574"/>
      <c r="C233" s="295"/>
      <c r="D233" s="295"/>
      <c r="E233" s="295"/>
      <c r="F233" s="296"/>
      <c r="G233" s="296"/>
      <c r="H233" s="190"/>
      <c r="I233" s="47"/>
      <c r="J233" s="5"/>
    </row>
    <row r="234" spans="1:11" s="28" customFormat="1" ht="10.5" customHeight="1" x14ac:dyDescent="0.2">
      <c r="A234" s="24"/>
      <c r="B234" s="16" t="s">
        <v>99</v>
      </c>
      <c r="C234" s="295">
        <v>36797.599999999999</v>
      </c>
      <c r="D234" s="295">
        <v>195948.88827199992</v>
      </c>
      <c r="E234" s="295">
        <v>232746.48827199993</v>
      </c>
      <c r="F234" s="296"/>
      <c r="G234" s="296">
        <v>2976.4946149999996</v>
      </c>
      <c r="H234" s="190">
        <v>0.15852969830316188</v>
      </c>
      <c r="I234" s="47"/>
      <c r="J234" s="5"/>
      <c r="K234" s="5"/>
    </row>
    <row r="235" spans="1:11" s="28" customFormat="1" ht="10.5" customHeight="1" x14ac:dyDescent="0.2">
      <c r="A235" s="24"/>
      <c r="B235" s="16" t="s">
        <v>283</v>
      </c>
      <c r="C235" s="295"/>
      <c r="D235" s="295">
        <v>-98664</v>
      </c>
      <c r="E235" s="295">
        <v>-98664</v>
      </c>
      <c r="F235" s="296"/>
      <c r="G235" s="296">
        <v>-168</v>
      </c>
      <c r="H235" s="190">
        <v>0.23268365817091463</v>
      </c>
      <c r="I235" s="47"/>
      <c r="J235" s="5"/>
    </row>
    <row r="236" spans="1:11" s="28" customFormat="1" ht="12.75" customHeight="1" x14ac:dyDescent="0.2">
      <c r="A236" s="24"/>
      <c r="B236" s="16" t="s">
        <v>279</v>
      </c>
      <c r="C236" s="295">
        <v>12</v>
      </c>
      <c r="D236" s="295">
        <v>-2037154</v>
      </c>
      <c r="E236" s="295">
        <v>-2037142</v>
      </c>
      <c r="F236" s="296"/>
      <c r="G236" s="296">
        <v>-9072</v>
      </c>
      <c r="H236" s="190">
        <v>0.5080936862880383</v>
      </c>
      <c r="I236" s="47"/>
    </row>
    <row r="237" spans="1:11" ht="10.5" customHeight="1" x14ac:dyDescent="0.2">
      <c r="B237" s="35" t="s">
        <v>245</v>
      </c>
      <c r="C237" s="297">
        <v>77622033.400000036</v>
      </c>
      <c r="D237" s="297">
        <v>103675291.39756802</v>
      </c>
      <c r="E237" s="297">
        <v>181297324.79756805</v>
      </c>
      <c r="F237" s="298"/>
      <c r="G237" s="298">
        <v>442557.45811500004</v>
      </c>
      <c r="H237" s="180">
        <v>-8.9565358647965998E-2</v>
      </c>
      <c r="I237" s="47"/>
      <c r="K237" s="209" t="b">
        <f>IF(ABS(E237-SUM(E180:E182,E191:E213,E218:E236))&lt;0.001,TRUE,FALSE)</f>
        <v>1</v>
      </c>
    </row>
    <row r="238" spans="1:11" ht="10.5" customHeight="1" x14ac:dyDescent="0.2">
      <c r="B238" s="31" t="s">
        <v>278</v>
      </c>
      <c r="C238" s="297"/>
      <c r="D238" s="297"/>
      <c r="E238" s="297"/>
      <c r="F238" s="298"/>
      <c r="G238" s="298"/>
      <c r="H238" s="180"/>
      <c r="I238" s="47"/>
    </row>
    <row r="239" spans="1:11" ht="10.5" customHeight="1" x14ac:dyDescent="0.2">
      <c r="B239" s="16" t="s">
        <v>22</v>
      </c>
      <c r="C239" s="295">
        <v>384861246.88999885</v>
      </c>
      <c r="D239" s="295">
        <v>263648954.1048249</v>
      </c>
      <c r="E239" s="295">
        <v>648510200.99482393</v>
      </c>
      <c r="F239" s="296">
        <v>46595218.719999984</v>
      </c>
      <c r="G239" s="296">
        <v>3590951.6294999993</v>
      </c>
      <c r="H239" s="190">
        <v>9.49998633650595E-2</v>
      </c>
      <c r="I239" s="47"/>
    </row>
    <row r="240" spans="1:11" ht="10.5" customHeight="1" x14ac:dyDescent="0.2">
      <c r="B240" s="16" t="s">
        <v>387</v>
      </c>
      <c r="C240" s="295">
        <v>135889.73500699992</v>
      </c>
      <c r="D240" s="295">
        <v>434662.696475</v>
      </c>
      <c r="E240" s="295">
        <v>570552.43148199993</v>
      </c>
      <c r="F240" s="296">
        <v>142489.93285000001</v>
      </c>
      <c r="G240" s="296">
        <v>2157.7150900000001</v>
      </c>
      <c r="H240" s="190"/>
      <c r="I240" s="47"/>
    </row>
    <row r="241" spans="2:9" ht="10.5" customHeight="1" x14ac:dyDescent="0.2">
      <c r="B241" s="16" t="s">
        <v>104</v>
      </c>
      <c r="C241" s="295">
        <v>293501665.53000009</v>
      </c>
      <c r="D241" s="295">
        <v>811456490.50999951</v>
      </c>
      <c r="E241" s="295">
        <v>1104958156.0399997</v>
      </c>
      <c r="F241" s="296">
        <v>530143452.48999977</v>
      </c>
      <c r="G241" s="296">
        <v>6395667.3600000003</v>
      </c>
      <c r="H241" s="190">
        <v>0.28374760225544637</v>
      </c>
      <c r="I241" s="47"/>
    </row>
    <row r="242" spans="2:9" ht="10.5" customHeight="1" x14ac:dyDescent="0.2">
      <c r="B242" s="33" t="s">
        <v>106</v>
      </c>
      <c r="C242" s="295">
        <v>269766769.00000018</v>
      </c>
      <c r="D242" s="295">
        <v>798865188.38999939</v>
      </c>
      <c r="E242" s="295">
        <v>1068631957.3899995</v>
      </c>
      <c r="F242" s="296">
        <v>522963242.54999971</v>
      </c>
      <c r="G242" s="296">
        <v>6174463.6399999997</v>
      </c>
      <c r="H242" s="190">
        <v>0.2935849454053312</v>
      </c>
      <c r="I242" s="47"/>
    </row>
    <row r="243" spans="2:9" ht="10.5" customHeight="1" x14ac:dyDescent="0.2">
      <c r="B243" s="33" t="s">
        <v>304</v>
      </c>
      <c r="C243" s="295">
        <v>8035521.9100000039</v>
      </c>
      <c r="D243" s="295">
        <v>244772853.88999993</v>
      </c>
      <c r="E243" s="295">
        <v>252808375.79999989</v>
      </c>
      <c r="F243" s="296">
        <v>224169251.06999987</v>
      </c>
      <c r="G243" s="296">
        <v>1518483.0000000005</v>
      </c>
      <c r="H243" s="190">
        <v>0.64919468308153561</v>
      </c>
      <c r="I243" s="47"/>
    </row>
    <row r="244" spans="2:9" ht="10.5" customHeight="1" x14ac:dyDescent="0.2">
      <c r="B244" s="33" t="s">
        <v>305</v>
      </c>
      <c r="C244" s="295">
        <v>38872.160000000062</v>
      </c>
      <c r="D244" s="295">
        <v>5818219.3300000094</v>
      </c>
      <c r="E244" s="295">
        <v>5857091.4900000095</v>
      </c>
      <c r="F244" s="296">
        <v>5629949.3300000094</v>
      </c>
      <c r="G244" s="296">
        <v>37623.480000000003</v>
      </c>
      <c r="H244" s="190">
        <v>0.40281995266547188</v>
      </c>
      <c r="I244" s="47"/>
    </row>
    <row r="245" spans="2:9" ht="10.5" customHeight="1" x14ac:dyDescent="0.2">
      <c r="B245" s="33" t="s">
        <v>306</v>
      </c>
      <c r="C245" s="295">
        <v>613337.63000000105</v>
      </c>
      <c r="D245" s="295">
        <v>119365302.38999993</v>
      </c>
      <c r="E245" s="295">
        <v>119978640.01999994</v>
      </c>
      <c r="F245" s="296">
        <v>118041062.87999994</v>
      </c>
      <c r="G245" s="296">
        <v>698941.90999999945</v>
      </c>
      <c r="H245" s="190">
        <v>0.73144889095318466</v>
      </c>
      <c r="I245" s="47"/>
    </row>
    <row r="246" spans="2:9" ht="10.5" customHeight="1" x14ac:dyDescent="0.2">
      <c r="B246" s="33" t="s">
        <v>307</v>
      </c>
      <c r="C246" s="295">
        <v>65831156.240000084</v>
      </c>
      <c r="D246" s="295">
        <v>62006399.289999872</v>
      </c>
      <c r="E246" s="295">
        <v>127837555.52999996</v>
      </c>
      <c r="F246" s="296">
        <v>9844263.4399999958</v>
      </c>
      <c r="G246" s="296">
        <v>774815.20000000042</v>
      </c>
      <c r="H246" s="190">
        <v>4.7565045990454635E-2</v>
      </c>
      <c r="I246" s="47"/>
    </row>
    <row r="247" spans="2:9" ht="10.5" customHeight="1" x14ac:dyDescent="0.2">
      <c r="B247" s="33" t="s">
        <v>308</v>
      </c>
      <c r="C247" s="295">
        <v>83321382.700000077</v>
      </c>
      <c r="D247" s="295">
        <v>92243196.019999951</v>
      </c>
      <c r="E247" s="295">
        <v>175564578.72000003</v>
      </c>
      <c r="F247" s="296">
        <v>38729461.029999979</v>
      </c>
      <c r="G247" s="296">
        <v>982351.28999999957</v>
      </c>
      <c r="H247" s="190">
        <v>0.10404647835670344</v>
      </c>
      <c r="I247" s="47"/>
    </row>
    <row r="248" spans="2:9" ht="10.5" customHeight="1" x14ac:dyDescent="0.2">
      <c r="B248" s="33" t="s">
        <v>309</v>
      </c>
      <c r="C248" s="295">
        <v>111926498.35999998</v>
      </c>
      <c r="D248" s="295">
        <v>274659217.46999985</v>
      </c>
      <c r="E248" s="295">
        <v>386585715.8299998</v>
      </c>
      <c r="F248" s="296">
        <v>126549254.79999994</v>
      </c>
      <c r="G248" s="296">
        <v>2162248.7600000002</v>
      </c>
      <c r="H248" s="190">
        <v>0.21457894295670532</v>
      </c>
      <c r="I248" s="47"/>
    </row>
    <row r="249" spans="2:9" ht="10.5" customHeight="1" x14ac:dyDescent="0.2">
      <c r="B249" s="33" t="s">
        <v>105</v>
      </c>
      <c r="C249" s="295">
        <v>23734896.529999953</v>
      </c>
      <c r="D249" s="295">
        <v>12591302.119999994</v>
      </c>
      <c r="E249" s="295">
        <v>36326198.649999946</v>
      </c>
      <c r="F249" s="296">
        <v>7180209.9399999995</v>
      </c>
      <c r="G249" s="296">
        <v>221203.72000000006</v>
      </c>
      <c r="H249" s="190">
        <v>4.9059446978649834E-2</v>
      </c>
      <c r="I249" s="47"/>
    </row>
    <row r="250" spans="2:9" ht="10.5" customHeight="1" x14ac:dyDescent="0.2">
      <c r="B250" s="16" t="s">
        <v>116</v>
      </c>
      <c r="C250" s="295">
        <v>118488649.52000013</v>
      </c>
      <c r="D250" s="295">
        <v>13553471.12999999</v>
      </c>
      <c r="E250" s="295">
        <v>132042120.65000013</v>
      </c>
      <c r="F250" s="296">
        <v>328981.8600000001</v>
      </c>
      <c r="G250" s="296">
        <v>946254.85999999975</v>
      </c>
      <c r="H250" s="190">
        <v>-8.7687845050127167E-2</v>
      </c>
      <c r="I250" s="47"/>
    </row>
    <row r="251" spans="2:9" ht="10.5" customHeight="1" x14ac:dyDescent="0.2">
      <c r="B251" s="16" t="s">
        <v>117</v>
      </c>
      <c r="C251" s="295">
        <v>72088758.98999998</v>
      </c>
      <c r="D251" s="295">
        <v>10293954.77</v>
      </c>
      <c r="E251" s="295">
        <v>82382713.759999976</v>
      </c>
      <c r="F251" s="296">
        <v>3250.58</v>
      </c>
      <c r="G251" s="296">
        <v>483930.85000000015</v>
      </c>
      <c r="H251" s="190">
        <v>-0.14863374936559359</v>
      </c>
      <c r="I251" s="47"/>
    </row>
    <row r="252" spans="2:9" ht="10.5" customHeight="1" x14ac:dyDescent="0.2">
      <c r="B252" s="16" t="s">
        <v>118</v>
      </c>
      <c r="C252" s="295">
        <v>1857564.7700000012</v>
      </c>
      <c r="D252" s="295">
        <v>43386741.199999996</v>
      </c>
      <c r="E252" s="295">
        <v>45244305.969999999</v>
      </c>
      <c r="F252" s="296"/>
      <c r="G252" s="296">
        <v>225905.91999999998</v>
      </c>
      <c r="H252" s="190">
        <v>2.2194813977579608E-2</v>
      </c>
      <c r="I252" s="47"/>
    </row>
    <row r="253" spans="2:9" ht="10.5" customHeight="1" x14ac:dyDescent="0.2">
      <c r="B253" s="16" t="s">
        <v>100</v>
      </c>
      <c r="C253" s="295">
        <v>7296458.0099999998</v>
      </c>
      <c r="D253" s="295">
        <v>36657423.370040022</v>
      </c>
      <c r="E253" s="295">
        <v>43953881.380040012</v>
      </c>
      <c r="F253" s="296">
        <v>36617.169999999991</v>
      </c>
      <c r="G253" s="296">
        <v>150244.44</v>
      </c>
      <c r="H253" s="190">
        <v>-3.3258836102872724E-2</v>
      </c>
      <c r="I253" s="47"/>
    </row>
    <row r="254" spans="2:9" ht="10.5" customHeight="1" x14ac:dyDescent="0.2">
      <c r="B254" s="16" t="s">
        <v>388</v>
      </c>
      <c r="C254" s="295">
        <v>25230.37499300003</v>
      </c>
      <c r="D254" s="295">
        <v>107423.05352500004</v>
      </c>
      <c r="E254" s="295">
        <v>132653.42851800006</v>
      </c>
      <c r="F254" s="296">
        <v>13896.067150000013</v>
      </c>
      <c r="G254" s="296">
        <v>355.9849099999999</v>
      </c>
      <c r="H254" s="190"/>
      <c r="I254" s="20"/>
    </row>
    <row r="255" spans="2:9" ht="10.5" customHeight="1" x14ac:dyDescent="0.2">
      <c r="B255" s="16" t="s">
        <v>107</v>
      </c>
      <c r="C255" s="295"/>
      <c r="D255" s="295">
        <v>152205920.57999995</v>
      </c>
      <c r="E255" s="295">
        <v>152205920.57999995</v>
      </c>
      <c r="F255" s="296">
        <v>151327820.57999995</v>
      </c>
      <c r="G255" s="296">
        <v>759327.05999999994</v>
      </c>
      <c r="H255" s="190">
        <v>0.1489604498283037</v>
      </c>
      <c r="I255" s="47"/>
    </row>
    <row r="256" spans="2:9" ht="10.5" customHeight="1" x14ac:dyDescent="0.2">
      <c r="B256" s="33" t="s">
        <v>110</v>
      </c>
      <c r="C256" s="289"/>
      <c r="D256" s="289">
        <v>47523099.269999981</v>
      </c>
      <c r="E256" s="289">
        <v>47523099.269999981</v>
      </c>
      <c r="F256" s="290">
        <v>47523099.269999981</v>
      </c>
      <c r="G256" s="290">
        <v>240387.59000000005</v>
      </c>
      <c r="H256" s="179">
        <v>0.16711476108494683</v>
      </c>
      <c r="I256" s="47"/>
    </row>
    <row r="257" spans="2:9" ht="10.5" customHeight="1" x14ac:dyDescent="0.2">
      <c r="B257" s="33" t="s">
        <v>109</v>
      </c>
      <c r="C257" s="295"/>
      <c r="D257" s="295">
        <v>84701911.619999975</v>
      </c>
      <c r="E257" s="295">
        <v>84701911.619999975</v>
      </c>
      <c r="F257" s="296">
        <v>84701911.619999975</v>
      </c>
      <c r="G257" s="296">
        <v>416289.47000000003</v>
      </c>
      <c r="H257" s="190">
        <v>0.13758611497733275</v>
      </c>
      <c r="I257" s="47"/>
    </row>
    <row r="258" spans="2:9" ht="10.5" customHeight="1" x14ac:dyDescent="0.2">
      <c r="B258" s="33" t="s">
        <v>112</v>
      </c>
      <c r="C258" s="295"/>
      <c r="D258" s="295">
        <v>19653909.690000001</v>
      </c>
      <c r="E258" s="295">
        <v>19653909.690000001</v>
      </c>
      <c r="F258" s="296">
        <v>19102809.690000001</v>
      </c>
      <c r="G258" s="296">
        <v>100650</v>
      </c>
      <c r="H258" s="190">
        <v>0.1566509292110696</v>
      </c>
      <c r="I258" s="47"/>
    </row>
    <row r="259" spans="2:9" ht="10.5" customHeight="1" x14ac:dyDescent="0.2">
      <c r="B259" s="33" t="s">
        <v>111</v>
      </c>
      <c r="C259" s="295"/>
      <c r="D259" s="295">
        <v>327000</v>
      </c>
      <c r="E259" s="295">
        <v>327000</v>
      </c>
      <c r="F259" s="296"/>
      <c r="G259" s="296">
        <v>2000</v>
      </c>
      <c r="H259" s="190">
        <v>7.3496776226806615E-2</v>
      </c>
      <c r="I259" s="47"/>
    </row>
    <row r="260" spans="2:9" ht="10.5" customHeight="1" x14ac:dyDescent="0.2">
      <c r="B260" s="269" t="s">
        <v>411</v>
      </c>
      <c r="C260" s="295"/>
      <c r="D260" s="295"/>
      <c r="E260" s="295"/>
      <c r="F260" s="296"/>
      <c r="G260" s="296"/>
      <c r="H260" s="190"/>
      <c r="I260" s="47"/>
    </row>
    <row r="261" spans="2:9" ht="10.5" customHeight="1" x14ac:dyDescent="0.2">
      <c r="B261" s="16" t="s">
        <v>97</v>
      </c>
      <c r="C261" s="295"/>
      <c r="D261" s="295"/>
      <c r="E261" s="295"/>
      <c r="F261" s="296"/>
      <c r="G261" s="296"/>
      <c r="H261" s="190"/>
      <c r="I261" s="47"/>
    </row>
    <row r="262" spans="2:9" ht="10.5" customHeight="1" x14ac:dyDescent="0.2">
      <c r="B262" s="16" t="s">
        <v>380</v>
      </c>
      <c r="C262" s="295"/>
      <c r="D262" s="295"/>
      <c r="E262" s="295"/>
      <c r="F262" s="296"/>
      <c r="G262" s="296"/>
      <c r="H262" s="190"/>
      <c r="I262" s="47"/>
    </row>
    <row r="263" spans="2:9" ht="10.5" customHeight="1" x14ac:dyDescent="0.2">
      <c r="B263" s="16" t="s">
        <v>419</v>
      </c>
      <c r="C263" s="295"/>
      <c r="D263" s="295">
        <v>423804.62857799989</v>
      </c>
      <c r="E263" s="295">
        <v>423804.62857799989</v>
      </c>
      <c r="F263" s="296"/>
      <c r="G263" s="296"/>
      <c r="H263" s="190">
        <v>0.86716053318362674</v>
      </c>
      <c r="I263" s="47"/>
    </row>
    <row r="264" spans="2:9" ht="10.5" customHeight="1" x14ac:dyDescent="0.2">
      <c r="B264" s="16" t="s">
        <v>103</v>
      </c>
      <c r="C264" s="295"/>
      <c r="D264" s="295"/>
      <c r="E264" s="295"/>
      <c r="F264" s="296"/>
      <c r="G264" s="296"/>
      <c r="H264" s="190"/>
      <c r="I264" s="47"/>
    </row>
    <row r="265" spans="2:9" ht="10.5" customHeight="1" x14ac:dyDescent="0.2">
      <c r="B265" s="16" t="s">
        <v>96</v>
      </c>
      <c r="C265" s="295"/>
      <c r="D265" s="295"/>
      <c r="E265" s="295"/>
      <c r="F265" s="296"/>
      <c r="G265" s="296"/>
      <c r="H265" s="190"/>
      <c r="I265" s="47"/>
    </row>
    <row r="266" spans="2:9" ht="10.5" customHeight="1" x14ac:dyDescent="0.2">
      <c r="B266" s="16" t="s">
        <v>115</v>
      </c>
      <c r="C266" s="295">
        <v>11405208.150000013</v>
      </c>
      <c r="D266" s="295">
        <v>12374327.350000001</v>
      </c>
      <c r="E266" s="295">
        <v>23779535.500000019</v>
      </c>
      <c r="F266" s="296">
        <v>2591026.7599999998</v>
      </c>
      <c r="G266" s="296">
        <v>124598.95000000006</v>
      </c>
      <c r="H266" s="190">
        <v>1.6356458501042948E-2</v>
      </c>
      <c r="I266" s="47"/>
    </row>
    <row r="267" spans="2:9" ht="10.5" customHeight="1" x14ac:dyDescent="0.2">
      <c r="B267" s="16" t="s">
        <v>114</v>
      </c>
      <c r="C267" s="295">
        <v>131210.69</v>
      </c>
      <c r="D267" s="295">
        <v>7996787.0499999877</v>
      </c>
      <c r="E267" s="295">
        <v>8127997.7399999881</v>
      </c>
      <c r="F267" s="296">
        <v>1456.1499999999999</v>
      </c>
      <c r="G267" s="296">
        <v>40283.300000000017</v>
      </c>
      <c r="H267" s="190">
        <v>2.2481517971552734E-2</v>
      </c>
      <c r="I267" s="47"/>
    </row>
    <row r="268" spans="2:9" ht="10.5" customHeight="1" x14ac:dyDescent="0.2">
      <c r="B268" s="16" t="s">
        <v>123</v>
      </c>
      <c r="C268" s="295">
        <v>2901872.1500000008</v>
      </c>
      <c r="D268" s="295">
        <v>17775739.510000009</v>
      </c>
      <c r="E268" s="295">
        <v>20677611.660000008</v>
      </c>
      <c r="F268" s="296">
        <v>10995.609999999999</v>
      </c>
      <c r="G268" s="296">
        <v>134170.75</v>
      </c>
      <c r="H268" s="190">
        <v>9.4621604901331757E-2</v>
      </c>
      <c r="I268" s="47"/>
    </row>
    <row r="269" spans="2:9" ht="10.5" customHeight="1" x14ac:dyDescent="0.2">
      <c r="B269" s="16" t="s">
        <v>95</v>
      </c>
      <c r="C269" s="295">
        <v>758624.50999999989</v>
      </c>
      <c r="D269" s="295">
        <v>5567975.5900000017</v>
      </c>
      <c r="E269" s="295">
        <v>6326600.1000000006</v>
      </c>
      <c r="F269" s="296">
        <v>4872314.34</v>
      </c>
      <c r="G269" s="296">
        <v>21609.199999999997</v>
      </c>
      <c r="H269" s="190">
        <v>0.12797649437230985</v>
      </c>
      <c r="I269" s="47"/>
    </row>
    <row r="270" spans="2:9" ht="10.5" customHeight="1" x14ac:dyDescent="0.2">
      <c r="B270" s="16" t="s">
        <v>422</v>
      </c>
      <c r="C270" s="295">
        <v>17346055.289999995</v>
      </c>
      <c r="D270" s="295">
        <v>8363951.3474999983</v>
      </c>
      <c r="E270" s="295">
        <v>25710006.637499999</v>
      </c>
      <c r="F270" s="296">
        <v>44744.800000000003</v>
      </c>
      <c r="G270" s="296">
        <v>157328.77000000002</v>
      </c>
      <c r="H270" s="190">
        <v>0.25044853999472738</v>
      </c>
      <c r="I270" s="47"/>
    </row>
    <row r="271" spans="2:9" ht="10.5" customHeight="1" x14ac:dyDescent="0.2">
      <c r="B271" s="16" t="s">
        <v>418</v>
      </c>
      <c r="C271" s="295"/>
      <c r="D271" s="295">
        <v>82459.555500000002</v>
      </c>
      <c r="E271" s="295">
        <v>82459.555500000002</v>
      </c>
      <c r="F271" s="296"/>
      <c r="G271" s="296">
        <v>2576</v>
      </c>
      <c r="H271" s="190">
        <v>4.3412537586116073E-3</v>
      </c>
      <c r="I271" s="47"/>
    </row>
    <row r="272" spans="2:9" ht="10.5" customHeight="1" x14ac:dyDescent="0.2">
      <c r="B272" s="16" t="s">
        <v>444</v>
      </c>
      <c r="C272" s="295"/>
      <c r="D272" s="295">
        <v>927671.08010000014</v>
      </c>
      <c r="E272" s="295">
        <v>927671.08010000014</v>
      </c>
      <c r="F272" s="296"/>
      <c r="G272" s="296"/>
      <c r="H272" s="190">
        <v>0.12618552956931528</v>
      </c>
      <c r="I272" s="34"/>
    </row>
    <row r="273" spans="2:11" ht="10.5" customHeight="1" x14ac:dyDescent="0.2">
      <c r="B273" s="16" t="s">
        <v>441</v>
      </c>
      <c r="C273" s="295"/>
      <c r="D273" s="295">
        <v>9163902.413176002</v>
      </c>
      <c r="E273" s="295">
        <v>9163902.413176002</v>
      </c>
      <c r="F273" s="296"/>
      <c r="G273" s="296"/>
      <c r="H273" s="190">
        <v>0.64174417813694595</v>
      </c>
      <c r="I273" s="34"/>
    </row>
    <row r="274" spans="2:11" ht="10.5" customHeight="1" x14ac:dyDescent="0.2">
      <c r="B274" s="16" t="s">
        <v>346</v>
      </c>
      <c r="C274" s="295"/>
      <c r="D274" s="295"/>
      <c r="E274" s="295"/>
      <c r="F274" s="296"/>
      <c r="G274" s="296"/>
      <c r="H274" s="190"/>
      <c r="I274" s="47"/>
    </row>
    <row r="275" spans="2:11" ht="10.5" customHeight="1" x14ac:dyDescent="0.2">
      <c r="B275" s="16" t="s">
        <v>350</v>
      </c>
      <c r="C275" s="295"/>
      <c r="D275" s="295">
        <v>56159290.315302007</v>
      </c>
      <c r="E275" s="295">
        <v>56159290.315302007</v>
      </c>
      <c r="F275" s="296"/>
      <c r="G275" s="296"/>
      <c r="H275" s="190">
        <v>-0.30184021359582291</v>
      </c>
      <c r="I275" s="47"/>
    </row>
    <row r="276" spans="2:11" ht="10.5" customHeight="1" x14ac:dyDescent="0.2">
      <c r="B276" s="16" t="s">
        <v>313</v>
      </c>
      <c r="C276" s="295"/>
      <c r="D276" s="295"/>
      <c r="E276" s="295"/>
      <c r="F276" s="296"/>
      <c r="G276" s="296"/>
      <c r="H276" s="190"/>
      <c r="I276" s="47"/>
      <c r="J276" s="73"/>
    </row>
    <row r="277" spans="2:11" ht="10.5" hidden="1" customHeight="1" x14ac:dyDescent="0.2">
      <c r="B277" s="16"/>
      <c r="C277" s="295"/>
      <c r="D277" s="295"/>
      <c r="E277" s="295"/>
      <c r="F277" s="296"/>
      <c r="G277" s="296"/>
      <c r="H277" s="190"/>
      <c r="I277" s="47"/>
    </row>
    <row r="278" spans="2:11" ht="10.5" customHeight="1" x14ac:dyDescent="0.2">
      <c r="B278" s="16" t="s">
        <v>351</v>
      </c>
      <c r="C278" s="295"/>
      <c r="D278" s="295">
        <v>667334.73086000024</v>
      </c>
      <c r="E278" s="295">
        <v>667334.73086000024</v>
      </c>
      <c r="F278" s="296"/>
      <c r="G278" s="296"/>
      <c r="H278" s="190">
        <v>-0.42365680382985016</v>
      </c>
      <c r="I278" s="47"/>
    </row>
    <row r="279" spans="2:11" ht="10.5" customHeight="1" x14ac:dyDescent="0.2">
      <c r="B279" s="269" t="s">
        <v>412</v>
      </c>
      <c r="C279" s="295"/>
      <c r="D279" s="295">
        <v>332001.78700500011</v>
      </c>
      <c r="E279" s="295">
        <v>332001.78700500011</v>
      </c>
      <c r="F279" s="296"/>
      <c r="G279" s="296"/>
      <c r="H279" s="190">
        <v>-0.12825540217213871</v>
      </c>
      <c r="I279" s="47"/>
    </row>
    <row r="280" spans="2:11" ht="10.5" customHeight="1" x14ac:dyDescent="0.2">
      <c r="B280" s="16" t="s">
        <v>94</v>
      </c>
      <c r="C280" s="295">
        <v>28091.64</v>
      </c>
      <c r="D280" s="295">
        <v>662620.13</v>
      </c>
      <c r="E280" s="295">
        <v>690711.77</v>
      </c>
      <c r="F280" s="296"/>
      <c r="G280" s="296">
        <v>2216.65</v>
      </c>
      <c r="H280" s="190">
        <v>-4.1612604798160313E-2</v>
      </c>
      <c r="I280" s="47"/>
    </row>
    <row r="281" spans="2:11" ht="10.5" customHeight="1" x14ac:dyDescent="0.2">
      <c r="B281" s="16" t="s">
        <v>92</v>
      </c>
      <c r="C281" s="295">
        <v>130125.12999999999</v>
      </c>
      <c r="D281" s="295">
        <v>23834.62</v>
      </c>
      <c r="E281" s="295">
        <v>153959.74999999997</v>
      </c>
      <c r="F281" s="296">
        <v>1918.8600000000001</v>
      </c>
      <c r="G281" s="296">
        <v>582.35000000000014</v>
      </c>
      <c r="H281" s="190">
        <v>-0.30027833933001657</v>
      </c>
      <c r="I281" s="47"/>
    </row>
    <row r="282" spans="2:11" ht="10.5" customHeight="1" x14ac:dyDescent="0.2">
      <c r="B282" s="16" t="s">
        <v>93</v>
      </c>
      <c r="C282" s="295">
        <v>233901.11999999997</v>
      </c>
      <c r="D282" s="295">
        <v>47695.5</v>
      </c>
      <c r="E282" s="295">
        <v>281596.62</v>
      </c>
      <c r="F282" s="296">
        <v>6897</v>
      </c>
      <c r="G282" s="296">
        <v>1324.5</v>
      </c>
      <c r="H282" s="190">
        <v>-0.20705442808818042</v>
      </c>
      <c r="I282" s="47"/>
    </row>
    <row r="283" spans="2:11" ht="10.5" customHeight="1" x14ac:dyDescent="0.2">
      <c r="B283" s="16" t="s">
        <v>91</v>
      </c>
      <c r="C283" s="295">
        <v>2190306.9699999997</v>
      </c>
      <c r="D283" s="295">
        <v>1273403.3399999999</v>
      </c>
      <c r="E283" s="295">
        <v>3463710.3099999996</v>
      </c>
      <c r="F283" s="296">
        <v>83184.38</v>
      </c>
      <c r="G283" s="296">
        <v>21565.129999999997</v>
      </c>
      <c r="H283" s="190">
        <v>-1.5423252058773929E-2</v>
      </c>
      <c r="I283" s="47"/>
    </row>
    <row r="284" spans="2:11" ht="10.5" customHeight="1" x14ac:dyDescent="0.2">
      <c r="B284" s="16" t="s">
        <v>252</v>
      </c>
      <c r="C284" s="295"/>
      <c r="D284" s="295"/>
      <c r="E284" s="295"/>
      <c r="F284" s="296"/>
      <c r="G284" s="296"/>
      <c r="H284" s="190"/>
      <c r="I284" s="47"/>
    </row>
    <row r="285" spans="2:11" ht="10.5" customHeight="1" x14ac:dyDescent="0.2">
      <c r="B285" s="16" t="s">
        <v>177</v>
      </c>
      <c r="C285" s="295">
        <v>271395.35999999987</v>
      </c>
      <c r="D285" s="295">
        <v>257744.68000000005</v>
      </c>
      <c r="E285" s="295">
        <v>529140.03999999992</v>
      </c>
      <c r="F285" s="296">
        <v>317.04000000000002</v>
      </c>
      <c r="G285" s="296">
        <v>3601.17</v>
      </c>
      <c r="H285" s="190">
        <v>0.35522534941729922</v>
      </c>
      <c r="I285" s="47"/>
    </row>
    <row r="286" spans="2:11" ht="10.5" customHeight="1" x14ac:dyDescent="0.2">
      <c r="B286" s="16" t="s">
        <v>303</v>
      </c>
      <c r="C286" s="295"/>
      <c r="D286" s="295"/>
      <c r="E286" s="295"/>
      <c r="F286" s="296"/>
      <c r="G286" s="296"/>
      <c r="H286" s="190"/>
      <c r="I286" s="47"/>
    </row>
    <row r="287" spans="2:11" ht="10.5" customHeight="1" x14ac:dyDescent="0.2">
      <c r="B287" s="16" t="s">
        <v>382</v>
      </c>
      <c r="C287" s="295"/>
      <c r="D287" s="295">
        <v>167313.1</v>
      </c>
      <c r="E287" s="295">
        <v>167313.1</v>
      </c>
      <c r="F287" s="296"/>
      <c r="G287" s="296">
        <v>1100</v>
      </c>
      <c r="H287" s="190">
        <v>-0.12990359483412262</v>
      </c>
      <c r="I287" s="47"/>
    </row>
    <row r="288" spans="2:11" ht="10.5" customHeight="1" x14ac:dyDescent="0.2">
      <c r="B288" s="268" t="s">
        <v>255</v>
      </c>
      <c r="C288" s="295"/>
      <c r="D288" s="295">
        <v>636725.19999999984</v>
      </c>
      <c r="E288" s="295">
        <v>636725.19999999984</v>
      </c>
      <c r="F288" s="296">
        <v>596525.19999999984</v>
      </c>
      <c r="G288" s="296">
        <v>5279.4400000000005</v>
      </c>
      <c r="H288" s="190">
        <v>0.31688593352618</v>
      </c>
      <c r="I288" s="47"/>
      <c r="K288" s="28"/>
    </row>
    <row r="289" spans="1:11" ht="10.5" customHeight="1" x14ac:dyDescent="0.2">
      <c r="B289" s="268" t="s">
        <v>486</v>
      </c>
      <c r="C289" s="295"/>
      <c r="D289" s="295"/>
      <c r="E289" s="295"/>
      <c r="F289" s="296"/>
      <c r="G289" s="296"/>
      <c r="H289" s="190"/>
      <c r="I289" s="47"/>
    </row>
    <row r="290" spans="1:11" ht="10.5" customHeight="1" x14ac:dyDescent="0.2">
      <c r="B290" s="268" t="s">
        <v>487</v>
      </c>
      <c r="C290" s="295"/>
      <c r="D290" s="295">
        <v>2666163.9613999999</v>
      </c>
      <c r="E290" s="295">
        <v>2666163.9613999999</v>
      </c>
      <c r="F290" s="296"/>
      <c r="G290" s="296"/>
      <c r="H290" s="190">
        <v>0.42623938818944573</v>
      </c>
      <c r="I290" s="47"/>
      <c r="K290" s="28"/>
    </row>
    <row r="291" spans="1:11" ht="10.5" customHeight="1" x14ac:dyDescent="0.2">
      <c r="B291" s="16" t="s">
        <v>374</v>
      </c>
      <c r="C291" s="295">
        <v>288736.43</v>
      </c>
      <c r="D291" s="295">
        <v>139292.755</v>
      </c>
      <c r="E291" s="295">
        <v>428029.185</v>
      </c>
      <c r="F291" s="296"/>
      <c r="G291" s="296">
        <v>1368</v>
      </c>
      <c r="H291" s="190">
        <v>1.7717700243220502E-3</v>
      </c>
      <c r="I291" s="47"/>
      <c r="K291" s="28"/>
    </row>
    <row r="292" spans="1:11" ht="10.5" customHeight="1" x14ac:dyDescent="0.2">
      <c r="B292" s="16" t="s">
        <v>420</v>
      </c>
      <c r="C292" s="295"/>
      <c r="D292" s="295">
        <v>3912656.585279</v>
      </c>
      <c r="E292" s="295">
        <v>3912656.585279</v>
      </c>
      <c r="F292" s="296"/>
      <c r="G292" s="296"/>
      <c r="H292" s="190">
        <v>0.622664222945849</v>
      </c>
      <c r="I292" s="47"/>
      <c r="K292" s="28"/>
    </row>
    <row r="293" spans="1:11" ht="10.5" customHeight="1" x14ac:dyDescent="0.2">
      <c r="B293" s="574" t="s">
        <v>460</v>
      </c>
      <c r="C293" s="295"/>
      <c r="D293" s="295">
        <v>13822.800000000001</v>
      </c>
      <c r="E293" s="295">
        <v>13822.800000000001</v>
      </c>
      <c r="F293" s="296"/>
      <c r="G293" s="296"/>
      <c r="H293" s="190">
        <v>-0.7483835736129314</v>
      </c>
      <c r="I293" s="47"/>
      <c r="K293" s="28"/>
    </row>
    <row r="294" spans="1:11" ht="13.5" customHeight="1" x14ac:dyDescent="0.2">
      <c r="B294" s="16" t="s">
        <v>99</v>
      </c>
      <c r="C294" s="295">
        <v>523423.48000000074</v>
      </c>
      <c r="D294" s="295">
        <v>1691178.7933250002</v>
      </c>
      <c r="E294" s="295">
        <v>2214602.2733250009</v>
      </c>
      <c r="F294" s="296">
        <v>270032.24945200002</v>
      </c>
      <c r="G294" s="296">
        <v>10565.455957</v>
      </c>
      <c r="H294" s="190">
        <v>0.25550425608495542</v>
      </c>
      <c r="I294" s="117"/>
      <c r="K294" s="28"/>
    </row>
    <row r="295" spans="1:11" s="28" customFormat="1" ht="14.25" customHeight="1" x14ac:dyDescent="0.2">
      <c r="A295" s="24"/>
      <c r="B295" s="16" t="s">
        <v>283</v>
      </c>
      <c r="C295" s="295"/>
      <c r="D295" s="295">
        <v>-2727360</v>
      </c>
      <c r="E295" s="295">
        <v>-2727360</v>
      </c>
      <c r="F295" s="296">
        <v>-30888</v>
      </c>
      <c r="G295" s="296">
        <v>-18408</v>
      </c>
      <c r="H295" s="190">
        <v>0.1276270614618269</v>
      </c>
      <c r="I295" s="47"/>
      <c r="J295" s="5"/>
    </row>
    <row r="296" spans="1:11" s="28" customFormat="1" ht="14.25" customHeight="1" x14ac:dyDescent="0.2">
      <c r="A296" s="24"/>
      <c r="B296" s="16" t="s">
        <v>279</v>
      </c>
      <c r="C296" s="295">
        <v>15</v>
      </c>
      <c r="D296" s="295">
        <v>-40577234</v>
      </c>
      <c r="E296" s="295">
        <v>-40577219</v>
      </c>
      <c r="F296" s="296">
        <v>-78523</v>
      </c>
      <c r="G296" s="296">
        <v>-256508</v>
      </c>
      <c r="H296" s="190">
        <v>0.46913264943140343</v>
      </c>
      <c r="I296" s="47"/>
    </row>
    <row r="297" spans="1:11" s="28" customFormat="1" ht="11.25" customHeight="1" x14ac:dyDescent="0.2">
      <c r="A297" s="24"/>
      <c r="B297" s="263" t="s">
        <v>286</v>
      </c>
      <c r="C297" s="299">
        <v>914464429.73999906</v>
      </c>
      <c r="D297" s="299">
        <v>1419768144.2378893</v>
      </c>
      <c r="E297" s="299">
        <v>2334232573.9778886</v>
      </c>
      <c r="F297" s="300">
        <v>736961728.78945172</v>
      </c>
      <c r="G297" s="300">
        <v>12808049.485456998</v>
      </c>
      <c r="H297" s="234">
        <v>0.12596641562436206</v>
      </c>
      <c r="I297" s="47"/>
      <c r="K297" s="209" t="b">
        <f>IF(ABS(E297-SUM(E239:E241,E250:E255,E260:E296))&lt;0.001,TRUE,FALSE)</f>
        <v>1</v>
      </c>
    </row>
    <row r="298" spans="1:11" s="28" customFormat="1" ht="11.25" customHeight="1" x14ac:dyDescent="0.2">
      <c r="A298" s="24"/>
      <c r="B298" s="265" t="s">
        <v>238</v>
      </c>
      <c r="C298" s="266"/>
      <c r="D298" s="266"/>
      <c r="E298" s="266"/>
      <c r="F298" s="266"/>
      <c r="G298" s="266"/>
      <c r="H298" s="267"/>
      <c r="I298" s="47"/>
      <c r="K298" s="5"/>
    </row>
    <row r="299" spans="1:11" s="28" customFormat="1" ht="11.25" customHeight="1" x14ac:dyDescent="0.2">
      <c r="A299" s="24"/>
      <c r="B299" s="265" t="s">
        <v>249</v>
      </c>
      <c r="C299" s="266"/>
      <c r="D299" s="266"/>
      <c r="E299" s="266"/>
      <c r="F299" s="266"/>
      <c r="G299" s="266"/>
      <c r="H299" s="267"/>
      <c r="I299" s="47"/>
      <c r="K299" s="5"/>
    </row>
    <row r="300" spans="1:11" s="28" customFormat="1" ht="11.25" customHeight="1" x14ac:dyDescent="0.2">
      <c r="A300" s="24"/>
      <c r="B300" s="265" t="s">
        <v>251</v>
      </c>
      <c r="C300" s="266"/>
      <c r="D300" s="266"/>
      <c r="E300" s="266"/>
      <c r="F300" s="266"/>
      <c r="G300" s="266"/>
      <c r="H300" s="267"/>
      <c r="I300" s="47"/>
      <c r="K300" s="5"/>
    </row>
    <row r="301" spans="1:11" s="28" customFormat="1" ht="11.25" customHeight="1" x14ac:dyDescent="0.2">
      <c r="A301" s="24"/>
      <c r="B301" s="265" t="s">
        <v>376</v>
      </c>
      <c r="C301" s="266"/>
      <c r="D301" s="266"/>
      <c r="E301" s="266"/>
      <c r="F301" s="266"/>
      <c r="G301" s="266"/>
      <c r="H301" s="267"/>
      <c r="I301" s="47"/>
      <c r="K301" s="5"/>
    </row>
    <row r="302" spans="1:11" ht="11.25" customHeight="1" x14ac:dyDescent="0.2">
      <c r="B302" s="265" t="s">
        <v>431</v>
      </c>
      <c r="C302" s="266"/>
      <c r="D302" s="266"/>
      <c r="E302" s="266"/>
      <c r="F302" s="266"/>
      <c r="G302" s="266"/>
      <c r="H302" s="267"/>
      <c r="I302" s="8"/>
      <c r="K302" s="28"/>
    </row>
    <row r="303" spans="1:11" ht="18" customHeight="1" x14ac:dyDescent="0.25">
      <c r="B303" s="7" t="s">
        <v>288</v>
      </c>
      <c r="C303" s="8"/>
      <c r="D303" s="8"/>
      <c r="E303" s="8"/>
      <c r="F303" s="8"/>
      <c r="G303" s="8"/>
      <c r="H303" s="8"/>
      <c r="K303" s="28"/>
    </row>
    <row r="304" spans="1:11" ht="14.25" customHeight="1" x14ac:dyDescent="0.2">
      <c r="B304" s="9"/>
      <c r="C304" s="10" t="str">
        <f>$C$3</f>
        <v>MOIS DE MAI 2024</v>
      </c>
      <c r="D304" s="11"/>
      <c r="I304" s="15"/>
    </row>
    <row r="305" spans="1:11" ht="12" customHeight="1" x14ac:dyDescent="0.2">
      <c r="B305" s="12" t="str">
        <f>B4</f>
        <v xml:space="preserve">             I - ASSURANCE MALADIE : DÉPENSES en milliers d'euros</v>
      </c>
      <c r="C305" s="13"/>
      <c r="D305" s="13"/>
      <c r="E305" s="13"/>
      <c r="F305" s="13"/>
      <c r="G305" s="13"/>
      <c r="H305" s="14"/>
      <c r="I305" s="20"/>
    </row>
    <row r="306" spans="1:11" ht="9.75" customHeight="1" x14ac:dyDescent="0.2">
      <c r="B306" s="16" t="s">
        <v>4</v>
      </c>
      <c r="C306" s="17" t="s">
        <v>1</v>
      </c>
      <c r="D306" s="17" t="s">
        <v>2</v>
      </c>
      <c r="E306" s="386" t="s">
        <v>6</v>
      </c>
      <c r="F306" s="219" t="s">
        <v>3</v>
      </c>
      <c r="G306" s="219" t="s">
        <v>237</v>
      </c>
      <c r="H306" s="19" t="str">
        <f>$H$5</f>
        <v>PCAP</v>
      </c>
      <c r="I306" s="23"/>
    </row>
    <row r="307" spans="1:11" s="28" customFormat="1" ht="18" customHeight="1" x14ac:dyDescent="0.2">
      <c r="A307" s="24"/>
      <c r="B307" s="21"/>
      <c r="C307" s="45" t="s">
        <v>5</v>
      </c>
      <c r="D307" s="44" t="s">
        <v>5</v>
      </c>
      <c r="E307" s="45"/>
      <c r="F307" s="220" t="s">
        <v>241</v>
      </c>
      <c r="G307" s="220" t="s">
        <v>239</v>
      </c>
      <c r="H307" s="22" t="str">
        <f>$H$6</f>
        <v>en %</v>
      </c>
      <c r="I307" s="27"/>
      <c r="K307" s="5"/>
    </row>
    <row r="308" spans="1:11" s="28" customFormat="1" ht="15" customHeight="1" x14ac:dyDescent="0.2">
      <c r="A308" s="54"/>
      <c r="B308" s="52" t="s">
        <v>163</v>
      </c>
      <c r="C308" s="235"/>
      <c r="D308" s="235"/>
      <c r="E308" s="235"/>
      <c r="F308" s="236"/>
      <c r="G308" s="236"/>
      <c r="H308" s="237"/>
      <c r="I308" s="27"/>
      <c r="K308" s="5"/>
    </row>
    <row r="309" spans="1:11" ht="10.5" customHeight="1" x14ac:dyDescent="0.2">
      <c r="A309" s="2"/>
      <c r="B309" s="31" t="s">
        <v>124</v>
      </c>
      <c r="C309" s="235"/>
      <c r="D309" s="235"/>
      <c r="E309" s="235"/>
      <c r="F309" s="236"/>
      <c r="G309" s="236"/>
      <c r="H309" s="237"/>
      <c r="I309" s="20"/>
    </row>
    <row r="310" spans="1:11" ht="10.5" customHeight="1" x14ac:dyDescent="0.2">
      <c r="A310" s="2"/>
      <c r="B310" s="37" t="s">
        <v>125</v>
      </c>
      <c r="C310" s="301">
        <v>46408935.409999579</v>
      </c>
      <c r="D310" s="301">
        <v>274377676.62599832</v>
      </c>
      <c r="E310" s="301">
        <v>320786612.03599787</v>
      </c>
      <c r="F310" s="302">
        <v>1327990.8899999592</v>
      </c>
      <c r="G310" s="302">
        <v>1174139.7899999986</v>
      </c>
      <c r="H310" s="239">
        <v>2.9572634205885517E-3</v>
      </c>
      <c r="I310" s="20"/>
    </row>
    <row r="311" spans="1:11" ht="10.5" customHeight="1" x14ac:dyDescent="0.2">
      <c r="A311" s="2"/>
      <c r="B311" s="37" t="s">
        <v>126</v>
      </c>
      <c r="C311" s="301">
        <v>268055.55</v>
      </c>
      <c r="D311" s="301">
        <v>4253804.1100000013</v>
      </c>
      <c r="E311" s="301">
        <v>4521859.6600000011</v>
      </c>
      <c r="F311" s="302"/>
      <c r="G311" s="302">
        <v>14416.000000000002</v>
      </c>
      <c r="H311" s="239"/>
      <c r="I311" s="20"/>
    </row>
    <row r="312" spans="1:11" ht="10.5" customHeight="1" x14ac:dyDescent="0.2">
      <c r="A312" s="2"/>
      <c r="B312" s="37" t="s">
        <v>127</v>
      </c>
      <c r="C312" s="301">
        <v>15711933.929999996</v>
      </c>
      <c r="D312" s="301">
        <v>207025570.4599998</v>
      </c>
      <c r="E312" s="301">
        <v>222737504.38999981</v>
      </c>
      <c r="F312" s="302"/>
      <c r="G312" s="302">
        <v>779681.42000000016</v>
      </c>
      <c r="H312" s="239"/>
      <c r="I312" s="20"/>
    </row>
    <row r="313" spans="1:11" ht="10.5" customHeight="1" x14ac:dyDescent="0.2">
      <c r="A313" s="2"/>
      <c r="B313" s="37" t="s">
        <v>219</v>
      </c>
      <c r="C313" s="301">
        <v>13386426.93000045</v>
      </c>
      <c r="D313" s="301">
        <v>131272417.3799991</v>
      </c>
      <c r="E313" s="301">
        <v>144658844.30999956</v>
      </c>
      <c r="F313" s="302">
        <v>2.5</v>
      </c>
      <c r="G313" s="302">
        <v>540292.99999999988</v>
      </c>
      <c r="H313" s="239">
        <v>0.16548063118417344</v>
      </c>
      <c r="I313" s="20"/>
    </row>
    <row r="314" spans="1:11" ht="10.5" customHeight="1" x14ac:dyDescent="0.2">
      <c r="A314" s="2"/>
      <c r="B314" s="37" t="s">
        <v>312</v>
      </c>
      <c r="C314" s="301"/>
      <c r="D314" s="301">
        <v>1231049.4925300002</v>
      </c>
      <c r="E314" s="301">
        <v>1231049.4925300002</v>
      </c>
      <c r="F314" s="302"/>
      <c r="G314" s="302"/>
      <c r="H314" s="239"/>
      <c r="I314" s="20"/>
    </row>
    <row r="315" spans="1:11" ht="10.5" customHeight="1" x14ac:dyDescent="0.2">
      <c r="A315" s="2"/>
      <c r="B315" s="16" t="s">
        <v>128</v>
      </c>
      <c r="C315" s="301"/>
      <c r="D315" s="301"/>
      <c r="E315" s="301"/>
      <c r="F315" s="302"/>
      <c r="G315" s="302"/>
      <c r="H315" s="239"/>
      <c r="I315" s="20"/>
      <c r="K315" s="28"/>
    </row>
    <row r="316" spans="1:11" ht="10.5" customHeight="1" x14ac:dyDescent="0.2">
      <c r="A316" s="2"/>
      <c r="B316" s="16" t="s">
        <v>192</v>
      </c>
      <c r="C316" s="301"/>
      <c r="D316" s="301"/>
      <c r="E316" s="301"/>
      <c r="F316" s="302"/>
      <c r="G316" s="302"/>
      <c r="H316" s="239"/>
      <c r="I316" s="20"/>
      <c r="K316" s="28"/>
    </row>
    <row r="317" spans="1:11" ht="10.5" hidden="1" customHeight="1" x14ac:dyDescent="0.2">
      <c r="A317" s="2"/>
      <c r="B317" s="16"/>
      <c r="C317" s="301"/>
      <c r="D317" s="301"/>
      <c r="E317" s="301"/>
      <c r="F317" s="302"/>
      <c r="G317" s="302"/>
      <c r="H317" s="239"/>
      <c r="I317" s="20"/>
    </row>
    <row r="318" spans="1:11" ht="10.5" customHeight="1" x14ac:dyDescent="0.2">
      <c r="A318" s="2"/>
      <c r="B318" s="16" t="s">
        <v>416</v>
      </c>
      <c r="C318" s="301">
        <v>12256.980000000018</v>
      </c>
      <c r="D318" s="301">
        <v>27618.5</v>
      </c>
      <c r="E318" s="301">
        <v>39875.480000000018</v>
      </c>
      <c r="F318" s="302"/>
      <c r="G318" s="302">
        <v>430.59999999999997</v>
      </c>
      <c r="H318" s="239">
        <v>0.64626410919089516</v>
      </c>
      <c r="I318" s="20"/>
    </row>
    <row r="319" spans="1:11" ht="10.5" customHeight="1" x14ac:dyDescent="0.2">
      <c r="A319" s="2"/>
      <c r="B319" s="574" t="s">
        <v>452</v>
      </c>
      <c r="C319" s="301"/>
      <c r="D319" s="301"/>
      <c r="E319" s="301"/>
      <c r="F319" s="302"/>
      <c r="G319" s="302"/>
      <c r="H319" s="239"/>
      <c r="I319" s="20"/>
    </row>
    <row r="320" spans="1:11" ht="10.5" customHeight="1" x14ac:dyDescent="0.2">
      <c r="A320" s="2"/>
      <c r="B320" s="574" t="s">
        <v>488</v>
      </c>
      <c r="C320" s="301"/>
      <c r="D320" s="301">
        <v>30994.974600000001</v>
      </c>
      <c r="E320" s="301">
        <v>30994.974600000001</v>
      </c>
      <c r="F320" s="302"/>
      <c r="G320" s="302"/>
      <c r="H320" s="239"/>
      <c r="I320" s="20"/>
    </row>
    <row r="321" spans="1:11" ht="10.5" customHeight="1" x14ac:dyDescent="0.2">
      <c r="A321" s="2"/>
      <c r="B321" s="16" t="s">
        <v>423</v>
      </c>
      <c r="C321" s="301"/>
      <c r="D321" s="301">
        <v>6540</v>
      </c>
      <c r="E321" s="301">
        <v>6540</v>
      </c>
      <c r="F321" s="302"/>
      <c r="G321" s="302"/>
      <c r="H321" s="239"/>
      <c r="I321" s="20"/>
    </row>
    <row r="322" spans="1:11" s="28" customFormat="1" ht="10.5" customHeight="1" x14ac:dyDescent="0.2">
      <c r="A322" s="54"/>
      <c r="B322" s="16" t="s">
        <v>280</v>
      </c>
      <c r="C322" s="301"/>
      <c r="D322" s="301">
        <v>-6997565.1300000604</v>
      </c>
      <c r="E322" s="301">
        <v>-6997565.1300000604</v>
      </c>
      <c r="F322" s="302">
        <v>-311.64999999999998</v>
      </c>
      <c r="G322" s="302">
        <v>-48209.790000000023</v>
      </c>
      <c r="H322" s="239">
        <v>0.46342655032843538</v>
      </c>
      <c r="I322" s="27"/>
      <c r="J322" s="5"/>
    </row>
    <row r="323" spans="1:11" s="28" customFormat="1" ht="15.75" customHeight="1" x14ac:dyDescent="0.2">
      <c r="A323" s="54"/>
      <c r="B323" s="35" t="s">
        <v>131</v>
      </c>
      <c r="C323" s="303">
        <v>75787608.800000012</v>
      </c>
      <c r="D323" s="303">
        <v>611228106.41312718</v>
      </c>
      <c r="E323" s="303">
        <v>687015715.21312702</v>
      </c>
      <c r="F323" s="304">
        <v>1327681.7399999592</v>
      </c>
      <c r="G323" s="304">
        <v>2460751.0199999986</v>
      </c>
      <c r="H323" s="237">
        <v>5.4133860345713769E-2</v>
      </c>
      <c r="I323" s="27"/>
      <c r="J323" s="5"/>
      <c r="K323" s="209" t="b">
        <f>IF(ABS(E323-SUM(E310:E322))&lt;0.001,TRUE,FALSE)</f>
        <v>1</v>
      </c>
    </row>
    <row r="324" spans="1:11" ht="10.5" customHeight="1" x14ac:dyDescent="0.2">
      <c r="A324" s="2"/>
      <c r="B324" s="31" t="s">
        <v>132</v>
      </c>
      <c r="C324" s="303"/>
      <c r="D324" s="303"/>
      <c r="E324" s="303"/>
      <c r="F324" s="304"/>
      <c r="G324" s="304"/>
      <c r="H324" s="237"/>
      <c r="I324" s="20"/>
    </row>
    <row r="325" spans="1:11" ht="10.5" customHeight="1" x14ac:dyDescent="0.2">
      <c r="A325" s="2"/>
      <c r="B325" s="37" t="s">
        <v>24</v>
      </c>
      <c r="C325" s="301">
        <v>133314931.69000012</v>
      </c>
      <c r="D325" s="301">
        <v>92995466.94999896</v>
      </c>
      <c r="E325" s="301">
        <v>226310398.63999909</v>
      </c>
      <c r="F325" s="302">
        <v>5287756.6800000034</v>
      </c>
      <c r="G325" s="302">
        <v>1186555.4999999998</v>
      </c>
      <c r="H325" s="239">
        <v>2.1913478054970126E-2</v>
      </c>
      <c r="I325" s="20"/>
    </row>
    <row r="326" spans="1:11" ht="10.5" customHeight="1" x14ac:dyDescent="0.2">
      <c r="A326" s="2"/>
      <c r="B326" s="37" t="s">
        <v>133</v>
      </c>
      <c r="C326" s="301">
        <v>25349350.519999765</v>
      </c>
      <c r="D326" s="301">
        <v>94324822.769998252</v>
      </c>
      <c r="E326" s="301">
        <v>119674173.28999801</v>
      </c>
      <c r="F326" s="302">
        <v>3617341.3500000094</v>
      </c>
      <c r="G326" s="302">
        <v>497607.46999999991</v>
      </c>
      <c r="H326" s="239">
        <v>0.19898386293806691</v>
      </c>
      <c r="I326" s="20"/>
    </row>
    <row r="327" spans="1:11" ht="10.5" customHeight="1" x14ac:dyDescent="0.2">
      <c r="A327" s="2"/>
      <c r="B327" s="37" t="s">
        <v>134</v>
      </c>
      <c r="C327" s="305">
        <v>819179.32000000449</v>
      </c>
      <c r="D327" s="301">
        <v>9384397.3200000711</v>
      </c>
      <c r="E327" s="301">
        <v>10203576.640000077</v>
      </c>
      <c r="F327" s="302">
        <v>7290429.8400000865</v>
      </c>
      <c r="G327" s="302">
        <v>37338.080000000009</v>
      </c>
      <c r="H327" s="239">
        <v>-0.23479969126590272</v>
      </c>
      <c r="I327" s="20"/>
    </row>
    <row r="328" spans="1:11" ht="10.5" customHeight="1" x14ac:dyDescent="0.2">
      <c r="A328" s="2"/>
      <c r="B328" s="37" t="s">
        <v>220</v>
      </c>
      <c r="C328" s="301">
        <v>1876772.4900000016</v>
      </c>
      <c r="D328" s="301">
        <v>12353868.500000006</v>
      </c>
      <c r="E328" s="301">
        <v>14230640.990000008</v>
      </c>
      <c r="F328" s="302">
        <v>1099</v>
      </c>
      <c r="G328" s="302">
        <v>66882.720000000016</v>
      </c>
      <c r="H328" s="239">
        <v>-4.6112971190074736E-2</v>
      </c>
      <c r="I328" s="20"/>
    </row>
    <row r="329" spans="1:11" ht="10.5" customHeight="1" x14ac:dyDescent="0.2">
      <c r="A329" s="2"/>
      <c r="B329" s="37" t="s">
        <v>352</v>
      </c>
      <c r="C329" s="301"/>
      <c r="D329" s="301">
        <v>6175840.4044500021</v>
      </c>
      <c r="E329" s="301">
        <v>6175840.4044500021</v>
      </c>
      <c r="F329" s="302"/>
      <c r="G329" s="302"/>
      <c r="H329" s="239">
        <v>5.9905525778868318E-2</v>
      </c>
      <c r="I329" s="20"/>
      <c r="K329" s="28"/>
    </row>
    <row r="330" spans="1:11" ht="10.5" hidden="1" customHeight="1" x14ac:dyDescent="0.2">
      <c r="A330" s="2"/>
      <c r="B330" s="16"/>
      <c r="C330" s="301"/>
      <c r="D330" s="301"/>
      <c r="E330" s="301"/>
      <c r="F330" s="302"/>
      <c r="G330" s="302"/>
      <c r="H330" s="239"/>
      <c r="I330" s="20"/>
      <c r="K330" s="28"/>
    </row>
    <row r="331" spans="1:11" ht="10.5" customHeight="1" x14ac:dyDescent="0.2">
      <c r="A331" s="2"/>
      <c r="B331" s="16" t="s">
        <v>416</v>
      </c>
      <c r="C331" s="301">
        <v>72</v>
      </c>
      <c r="D331" s="301">
        <v>4055</v>
      </c>
      <c r="E331" s="301">
        <v>4127</v>
      </c>
      <c r="F331" s="302"/>
      <c r="G331" s="302"/>
      <c r="H331" s="239"/>
      <c r="I331" s="20"/>
      <c r="K331" s="28"/>
    </row>
    <row r="332" spans="1:11" ht="10.5" customHeight="1" x14ac:dyDescent="0.2">
      <c r="A332" s="2"/>
      <c r="B332" s="574" t="s">
        <v>453</v>
      </c>
      <c r="C332" s="301"/>
      <c r="D332" s="301"/>
      <c r="E332" s="301"/>
      <c r="F332" s="302"/>
      <c r="G332" s="302"/>
      <c r="H332" s="239"/>
      <c r="I332" s="20"/>
      <c r="K332" s="28"/>
    </row>
    <row r="333" spans="1:11" ht="10.5" hidden="1" customHeight="1" x14ac:dyDescent="0.2">
      <c r="A333" s="2"/>
      <c r="B333" s="574"/>
      <c r="C333" s="301"/>
      <c r="D333" s="301"/>
      <c r="E333" s="301"/>
      <c r="F333" s="302"/>
      <c r="G333" s="302"/>
      <c r="H333" s="239"/>
      <c r="I333" s="20"/>
      <c r="K333" s="28"/>
    </row>
    <row r="334" spans="1:11" ht="10.5" customHeight="1" x14ac:dyDescent="0.2">
      <c r="A334" s="2"/>
      <c r="B334" s="16" t="s">
        <v>423</v>
      </c>
      <c r="C334" s="301">
        <v>20708</v>
      </c>
      <c r="D334" s="301">
        <v>25780</v>
      </c>
      <c r="E334" s="301">
        <v>46488</v>
      </c>
      <c r="F334" s="302"/>
      <c r="G334" s="302">
        <v>240</v>
      </c>
      <c r="H334" s="239">
        <v>-5.772660937246632E-2</v>
      </c>
      <c r="I334" s="20"/>
    </row>
    <row r="335" spans="1:11" ht="10.5" customHeight="1" x14ac:dyDescent="0.2">
      <c r="A335" s="2"/>
      <c r="B335" s="16" t="s">
        <v>280</v>
      </c>
      <c r="C335" s="301"/>
      <c r="D335" s="301">
        <v>-11608355.950000029</v>
      </c>
      <c r="E335" s="301">
        <v>-11608355.950000029</v>
      </c>
      <c r="F335" s="302">
        <v>-751.1</v>
      </c>
      <c r="G335" s="302">
        <v>-64039.030000000013</v>
      </c>
      <c r="H335" s="239">
        <v>0.60126154767057605</v>
      </c>
      <c r="I335" s="20"/>
    </row>
    <row r="336" spans="1:11" s="28" customFormat="1" ht="16.5" customHeight="1" x14ac:dyDescent="0.2">
      <c r="A336" s="54"/>
      <c r="B336" s="35" t="s">
        <v>135</v>
      </c>
      <c r="C336" s="303">
        <v>161381014.01999986</v>
      </c>
      <c r="D336" s="303">
        <v>203655874.99444729</v>
      </c>
      <c r="E336" s="303">
        <v>365036889.01444715</v>
      </c>
      <c r="F336" s="304">
        <v>16195875.770000095</v>
      </c>
      <c r="G336" s="304">
        <v>1724584.7399999998</v>
      </c>
      <c r="H336" s="237">
        <v>4.8499696313254903E-2</v>
      </c>
      <c r="I336" s="27"/>
      <c r="J336" s="5"/>
      <c r="K336" s="209" t="b">
        <f>IF(ABS(E336-SUM(E325:E335))&lt;0.001,TRUE,FALSE)</f>
        <v>1</v>
      </c>
    </row>
    <row r="337" spans="1:11" ht="10.5" customHeight="1" x14ac:dyDescent="0.2">
      <c r="A337" s="2"/>
      <c r="B337" s="31" t="s">
        <v>136</v>
      </c>
      <c r="C337" s="303"/>
      <c r="D337" s="303"/>
      <c r="E337" s="303"/>
      <c r="F337" s="304"/>
      <c r="G337" s="304"/>
      <c r="H337" s="237"/>
      <c r="I337" s="20"/>
      <c r="K337" s="28"/>
    </row>
    <row r="338" spans="1:11" ht="10.5" customHeight="1" x14ac:dyDescent="0.2">
      <c r="A338" s="2"/>
      <c r="B338" s="37" t="s">
        <v>138</v>
      </c>
      <c r="C338" s="301">
        <v>37350209.199999496</v>
      </c>
      <c r="D338" s="301">
        <v>29831975.430000145</v>
      </c>
      <c r="E338" s="301">
        <v>67182184.629999638</v>
      </c>
      <c r="F338" s="302">
        <v>248340.87</v>
      </c>
      <c r="G338" s="302">
        <v>274477.51999999984</v>
      </c>
      <c r="H338" s="239">
        <v>0.1615787777178368</v>
      </c>
      <c r="I338" s="20"/>
      <c r="K338" s="28"/>
    </row>
    <row r="339" spans="1:11" ht="10.5" customHeight="1" x14ac:dyDescent="0.2">
      <c r="A339" s="2"/>
      <c r="B339" s="37" t="s">
        <v>221</v>
      </c>
      <c r="C339" s="301">
        <v>20828.979999999996</v>
      </c>
      <c r="D339" s="301">
        <v>620255.85</v>
      </c>
      <c r="E339" s="301">
        <v>641084.83000000007</v>
      </c>
      <c r="F339" s="302">
        <v>22</v>
      </c>
      <c r="G339" s="302">
        <v>1174.06</v>
      </c>
      <c r="H339" s="239">
        <v>0.10707313519599615</v>
      </c>
      <c r="I339" s="20"/>
      <c r="K339" s="209"/>
    </row>
    <row r="340" spans="1:11" s="28" customFormat="1" ht="10.5" customHeight="1" x14ac:dyDescent="0.2">
      <c r="A340" s="54"/>
      <c r="B340" s="16" t="s">
        <v>128</v>
      </c>
      <c r="C340" s="301"/>
      <c r="D340" s="301"/>
      <c r="E340" s="301"/>
      <c r="F340" s="302"/>
      <c r="G340" s="302"/>
      <c r="H340" s="239"/>
      <c r="I340" s="27"/>
      <c r="J340" s="5"/>
    </row>
    <row r="341" spans="1:11" s="28" customFormat="1" ht="10.5" customHeight="1" x14ac:dyDescent="0.2">
      <c r="A341" s="54"/>
      <c r="B341" s="16" t="s">
        <v>416</v>
      </c>
      <c r="C341" s="301"/>
      <c r="D341" s="301">
        <v>440</v>
      </c>
      <c r="E341" s="301">
        <v>440</v>
      </c>
      <c r="F341" s="302"/>
      <c r="G341" s="302"/>
      <c r="H341" s="239">
        <v>0.69230769230769229</v>
      </c>
      <c r="I341" s="27"/>
      <c r="J341" s="5"/>
    </row>
    <row r="342" spans="1:11" s="28" customFormat="1" ht="10.5" customHeight="1" x14ac:dyDescent="0.2">
      <c r="A342" s="54"/>
      <c r="B342" s="16" t="s">
        <v>436</v>
      </c>
      <c r="C342" s="301">
        <v>117821.51</v>
      </c>
      <c r="D342" s="301">
        <v>109455</v>
      </c>
      <c r="E342" s="301">
        <v>227276.51</v>
      </c>
      <c r="F342" s="302"/>
      <c r="G342" s="302">
        <v>1050</v>
      </c>
      <c r="H342" s="239">
        <v>0.30878183755146704</v>
      </c>
      <c r="I342" s="27"/>
      <c r="J342" s="5"/>
    </row>
    <row r="343" spans="1:11" s="28" customFormat="1" ht="10.5" customHeight="1" x14ac:dyDescent="0.2">
      <c r="A343" s="54"/>
      <c r="B343" s="574" t="s">
        <v>454</v>
      </c>
      <c r="C343" s="301"/>
      <c r="D343" s="301"/>
      <c r="E343" s="301"/>
      <c r="F343" s="302"/>
      <c r="G343" s="302"/>
      <c r="H343" s="239"/>
      <c r="I343" s="27"/>
      <c r="J343" s="5"/>
    </row>
    <row r="344" spans="1:11" s="28" customFormat="1" ht="10.5" hidden="1" customHeight="1" x14ac:dyDescent="0.2">
      <c r="A344" s="54"/>
      <c r="B344" s="574"/>
      <c r="C344" s="301"/>
      <c r="D344" s="301"/>
      <c r="E344" s="301"/>
      <c r="F344" s="302"/>
      <c r="G344" s="302"/>
      <c r="H344" s="239"/>
      <c r="I344" s="27"/>
      <c r="J344" s="5"/>
    </row>
    <row r="345" spans="1:11" ht="12.75" customHeight="1" x14ac:dyDescent="0.2">
      <c r="A345" s="2"/>
      <c r="B345" s="16" t="s">
        <v>280</v>
      </c>
      <c r="C345" s="301"/>
      <c r="D345" s="301">
        <v>-290626.34000000003</v>
      </c>
      <c r="E345" s="301">
        <v>-290626.34000000003</v>
      </c>
      <c r="F345" s="302">
        <v>-7</v>
      </c>
      <c r="G345" s="302">
        <v>-966.31000000000006</v>
      </c>
      <c r="H345" s="239">
        <v>0.79488808349265438</v>
      </c>
      <c r="I345" s="20"/>
    </row>
    <row r="346" spans="1:11" s="28" customFormat="1" ht="16.5" customHeight="1" x14ac:dyDescent="0.2">
      <c r="A346" s="54"/>
      <c r="B346" s="16" t="s">
        <v>356</v>
      </c>
      <c r="C346" s="301"/>
      <c r="D346" s="301">
        <v>1195985.0194450002</v>
      </c>
      <c r="E346" s="301">
        <v>1195985.0194450002</v>
      </c>
      <c r="F346" s="302"/>
      <c r="G346" s="302"/>
      <c r="H346" s="239">
        <v>-4.8352527166577453E-3</v>
      </c>
      <c r="I346" s="27"/>
      <c r="J346" s="5"/>
    </row>
    <row r="347" spans="1:11" ht="10.5" customHeight="1" x14ac:dyDescent="0.2">
      <c r="A347" s="2"/>
      <c r="B347" s="35" t="s">
        <v>137</v>
      </c>
      <c r="C347" s="303">
        <v>37488859.689999498</v>
      </c>
      <c r="D347" s="303">
        <v>31467484.959445141</v>
      </c>
      <c r="E347" s="303">
        <v>68956344.649444625</v>
      </c>
      <c r="F347" s="304">
        <v>248355.87</v>
      </c>
      <c r="G347" s="304">
        <v>275735.2699999999</v>
      </c>
      <c r="H347" s="237">
        <v>0.15640681764635467</v>
      </c>
      <c r="I347" s="20"/>
      <c r="K347" s="209" t="b">
        <f>IF(ABS(E347-SUM(E338:E346))&lt;0.001,TRUE,FALSE)</f>
        <v>1</v>
      </c>
    </row>
    <row r="348" spans="1:11" ht="10.5" customHeight="1" x14ac:dyDescent="0.2">
      <c r="A348" s="2"/>
      <c r="B348" s="31" t="s">
        <v>141</v>
      </c>
      <c r="C348" s="303"/>
      <c r="D348" s="303"/>
      <c r="E348" s="303"/>
      <c r="F348" s="304"/>
      <c r="G348" s="304"/>
      <c r="H348" s="237"/>
      <c r="I348" s="20"/>
      <c r="K348" s="57"/>
    </row>
    <row r="349" spans="1:11" s="57" customFormat="1" ht="10.5" customHeight="1" x14ac:dyDescent="0.2">
      <c r="A349" s="6"/>
      <c r="B349" s="37" t="s">
        <v>151</v>
      </c>
      <c r="C349" s="301">
        <v>11157111.939999994</v>
      </c>
      <c r="D349" s="301">
        <v>3876306.0900000152</v>
      </c>
      <c r="E349" s="301">
        <v>15033418.030000009</v>
      </c>
      <c r="F349" s="302">
        <v>8309.0800000000017</v>
      </c>
      <c r="G349" s="302">
        <v>56005.069999999992</v>
      </c>
      <c r="H349" s="239">
        <v>0.11971113578783354</v>
      </c>
      <c r="I349" s="56"/>
      <c r="J349" s="5"/>
    </row>
    <row r="350" spans="1:11" s="57" customFormat="1" ht="10.5" customHeight="1" x14ac:dyDescent="0.2">
      <c r="A350" s="6"/>
      <c r="B350" s="37" t="s">
        <v>222</v>
      </c>
      <c r="C350" s="301">
        <v>570.5</v>
      </c>
      <c r="D350" s="301">
        <v>5188.4799999999996</v>
      </c>
      <c r="E350" s="301">
        <v>5758.98</v>
      </c>
      <c r="F350" s="302"/>
      <c r="G350" s="302">
        <v>17.48</v>
      </c>
      <c r="H350" s="239">
        <v>0.14447138314785413</v>
      </c>
      <c r="I350" s="56"/>
      <c r="J350" s="5"/>
      <c r="K350" s="209"/>
    </row>
    <row r="351" spans="1:11" s="57" customFormat="1" ht="10.5" customHeight="1" x14ac:dyDescent="0.2">
      <c r="A351" s="6"/>
      <c r="B351" s="16" t="s">
        <v>128</v>
      </c>
      <c r="C351" s="306"/>
      <c r="D351" s="306"/>
      <c r="E351" s="306"/>
      <c r="F351" s="307"/>
      <c r="G351" s="307"/>
      <c r="H351" s="182"/>
      <c r="I351" s="56"/>
      <c r="J351" s="5"/>
      <c r="K351" s="209"/>
    </row>
    <row r="352" spans="1:11" s="57" customFormat="1" ht="10.5" customHeight="1" x14ac:dyDescent="0.2">
      <c r="A352" s="6"/>
      <c r="B352" s="16" t="s">
        <v>427</v>
      </c>
      <c r="C352" s="306">
        <v>490</v>
      </c>
      <c r="D352" s="306">
        <v>1100</v>
      </c>
      <c r="E352" s="306">
        <v>1590</v>
      </c>
      <c r="F352" s="307"/>
      <c r="G352" s="307"/>
      <c r="H352" s="182">
        <v>0.51428571428571423</v>
      </c>
      <c r="I352" s="56"/>
      <c r="J352" s="5"/>
      <c r="K352" s="60"/>
    </row>
    <row r="353" spans="1:11" s="57" customFormat="1" ht="10.5" hidden="1" customHeight="1" x14ac:dyDescent="0.2">
      <c r="A353" s="6"/>
      <c r="B353" s="16"/>
      <c r="C353" s="306"/>
      <c r="D353" s="306"/>
      <c r="E353" s="306"/>
      <c r="F353" s="307"/>
      <c r="G353" s="307"/>
      <c r="H353" s="182"/>
      <c r="I353" s="56"/>
      <c r="J353" s="5"/>
    </row>
    <row r="354" spans="1:11" s="57" customFormat="1" ht="10.5" customHeight="1" x14ac:dyDescent="0.2">
      <c r="A354" s="6"/>
      <c r="B354" s="574" t="s">
        <v>455</v>
      </c>
      <c r="C354" s="306"/>
      <c r="D354" s="306"/>
      <c r="E354" s="306"/>
      <c r="F354" s="307"/>
      <c r="G354" s="307"/>
      <c r="H354" s="182"/>
      <c r="I354" s="56"/>
      <c r="J354" s="5"/>
    </row>
    <row r="355" spans="1:11" s="57" customFormat="1" ht="10.5" hidden="1" customHeight="1" x14ac:dyDescent="0.2">
      <c r="A355" s="6"/>
      <c r="B355" s="574"/>
      <c r="C355" s="306"/>
      <c r="D355" s="306"/>
      <c r="E355" s="306"/>
      <c r="F355" s="307"/>
      <c r="G355" s="307"/>
      <c r="H355" s="182"/>
      <c r="I355" s="56"/>
      <c r="J355" s="5"/>
    </row>
    <row r="356" spans="1:11" s="60" customFormat="1" ht="14.25" customHeight="1" x14ac:dyDescent="0.2">
      <c r="A356" s="24"/>
      <c r="B356" s="16" t="s">
        <v>423</v>
      </c>
      <c r="C356" s="306"/>
      <c r="D356" s="306"/>
      <c r="E356" s="306"/>
      <c r="F356" s="307"/>
      <c r="G356" s="307"/>
      <c r="H356" s="182"/>
      <c r="I356" s="59"/>
      <c r="K356" s="57"/>
    </row>
    <row r="357" spans="1:11" s="60" customFormat="1" ht="14.25" customHeight="1" x14ac:dyDescent="0.2">
      <c r="A357" s="24"/>
      <c r="B357" s="16" t="s">
        <v>280</v>
      </c>
      <c r="C357" s="306"/>
      <c r="D357" s="306">
        <v>-462265.40000000008</v>
      </c>
      <c r="E357" s="306">
        <v>-462265.40000000008</v>
      </c>
      <c r="F357" s="307"/>
      <c r="G357" s="307">
        <v>-1743.05</v>
      </c>
      <c r="H357" s="182">
        <v>0.99816905083842755</v>
      </c>
      <c r="I357" s="59"/>
    </row>
    <row r="358" spans="1:11" s="57" customFormat="1" ht="10.5" customHeight="1" x14ac:dyDescent="0.2">
      <c r="A358" s="6"/>
      <c r="B358" s="35" t="s">
        <v>142</v>
      </c>
      <c r="C358" s="308">
        <v>11158172.439999994</v>
      </c>
      <c r="D358" s="308">
        <v>3420329.1700000148</v>
      </c>
      <c r="E358" s="308">
        <v>14578501.610000009</v>
      </c>
      <c r="F358" s="309">
        <v>8309.0800000000017</v>
      </c>
      <c r="G358" s="309">
        <v>54279.499999999993</v>
      </c>
      <c r="H358" s="183">
        <v>0.10435706306937131</v>
      </c>
      <c r="I358" s="56"/>
      <c r="J358" s="5"/>
      <c r="K358" s="209" t="b">
        <f>IF(ABS(E358-SUM(E349:E357))&lt;0.001,TRUE,FALSE)</f>
        <v>1</v>
      </c>
    </row>
    <row r="359" spans="1:11" s="57" customFormat="1" ht="10.5" customHeight="1" x14ac:dyDescent="0.2">
      <c r="A359" s="6"/>
      <c r="B359" s="31" t="s">
        <v>139</v>
      </c>
      <c r="C359" s="308"/>
      <c r="D359" s="308"/>
      <c r="E359" s="308"/>
      <c r="F359" s="309"/>
      <c r="G359" s="309"/>
      <c r="H359" s="183"/>
      <c r="I359" s="56"/>
      <c r="J359" s="5"/>
    </row>
    <row r="360" spans="1:11" s="57" customFormat="1" ht="10.5" customHeight="1" x14ac:dyDescent="0.2">
      <c r="A360" s="6"/>
      <c r="B360" s="37" t="s">
        <v>140</v>
      </c>
      <c r="C360" s="306">
        <v>305790.66000000125</v>
      </c>
      <c r="D360" s="306">
        <v>42353.43</v>
      </c>
      <c r="E360" s="306">
        <v>348144.09000000125</v>
      </c>
      <c r="F360" s="307"/>
      <c r="G360" s="307">
        <v>1125.47</v>
      </c>
      <c r="H360" s="182"/>
      <c r="I360" s="56"/>
      <c r="J360" s="5"/>
      <c r="K360" s="209"/>
    </row>
    <row r="361" spans="1:11" s="57" customFormat="1" ht="10.5" customHeight="1" x14ac:dyDescent="0.2">
      <c r="A361" s="6"/>
      <c r="B361" s="37" t="s">
        <v>179</v>
      </c>
      <c r="C361" s="364">
        <v>51267.099999999962</v>
      </c>
      <c r="D361" s="306">
        <v>5430937.3199999835</v>
      </c>
      <c r="E361" s="306">
        <v>5482204.4199999832</v>
      </c>
      <c r="F361" s="307">
        <v>3833.7599999999998</v>
      </c>
      <c r="G361" s="307">
        <v>20106.049999999988</v>
      </c>
      <c r="H361" s="182">
        <v>0.22563804506200547</v>
      </c>
      <c r="I361" s="56"/>
      <c r="J361" s="5"/>
      <c r="K361" s="209"/>
    </row>
    <row r="362" spans="1:11" s="57" customFormat="1" ht="10.5" customHeight="1" x14ac:dyDescent="0.2">
      <c r="A362" s="6"/>
      <c r="B362" s="37" t="s">
        <v>223</v>
      </c>
      <c r="C362" s="306">
        <v>677.09999999999991</v>
      </c>
      <c r="D362" s="306">
        <v>129774.64999999997</v>
      </c>
      <c r="E362" s="306">
        <v>130451.74999999997</v>
      </c>
      <c r="F362" s="307"/>
      <c r="G362" s="307">
        <v>396.6</v>
      </c>
      <c r="H362" s="182">
        <v>6.1294745949621365E-2</v>
      </c>
      <c r="I362" s="56"/>
      <c r="J362" s="5"/>
    </row>
    <row r="363" spans="1:11" s="60" customFormat="1" ht="10.5" customHeight="1" x14ac:dyDescent="0.2">
      <c r="A363" s="24"/>
      <c r="B363" s="37" t="s">
        <v>498</v>
      </c>
      <c r="C363" s="306"/>
      <c r="D363" s="306">
        <v>470</v>
      </c>
      <c r="E363" s="306">
        <v>470</v>
      </c>
      <c r="F363" s="307"/>
      <c r="G363" s="307"/>
      <c r="H363" s="182"/>
      <c r="I363" s="59"/>
      <c r="J363" s="5"/>
    </row>
    <row r="364" spans="1:11" s="60" customFormat="1" ht="10.5" customHeight="1" x14ac:dyDescent="0.2">
      <c r="A364" s="24"/>
      <c r="B364" s="574" t="s">
        <v>456</v>
      </c>
      <c r="C364" s="306"/>
      <c r="D364" s="306"/>
      <c r="E364" s="306"/>
      <c r="F364" s="307"/>
      <c r="G364" s="307"/>
      <c r="H364" s="182"/>
      <c r="I364" s="59"/>
      <c r="J364" s="5"/>
    </row>
    <row r="365" spans="1:11" s="60" customFormat="1" ht="10.5" hidden="1" customHeight="1" x14ac:dyDescent="0.2">
      <c r="A365" s="24"/>
      <c r="B365" s="574"/>
      <c r="C365" s="306"/>
      <c r="D365" s="306"/>
      <c r="E365" s="306"/>
      <c r="F365" s="307"/>
      <c r="G365" s="307"/>
      <c r="H365" s="182"/>
      <c r="I365" s="59"/>
      <c r="J365" s="5"/>
    </row>
    <row r="366" spans="1:11" s="57" customFormat="1" x14ac:dyDescent="0.2">
      <c r="A366" s="6"/>
      <c r="B366" s="16" t="s">
        <v>423</v>
      </c>
      <c r="C366" s="306"/>
      <c r="D366" s="306"/>
      <c r="E366" s="306"/>
      <c r="F366" s="307"/>
      <c r="G366" s="307"/>
      <c r="H366" s="182"/>
      <c r="I366" s="56"/>
      <c r="K366" s="60"/>
    </row>
    <row r="367" spans="1:11" s="60" customFormat="1" ht="17.25" customHeight="1" x14ac:dyDescent="0.2">
      <c r="A367" s="24"/>
      <c r="B367" s="37" t="s">
        <v>280</v>
      </c>
      <c r="C367" s="306"/>
      <c r="D367" s="306">
        <v>-106822.65999999995</v>
      </c>
      <c r="E367" s="306">
        <v>-106822.65999999995</v>
      </c>
      <c r="F367" s="307">
        <v>-2</v>
      </c>
      <c r="G367" s="307">
        <v>-468.05999999999995</v>
      </c>
      <c r="H367" s="182"/>
      <c r="I367" s="59"/>
    </row>
    <row r="368" spans="1:11" s="60" customFormat="1" ht="17.25" customHeight="1" x14ac:dyDescent="0.2">
      <c r="A368" s="24"/>
      <c r="B368" s="35" t="s">
        <v>143</v>
      </c>
      <c r="C368" s="308">
        <v>357734.86000000121</v>
      </c>
      <c r="D368" s="308">
        <v>5496712.7399999825</v>
      </c>
      <c r="E368" s="308">
        <v>5854447.5999999829</v>
      </c>
      <c r="F368" s="309">
        <v>3831.7599999999998</v>
      </c>
      <c r="G368" s="309">
        <v>21160.059999999987</v>
      </c>
      <c r="H368" s="183">
        <v>0.28502040924579308</v>
      </c>
      <c r="I368" s="59"/>
      <c r="K368" s="209" t="b">
        <f>IF(ABS(E368-SUM(E360:E367))&lt;0.001,TRUE,FALSE)</f>
        <v>1</v>
      </c>
    </row>
    <row r="369" spans="1:11" s="60" customFormat="1" ht="17.25" customHeight="1" x14ac:dyDescent="0.2">
      <c r="A369" s="24"/>
      <c r="B369" s="31" t="s">
        <v>466</v>
      </c>
      <c r="C369" s="308"/>
      <c r="D369" s="308"/>
      <c r="E369" s="308"/>
      <c r="F369" s="309"/>
      <c r="G369" s="309"/>
      <c r="H369" s="183"/>
      <c r="I369" s="59"/>
      <c r="K369" s="209"/>
    </row>
    <row r="370" spans="1:11" s="60" customFormat="1" ht="11.25" customHeight="1" x14ac:dyDescent="0.2">
      <c r="A370" s="24"/>
      <c r="B370" s="37" t="s">
        <v>468</v>
      </c>
      <c r="C370" s="306">
        <v>1723682</v>
      </c>
      <c r="D370" s="306">
        <v>265388</v>
      </c>
      <c r="E370" s="306">
        <v>1989070</v>
      </c>
      <c r="F370" s="307"/>
      <c r="G370" s="307">
        <v>5841</v>
      </c>
      <c r="H370" s="182">
        <v>0.2910162741186082</v>
      </c>
      <c r="I370" s="59"/>
      <c r="K370" s="209"/>
    </row>
    <row r="371" spans="1:11" s="60" customFormat="1" ht="17.25" customHeight="1" x14ac:dyDescent="0.2">
      <c r="A371" s="24"/>
      <c r="B371" s="35" t="s">
        <v>467</v>
      </c>
      <c r="C371" s="308">
        <v>1723682</v>
      </c>
      <c r="D371" s="308">
        <v>265388</v>
      </c>
      <c r="E371" s="308">
        <v>1989070</v>
      </c>
      <c r="F371" s="309"/>
      <c r="G371" s="309">
        <v>5841</v>
      </c>
      <c r="H371" s="183">
        <v>0.2910162741186082</v>
      </c>
      <c r="I371" s="59"/>
      <c r="K371" s="209"/>
    </row>
    <row r="372" spans="1:11" s="57" customFormat="1" ht="10.5" customHeight="1" x14ac:dyDescent="0.2">
      <c r="A372" s="6"/>
      <c r="B372" s="31" t="s">
        <v>122</v>
      </c>
      <c r="C372" s="308"/>
      <c r="D372" s="308"/>
      <c r="E372" s="308"/>
      <c r="F372" s="309"/>
      <c r="G372" s="309"/>
      <c r="H372" s="183"/>
      <c r="I372" s="56"/>
      <c r="J372" s="5"/>
    </row>
    <row r="373" spans="1:11" s="57" customFormat="1" ht="10.5" customHeight="1" x14ac:dyDescent="0.2">
      <c r="A373" s="6"/>
      <c r="B373" s="37" t="s">
        <v>144</v>
      </c>
      <c r="C373" s="306">
        <v>909.42999999999927</v>
      </c>
      <c r="D373" s="306">
        <v>22976.350000000006</v>
      </c>
      <c r="E373" s="306">
        <v>23885.780000000006</v>
      </c>
      <c r="F373" s="307"/>
      <c r="G373" s="307">
        <v>6.5400000000000009</v>
      </c>
      <c r="H373" s="182">
        <v>0.18561033236707258</v>
      </c>
      <c r="I373" s="56"/>
      <c r="J373" s="5"/>
      <c r="K373" s="209"/>
    </row>
    <row r="374" spans="1:11" s="57" customFormat="1" ht="10.5" customHeight="1" x14ac:dyDescent="0.2">
      <c r="A374" s="6"/>
      <c r="B374" s="37" t="s">
        <v>224</v>
      </c>
      <c r="C374" s="306">
        <v>74.699999999999989</v>
      </c>
      <c r="D374" s="306">
        <v>10100.790000000001</v>
      </c>
      <c r="E374" s="306">
        <v>10175.490000000002</v>
      </c>
      <c r="F374" s="307"/>
      <c r="G374" s="307"/>
      <c r="H374" s="182">
        <v>-0.21520478119728903</v>
      </c>
      <c r="I374" s="56"/>
      <c r="J374" s="5"/>
      <c r="K374" s="63"/>
    </row>
    <row r="375" spans="1:11" s="57" customFormat="1" ht="10.5" hidden="1" customHeight="1" x14ac:dyDescent="0.2">
      <c r="A375" s="6"/>
      <c r="B375" s="37"/>
      <c r="C375" s="306"/>
      <c r="D375" s="306"/>
      <c r="E375" s="306"/>
      <c r="F375" s="307"/>
      <c r="G375" s="307"/>
      <c r="H375" s="182"/>
      <c r="I375" s="56"/>
      <c r="J375" s="5"/>
      <c r="K375" s="63"/>
    </row>
    <row r="376" spans="1:11" s="57" customFormat="1" ht="10.5" hidden="1" customHeight="1" x14ac:dyDescent="0.2">
      <c r="A376" s="6"/>
      <c r="B376" s="37"/>
      <c r="C376" s="306"/>
      <c r="D376" s="306"/>
      <c r="E376" s="306"/>
      <c r="F376" s="307"/>
      <c r="G376" s="307"/>
      <c r="H376" s="182"/>
      <c r="I376" s="56"/>
      <c r="J376" s="5"/>
      <c r="K376" s="63"/>
    </row>
    <row r="377" spans="1:11" s="60" customFormat="1" ht="10.5" customHeight="1" x14ac:dyDescent="0.2">
      <c r="A377" s="24"/>
      <c r="B377" s="16" t="s">
        <v>423</v>
      </c>
      <c r="C377" s="306"/>
      <c r="D377" s="306"/>
      <c r="E377" s="306"/>
      <c r="F377" s="307"/>
      <c r="G377" s="307"/>
      <c r="H377" s="182"/>
      <c r="I377" s="59"/>
      <c r="J377" s="5"/>
    </row>
    <row r="378" spans="1:11" s="63" customFormat="1" ht="14.25" customHeight="1" x14ac:dyDescent="0.2">
      <c r="A378" s="61"/>
      <c r="B378" s="35" t="s">
        <v>120</v>
      </c>
      <c r="C378" s="308">
        <v>984.1299999999992</v>
      </c>
      <c r="D378" s="308">
        <v>33077.140000000007</v>
      </c>
      <c r="E378" s="308">
        <v>34061.270000000004</v>
      </c>
      <c r="F378" s="309"/>
      <c r="G378" s="309">
        <v>6.5400000000000009</v>
      </c>
      <c r="H378" s="183">
        <v>2.8662555995239147E-2</v>
      </c>
      <c r="I378" s="62"/>
      <c r="K378" s="209" t="b">
        <f>IF(ABS(E378-SUM(E373:E377))&lt;0.001,TRUE,FALSE)</f>
        <v>1</v>
      </c>
    </row>
    <row r="379" spans="1:11" s="63" customFormat="1" ht="14.25" customHeight="1" x14ac:dyDescent="0.2">
      <c r="A379" s="61"/>
      <c r="B379" s="31" t="s">
        <v>244</v>
      </c>
      <c r="C379" s="308"/>
      <c r="D379" s="308"/>
      <c r="E379" s="308"/>
      <c r="F379" s="309"/>
      <c r="G379" s="309"/>
      <c r="H379" s="183"/>
      <c r="I379" s="62"/>
      <c r="K379" s="60"/>
    </row>
    <row r="380" spans="1:11" s="60" customFormat="1" ht="11.25" customHeight="1" x14ac:dyDescent="0.2">
      <c r="A380" s="24"/>
      <c r="B380" s="37" t="s">
        <v>144</v>
      </c>
      <c r="C380" s="306">
        <v>45.78</v>
      </c>
      <c r="D380" s="306"/>
      <c r="E380" s="306">
        <v>45.78</v>
      </c>
      <c r="F380" s="307"/>
      <c r="G380" s="307"/>
      <c r="H380" s="182">
        <v>0.50493096646942792</v>
      </c>
      <c r="I380" s="59"/>
      <c r="J380" s="5"/>
      <c r="K380" s="57"/>
    </row>
    <row r="381" spans="1:11" s="57" customFormat="1" ht="10.5" customHeight="1" x14ac:dyDescent="0.2">
      <c r="A381" s="6"/>
      <c r="B381" s="37" t="s">
        <v>125</v>
      </c>
      <c r="C381" s="306">
        <v>837498.55000001297</v>
      </c>
      <c r="D381" s="306">
        <v>4065029.3499999731</v>
      </c>
      <c r="E381" s="306">
        <v>4902527.8999999855</v>
      </c>
      <c r="F381" s="307"/>
      <c r="G381" s="307">
        <v>16826.21</v>
      </c>
      <c r="H381" s="182">
        <v>-0.10924890209033378</v>
      </c>
      <c r="I381" s="56"/>
      <c r="J381" s="5"/>
    </row>
    <row r="382" spans="1:11" s="57" customFormat="1" ht="10.5" customHeight="1" x14ac:dyDescent="0.2">
      <c r="A382" s="6"/>
      <c r="B382" s="37" t="s">
        <v>126</v>
      </c>
      <c r="C382" s="306">
        <v>1287.5400000000002</v>
      </c>
      <c r="D382" s="306">
        <v>14892.149999999994</v>
      </c>
      <c r="E382" s="306">
        <v>16179.689999999993</v>
      </c>
      <c r="F382" s="307"/>
      <c r="G382" s="307">
        <v>190.8</v>
      </c>
      <c r="H382" s="182"/>
      <c r="I382" s="56"/>
      <c r="J382" s="5"/>
    </row>
    <row r="383" spans="1:11" s="57" customFormat="1" ht="10.5" customHeight="1" x14ac:dyDescent="0.2">
      <c r="A383" s="6"/>
      <c r="B383" s="37" t="s">
        <v>127</v>
      </c>
      <c r="C383" s="306">
        <v>259509.92999999993</v>
      </c>
      <c r="D383" s="306">
        <v>2712349.3499999996</v>
      </c>
      <c r="E383" s="306">
        <v>2971859.2799999993</v>
      </c>
      <c r="F383" s="307"/>
      <c r="G383" s="307">
        <v>10394.560000000001</v>
      </c>
      <c r="H383" s="182"/>
      <c r="I383" s="56"/>
      <c r="J383" s="5"/>
    </row>
    <row r="384" spans="1:11" s="57" customFormat="1" ht="10.5" customHeight="1" x14ac:dyDescent="0.2">
      <c r="A384" s="6"/>
      <c r="B384" s="37" t="s">
        <v>133</v>
      </c>
      <c r="C384" s="306">
        <v>55535.46</v>
      </c>
      <c r="D384" s="306">
        <v>159638.82000000004</v>
      </c>
      <c r="E384" s="306">
        <v>215174.28000000003</v>
      </c>
      <c r="F384" s="307"/>
      <c r="G384" s="307">
        <v>1476.21</v>
      </c>
      <c r="H384" s="182">
        <v>0.17236092459336216</v>
      </c>
      <c r="I384" s="56"/>
      <c r="J384" s="5"/>
    </row>
    <row r="385" spans="1:11" s="57" customFormat="1" ht="10.5" customHeight="1" x14ac:dyDescent="0.2">
      <c r="A385" s="6"/>
      <c r="B385" s="37" t="s">
        <v>134</v>
      </c>
      <c r="C385" s="306">
        <v>5280.9800000000005</v>
      </c>
      <c r="D385" s="306">
        <v>102796.28999999998</v>
      </c>
      <c r="E385" s="306">
        <v>108077.26999999997</v>
      </c>
      <c r="F385" s="307"/>
      <c r="G385" s="307">
        <v>361.96</v>
      </c>
      <c r="H385" s="182">
        <v>0.39207094589024694</v>
      </c>
      <c r="I385" s="56"/>
      <c r="J385" s="5"/>
    </row>
    <row r="386" spans="1:11" s="57" customFormat="1" ht="10.5" customHeight="1" x14ac:dyDescent="0.2">
      <c r="A386" s="6"/>
      <c r="B386" s="37" t="s">
        <v>24</v>
      </c>
      <c r="C386" s="306">
        <v>270420.68000000011</v>
      </c>
      <c r="D386" s="306">
        <v>260504.77000000008</v>
      </c>
      <c r="E386" s="306">
        <v>530925.45000000019</v>
      </c>
      <c r="F386" s="307"/>
      <c r="G386" s="307">
        <v>1185.27</v>
      </c>
      <c r="H386" s="182">
        <v>0.28714810405554192</v>
      </c>
      <c r="I386" s="56"/>
      <c r="J386" s="5"/>
      <c r="K386" s="5"/>
    </row>
    <row r="387" spans="1:11" s="57" customFormat="1" ht="10.5" customHeight="1" x14ac:dyDescent="0.2">
      <c r="A387" s="6"/>
      <c r="B387" s="37" t="s">
        <v>138</v>
      </c>
      <c r="C387" s="306">
        <v>46518.310000000005</v>
      </c>
      <c r="D387" s="306">
        <v>34631.689999999995</v>
      </c>
      <c r="E387" s="306">
        <v>81150</v>
      </c>
      <c r="F387" s="307"/>
      <c r="G387" s="307">
        <v>1210.25</v>
      </c>
      <c r="H387" s="182">
        <v>-0.21895114233809354</v>
      </c>
      <c r="I387" s="56"/>
      <c r="J387" s="5"/>
    </row>
    <row r="388" spans="1:11" s="57" customFormat="1" ht="10.5" customHeight="1" x14ac:dyDescent="0.2">
      <c r="A388" s="6"/>
      <c r="B388" s="37" t="s">
        <v>34</v>
      </c>
      <c r="C388" s="306">
        <v>3316233.9899999872</v>
      </c>
      <c r="D388" s="306">
        <v>739452.27999999933</v>
      </c>
      <c r="E388" s="306">
        <v>4055686.2699999865</v>
      </c>
      <c r="F388" s="307"/>
      <c r="G388" s="307">
        <v>7700.7099999999982</v>
      </c>
      <c r="H388" s="182">
        <v>-0.15908583236877039</v>
      </c>
      <c r="I388" s="56"/>
      <c r="J388" s="5"/>
    </row>
    <row r="389" spans="1:11" s="57" customFormat="1" ht="10.5" customHeight="1" x14ac:dyDescent="0.2">
      <c r="A389" s="6"/>
      <c r="B389" s="37" t="s">
        <v>140</v>
      </c>
      <c r="C389" s="306">
        <v>661.18000000000006</v>
      </c>
      <c r="D389" s="306">
        <v>201.58999999999997</v>
      </c>
      <c r="E389" s="306">
        <v>862.77</v>
      </c>
      <c r="F389" s="307"/>
      <c r="G389" s="307"/>
      <c r="H389" s="182"/>
      <c r="I389" s="56"/>
    </row>
    <row r="390" spans="1:11" s="57" customFormat="1" ht="10.5" customHeight="1" x14ac:dyDescent="0.2">
      <c r="A390" s="6"/>
      <c r="B390" s="37" t="s">
        <v>129</v>
      </c>
      <c r="C390" s="306">
        <v>252849.01999999868</v>
      </c>
      <c r="D390" s="306">
        <v>2272510.7899999996</v>
      </c>
      <c r="E390" s="306">
        <v>2525359.8099999987</v>
      </c>
      <c r="F390" s="307"/>
      <c r="G390" s="307">
        <v>12352.06</v>
      </c>
      <c r="H390" s="182">
        <v>6.2957525651749169E-2</v>
      </c>
      <c r="I390" s="56"/>
    </row>
    <row r="391" spans="1:11" s="57" customFormat="1" ht="10.5" customHeight="1" x14ac:dyDescent="0.2">
      <c r="A391" s="6"/>
      <c r="B391" s="37" t="s">
        <v>381</v>
      </c>
      <c r="C391" s="306">
        <v>2888.1000000000004</v>
      </c>
      <c r="D391" s="306">
        <v>2419</v>
      </c>
      <c r="E391" s="306">
        <v>5307.1</v>
      </c>
      <c r="F391" s="307"/>
      <c r="G391" s="307">
        <v>20</v>
      </c>
      <c r="H391" s="182"/>
      <c r="I391" s="56"/>
      <c r="J391" s="5"/>
    </row>
    <row r="392" spans="1:11" s="57" customFormat="1" ht="10.5" customHeight="1" x14ac:dyDescent="0.2">
      <c r="A392" s="6"/>
      <c r="B392" s="16" t="s">
        <v>427</v>
      </c>
      <c r="C392" s="306">
        <v>210</v>
      </c>
      <c r="D392" s="306">
        <v>200</v>
      </c>
      <c r="E392" s="306">
        <v>410</v>
      </c>
      <c r="F392" s="307"/>
      <c r="G392" s="307"/>
      <c r="H392" s="182"/>
      <c r="I392" s="56"/>
      <c r="J392" s="5"/>
    </row>
    <row r="393" spans="1:11" s="57" customFormat="1" ht="10.5" customHeight="1" x14ac:dyDescent="0.2">
      <c r="A393" s="6"/>
      <c r="B393" s="37" t="s">
        <v>353</v>
      </c>
      <c r="C393" s="306"/>
      <c r="D393" s="306"/>
      <c r="E393" s="306"/>
      <c r="F393" s="307"/>
      <c r="G393" s="307"/>
      <c r="H393" s="182"/>
      <c r="I393" s="56"/>
      <c r="J393" s="5"/>
    </row>
    <row r="394" spans="1:11" s="57" customFormat="1" ht="10.5" customHeight="1" x14ac:dyDescent="0.2">
      <c r="A394" s="6"/>
      <c r="B394" s="37" t="s">
        <v>415</v>
      </c>
      <c r="C394" s="306"/>
      <c r="D394" s="306"/>
      <c r="E394" s="306"/>
      <c r="F394" s="307"/>
      <c r="G394" s="307"/>
      <c r="H394" s="182"/>
      <c r="I394" s="56"/>
      <c r="J394" s="5"/>
    </row>
    <row r="395" spans="1:11" s="57" customFormat="1" ht="10.5" customHeight="1" x14ac:dyDescent="0.2">
      <c r="A395" s="6"/>
      <c r="B395" s="37" t="s">
        <v>179</v>
      </c>
      <c r="C395" s="306">
        <v>261.54999999999995</v>
      </c>
      <c r="D395" s="306">
        <v>42068.040000000015</v>
      </c>
      <c r="E395" s="306">
        <v>42329.590000000018</v>
      </c>
      <c r="F395" s="307"/>
      <c r="G395" s="307">
        <v>60</v>
      </c>
      <c r="H395" s="182">
        <v>0.2271107422367038</v>
      </c>
      <c r="I395" s="56"/>
      <c r="J395" s="5"/>
    </row>
    <row r="396" spans="1:11" s="57" customFormat="1" ht="10.5" customHeight="1" x14ac:dyDescent="0.2">
      <c r="A396" s="6"/>
      <c r="B396" s="37" t="s">
        <v>468</v>
      </c>
      <c r="C396" s="306">
        <v>6828</v>
      </c>
      <c r="D396" s="306">
        <v>2200</v>
      </c>
      <c r="E396" s="306">
        <v>9028</v>
      </c>
      <c r="F396" s="307"/>
      <c r="G396" s="307"/>
      <c r="H396" s="182"/>
      <c r="I396" s="56"/>
      <c r="J396" s="5"/>
    </row>
    <row r="397" spans="1:11" s="57" customFormat="1" ht="10.5" customHeight="1" x14ac:dyDescent="0.2">
      <c r="A397" s="6"/>
      <c r="B397" s="575" t="s">
        <v>460</v>
      </c>
      <c r="C397" s="306"/>
      <c r="D397" s="306"/>
      <c r="E397" s="306"/>
      <c r="F397" s="307"/>
      <c r="G397" s="307"/>
      <c r="H397" s="182"/>
      <c r="I397" s="56"/>
      <c r="J397" s="5"/>
    </row>
    <row r="398" spans="1:11" s="57" customFormat="1" ht="10.5" customHeight="1" x14ac:dyDescent="0.2">
      <c r="A398" s="6"/>
      <c r="B398" s="575" t="s">
        <v>488</v>
      </c>
      <c r="C398" s="306"/>
      <c r="D398" s="306"/>
      <c r="E398" s="306"/>
      <c r="F398" s="307"/>
      <c r="G398" s="307"/>
      <c r="H398" s="182"/>
      <c r="I398" s="56"/>
      <c r="J398" s="5"/>
    </row>
    <row r="399" spans="1:11" s="57" customFormat="1" ht="10.5" customHeight="1" x14ac:dyDescent="0.2">
      <c r="A399" s="6"/>
      <c r="B399" s="16" t="s">
        <v>423</v>
      </c>
      <c r="C399" s="306"/>
      <c r="D399" s="306">
        <v>3180</v>
      </c>
      <c r="E399" s="306">
        <v>3180</v>
      </c>
      <c r="F399" s="307"/>
      <c r="G399" s="307"/>
      <c r="H399" s="182"/>
      <c r="I399" s="56"/>
      <c r="J399" s="5"/>
    </row>
    <row r="400" spans="1:11" s="60" customFormat="1" ht="12.75" customHeight="1" x14ac:dyDescent="0.2">
      <c r="A400" s="24"/>
      <c r="B400" s="37" t="s">
        <v>280</v>
      </c>
      <c r="C400" s="306"/>
      <c r="D400" s="306">
        <v>-317288.82999999978</v>
      </c>
      <c r="E400" s="306">
        <v>-317288.82999999978</v>
      </c>
      <c r="F400" s="307"/>
      <c r="G400" s="307">
        <v>-1287.0999999999999</v>
      </c>
      <c r="H400" s="182">
        <v>0.62476571159715832</v>
      </c>
      <c r="I400" s="59"/>
      <c r="J400" s="5"/>
    </row>
    <row r="401" spans="1:11" s="57" customFormat="1" x14ac:dyDescent="0.2">
      <c r="A401" s="6"/>
      <c r="B401" s="35" t="s">
        <v>246</v>
      </c>
      <c r="C401" s="308">
        <v>5056029.0699999984</v>
      </c>
      <c r="D401" s="308">
        <v>10094785.289999971</v>
      </c>
      <c r="E401" s="308">
        <v>15150814.35999997</v>
      </c>
      <c r="F401" s="309"/>
      <c r="G401" s="309">
        <v>50490.929999999993</v>
      </c>
      <c r="H401" s="183">
        <v>-6.132362636930655E-2</v>
      </c>
      <c r="I401" s="56"/>
      <c r="K401" s="209" t="b">
        <f>IF(ABS(E401-SUM(E380:E400))&lt;0.001,TRUE,FALSE)</f>
        <v>1</v>
      </c>
    </row>
    <row r="402" spans="1:11" s="60" customFormat="1" ht="13.5" customHeight="1" x14ac:dyDescent="0.2">
      <c r="A402" s="24"/>
      <c r="B402" s="35" t="s">
        <v>287</v>
      </c>
      <c r="C402" s="308">
        <v>292954085.00999939</v>
      </c>
      <c r="D402" s="308">
        <v>865661758.70701933</v>
      </c>
      <c r="E402" s="308">
        <v>1158615843.7170186</v>
      </c>
      <c r="F402" s="309">
        <v>17784054.220000058</v>
      </c>
      <c r="G402" s="309">
        <v>4592849.0599999977</v>
      </c>
      <c r="H402" s="183">
        <v>5.8108731178620143E-2</v>
      </c>
      <c r="I402" s="59"/>
      <c r="K402" s="209" t="b">
        <f>IF(ABS(E402-SUM(E323,E336,E347,E358,E368,E371,E378,E401))&lt;0.001,TRUE,FALSE)</f>
        <v>1</v>
      </c>
    </row>
    <row r="403" spans="1:11" s="60" customFormat="1" ht="10.5" customHeight="1" x14ac:dyDescent="0.2">
      <c r="A403" s="24"/>
      <c r="B403" s="31" t="s">
        <v>145</v>
      </c>
      <c r="C403" s="308"/>
      <c r="D403" s="308"/>
      <c r="E403" s="308"/>
      <c r="F403" s="309"/>
      <c r="G403" s="309"/>
      <c r="H403" s="183"/>
      <c r="I403" s="59"/>
      <c r="J403" s="5"/>
    </row>
    <row r="404" spans="1:11" s="60" customFormat="1" ht="10.5" customHeight="1" x14ac:dyDescent="0.2">
      <c r="A404" s="24"/>
      <c r="B404" s="37" t="s">
        <v>146</v>
      </c>
      <c r="C404" s="306">
        <v>126317640.86999267</v>
      </c>
      <c r="D404" s="306">
        <v>167830361.13561609</v>
      </c>
      <c r="E404" s="306">
        <v>294148002.0056088</v>
      </c>
      <c r="F404" s="307">
        <v>40396507.630208015</v>
      </c>
      <c r="G404" s="307">
        <v>1837857.2524959974</v>
      </c>
      <c r="H404" s="182">
        <v>1.4422453770959853E-2</v>
      </c>
      <c r="I404" s="59"/>
      <c r="J404" s="5"/>
    </row>
    <row r="405" spans="1:11" s="60" customFormat="1" ht="10.5" customHeight="1" x14ac:dyDescent="0.2">
      <c r="A405" s="24"/>
      <c r="B405" s="37" t="s">
        <v>442</v>
      </c>
      <c r="C405" s="306">
        <v>227776.38000000233</v>
      </c>
      <c r="D405" s="306">
        <v>155459.8299999997</v>
      </c>
      <c r="E405" s="306">
        <v>383236.210000002</v>
      </c>
      <c r="F405" s="307">
        <v>32144.000000000004</v>
      </c>
      <c r="G405" s="307">
        <v>1617.4999999999995</v>
      </c>
      <c r="H405" s="182">
        <v>-0.40126297827744262</v>
      </c>
      <c r="I405" s="59"/>
      <c r="J405" s="5"/>
    </row>
    <row r="406" spans="1:11" s="60" customFormat="1" ht="10.5" customHeight="1" x14ac:dyDescent="0.2">
      <c r="A406" s="24"/>
      <c r="B406" s="37" t="s">
        <v>147</v>
      </c>
      <c r="C406" s="306">
        <v>452532.6799999983</v>
      </c>
      <c r="D406" s="306">
        <v>601019.92000002065</v>
      </c>
      <c r="E406" s="306">
        <v>1053552.600000019</v>
      </c>
      <c r="F406" s="307">
        <v>138271.50999999928</v>
      </c>
      <c r="G406" s="307">
        <v>4280.2999999999938</v>
      </c>
      <c r="H406" s="182">
        <v>2.3920046000225348E-4</v>
      </c>
      <c r="I406" s="59"/>
      <c r="J406" s="5"/>
    </row>
    <row r="407" spans="1:11" s="60" customFormat="1" ht="10.5" customHeight="1" x14ac:dyDescent="0.2">
      <c r="A407" s="24"/>
      <c r="B407" s="37" t="s">
        <v>148</v>
      </c>
      <c r="C407" s="306">
        <v>2226403.55000033</v>
      </c>
      <c r="D407" s="306">
        <v>3113352.140000266</v>
      </c>
      <c r="E407" s="306">
        <v>5339755.6900005946</v>
      </c>
      <c r="F407" s="307">
        <v>626477.22000001045</v>
      </c>
      <c r="G407" s="307">
        <v>23605.350000000053</v>
      </c>
      <c r="H407" s="182">
        <v>-2.6341273752846117E-2</v>
      </c>
      <c r="I407" s="59"/>
      <c r="J407" s="5"/>
    </row>
    <row r="408" spans="1:11" s="60" customFormat="1" ht="10.5" customHeight="1" x14ac:dyDescent="0.2">
      <c r="A408" s="24"/>
      <c r="B408" s="37" t="s">
        <v>125</v>
      </c>
      <c r="C408" s="306">
        <v>886892.64999999746</v>
      </c>
      <c r="D408" s="306">
        <v>1116873.5799999945</v>
      </c>
      <c r="E408" s="306">
        <v>2003766.2299999923</v>
      </c>
      <c r="F408" s="307">
        <v>220241.49999999974</v>
      </c>
      <c r="G408" s="307">
        <v>21663.06</v>
      </c>
      <c r="H408" s="182">
        <v>5.7421917167900016E-2</v>
      </c>
      <c r="I408" s="59"/>
      <c r="J408" s="5"/>
      <c r="K408" s="57"/>
    </row>
    <row r="409" spans="1:11" s="60" customFormat="1" ht="10.5" customHeight="1" x14ac:dyDescent="0.2">
      <c r="A409" s="24"/>
      <c r="B409" s="37" t="s">
        <v>149</v>
      </c>
      <c r="C409" s="306">
        <v>24070.029999999748</v>
      </c>
      <c r="D409" s="306">
        <v>115470.37999999808</v>
      </c>
      <c r="E409" s="306">
        <v>139540.40999999782</v>
      </c>
      <c r="F409" s="307">
        <v>1046.0600000000002</v>
      </c>
      <c r="G409" s="307">
        <v>613.58999999999992</v>
      </c>
      <c r="H409" s="182">
        <v>-0.14642437032619282</v>
      </c>
      <c r="I409" s="59"/>
      <c r="J409" s="5"/>
      <c r="K409" s="57"/>
    </row>
    <row r="410" spans="1:11" s="57" customFormat="1" ht="10.5" customHeight="1" x14ac:dyDescent="0.2">
      <c r="A410" s="6"/>
      <c r="B410" s="37" t="s">
        <v>435</v>
      </c>
      <c r="C410" s="306"/>
      <c r="D410" s="306"/>
      <c r="E410" s="306"/>
      <c r="F410" s="307"/>
      <c r="G410" s="307"/>
      <c r="H410" s="182"/>
      <c r="I410" s="56"/>
      <c r="J410" s="5"/>
    </row>
    <row r="411" spans="1:11" s="57" customFormat="1" ht="10.5" customHeight="1" x14ac:dyDescent="0.2">
      <c r="A411" s="6"/>
      <c r="B411" s="37" t="s">
        <v>281</v>
      </c>
      <c r="C411" s="306">
        <v>41</v>
      </c>
      <c r="D411" s="306">
        <v>-28454722</v>
      </c>
      <c r="E411" s="306">
        <v>-28454681</v>
      </c>
      <c r="F411" s="307">
        <v>-33532</v>
      </c>
      <c r="G411" s="307">
        <v>-182380</v>
      </c>
      <c r="H411" s="182">
        <v>0.27962659398324119</v>
      </c>
      <c r="I411" s="56"/>
      <c r="J411" s="5"/>
      <c r="K411" s="60"/>
    </row>
    <row r="412" spans="1:11" s="57" customFormat="1" ht="10.5" customHeight="1" x14ac:dyDescent="0.2">
      <c r="A412" s="6"/>
      <c r="B412" s="575" t="s">
        <v>461</v>
      </c>
      <c r="C412" s="306"/>
      <c r="D412" s="306"/>
      <c r="E412" s="306"/>
      <c r="F412" s="307"/>
      <c r="G412" s="307"/>
      <c r="H412" s="182"/>
      <c r="I412" s="56"/>
      <c r="J412" s="5"/>
      <c r="K412" s="60"/>
    </row>
    <row r="413" spans="1:11" s="57" customFormat="1" ht="10.5" customHeight="1" x14ac:dyDescent="0.2">
      <c r="A413" s="6"/>
      <c r="B413" s="575" t="s">
        <v>465</v>
      </c>
      <c r="C413" s="306"/>
      <c r="D413" s="306"/>
      <c r="E413" s="306"/>
      <c r="F413" s="307"/>
      <c r="G413" s="307"/>
      <c r="H413" s="182"/>
      <c r="I413" s="56"/>
      <c r="J413" s="5"/>
      <c r="K413" s="60"/>
    </row>
    <row r="414" spans="1:11" s="57" customFormat="1" ht="10.5" customHeight="1" x14ac:dyDescent="0.2">
      <c r="A414" s="6"/>
      <c r="B414" s="575" t="s">
        <v>491</v>
      </c>
      <c r="C414" s="306"/>
      <c r="D414" s="306">
        <v>710.39999999999975</v>
      </c>
      <c r="E414" s="306">
        <v>710.39999999999975</v>
      </c>
      <c r="F414" s="307"/>
      <c r="G414" s="307">
        <v>11.100000000000001</v>
      </c>
      <c r="H414" s="182"/>
      <c r="I414" s="56"/>
      <c r="J414" s="5"/>
      <c r="K414" s="60"/>
    </row>
    <row r="415" spans="1:11" s="60" customFormat="1" ht="10.5" customHeight="1" x14ac:dyDescent="0.2">
      <c r="A415" s="24"/>
      <c r="B415" s="41" t="s">
        <v>150</v>
      </c>
      <c r="C415" s="311">
        <v>130135357.15999299</v>
      </c>
      <c r="D415" s="311">
        <v>144478525.38561642</v>
      </c>
      <c r="E415" s="311">
        <v>274613882.54560935</v>
      </c>
      <c r="F415" s="312">
        <v>41381155.920208022</v>
      </c>
      <c r="G415" s="312">
        <v>1707268.1524959975</v>
      </c>
      <c r="H415" s="184">
        <v>-8.4969349884297385E-3</v>
      </c>
      <c r="I415" s="59"/>
      <c r="J415" s="5"/>
      <c r="K415" s="209" t="b">
        <f>IF(ABS(E415-SUM(E404:E414))&lt;0.001,TRUE,FALSE)</f>
        <v>1</v>
      </c>
    </row>
    <row r="416" spans="1:11" s="60" customFormat="1" ht="9" x14ac:dyDescent="0.15">
      <c r="A416" s="24"/>
      <c r="B416" s="265" t="s">
        <v>238</v>
      </c>
      <c r="C416" s="265"/>
      <c r="D416" s="265"/>
      <c r="E416" s="265"/>
      <c r="F416" s="265"/>
      <c r="G416" s="265"/>
      <c r="H416" s="265"/>
      <c r="I416" s="59"/>
    </row>
    <row r="417" spans="1:11" s="60" customFormat="1" ht="10.5" customHeight="1" x14ac:dyDescent="0.15">
      <c r="A417" s="24"/>
      <c r="B417" s="265" t="s">
        <v>249</v>
      </c>
      <c r="C417" s="265"/>
      <c r="D417" s="265"/>
      <c r="E417" s="265"/>
      <c r="F417" s="265"/>
      <c r="G417" s="265"/>
      <c r="H417" s="265"/>
      <c r="I417" s="59"/>
    </row>
    <row r="418" spans="1:11" s="60" customFormat="1" ht="10.5" customHeight="1" x14ac:dyDescent="0.15">
      <c r="A418" s="24"/>
      <c r="B418" s="265" t="s">
        <v>251</v>
      </c>
      <c r="C418" s="265"/>
      <c r="D418" s="265"/>
      <c r="E418" s="265"/>
      <c r="F418" s="265"/>
      <c r="G418" s="265"/>
      <c r="H418" s="265"/>
      <c r="I418" s="59"/>
    </row>
    <row r="419" spans="1:11" s="60" customFormat="1" ht="10.5" customHeight="1" x14ac:dyDescent="0.2">
      <c r="A419" s="24"/>
      <c r="B419" s="265" t="s">
        <v>376</v>
      </c>
      <c r="C419" s="210"/>
      <c r="D419" s="210"/>
      <c r="E419" s="210"/>
      <c r="F419" s="210"/>
      <c r="G419" s="210"/>
      <c r="H419" s="211"/>
      <c r="I419" s="59"/>
      <c r="K419" s="5"/>
    </row>
    <row r="420" spans="1:11" s="60" customFormat="1" ht="10.5" customHeight="1" x14ac:dyDescent="0.2">
      <c r="A420" s="24"/>
      <c r="B420" s="265" t="s">
        <v>431</v>
      </c>
      <c r="C420" s="210"/>
      <c r="D420" s="210"/>
      <c r="E420" s="210"/>
      <c r="F420" s="210"/>
      <c r="G420" s="210"/>
      <c r="H420" s="211"/>
      <c r="I420" s="59"/>
      <c r="K420" s="5"/>
    </row>
    <row r="421" spans="1:11" ht="15" customHeight="1" x14ac:dyDescent="0.25">
      <c r="B421" s="7" t="s">
        <v>288</v>
      </c>
      <c r="C421" s="8"/>
      <c r="D421" s="8"/>
      <c r="E421" s="8"/>
      <c r="F421" s="8"/>
      <c r="G421" s="8"/>
      <c r="H421" s="8"/>
      <c r="I421" s="8"/>
    </row>
    <row r="422" spans="1:11" x14ac:dyDescent="0.2">
      <c r="B422" s="9"/>
      <c r="C422" s="10" t="str">
        <f>$C$3</f>
        <v>MOIS DE MAI 2024</v>
      </c>
      <c r="D422" s="11"/>
    </row>
    <row r="423" spans="1:11" ht="19.5" customHeight="1" x14ac:dyDescent="0.2">
      <c r="B423" s="12" t="str">
        <f>B305</f>
        <v xml:space="preserve">             I - ASSURANCE MALADIE : DÉPENSES en milliers d'euros</v>
      </c>
      <c r="C423" s="13"/>
      <c r="D423" s="13"/>
      <c r="E423" s="13"/>
      <c r="F423" s="13"/>
      <c r="G423" s="13"/>
      <c r="H423" s="14"/>
      <c r="I423" s="15"/>
    </row>
    <row r="424" spans="1:11" ht="13.5" customHeight="1" x14ac:dyDescent="0.2">
      <c r="B424" s="16" t="s">
        <v>7</v>
      </c>
      <c r="C424" s="17" t="s">
        <v>1</v>
      </c>
      <c r="D424" s="17" t="s">
        <v>2</v>
      </c>
      <c r="E424" s="17" t="s">
        <v>6</v>
      </c>
      <c r="F424" s="219" t="s">
        <v>242</v>
      </c>
      <c r="G424" s="219" t="s">
        <v>237</v>
      </c>
      <c r="H424" s="19" t="str">
        <f>$H$5</f>
        <v>PCAP</v>
      </c>
      <c r="I424" s="23"/>
      <c r="K424" s="57"/>
    </row>
    <row r="425" spans="1:11" ht="10.5" customHeight="1" x14ac:dyDescent="0.2">
      <c r="B425" s="21"/>
      <c r="C425" s="44" t="s">
        <v>5</v>
      </c>
      <c r="D425" s="44" t="s">
        <v>5</v>
      </c>
      <c r="E425" s="44"/>
      <c r="F425" s="220"/>
      <c r="G425" s="220" t="s">
        <v>239</v>
      </c>
      <c r="H425" s="22" t="str">
        <f>$H$6</f>
        <v>en %</v>
      </c>
      <c r="I425" s="23"/>
      <c r="K425" s="60"/>
    </row>
    <row r="426" spans="1:11" s="57" customFormat="1" ht="12" customHeight="1" x14ac:dyDescent="0.2">
      <c r="A426" s="6"/>
      <c r="B426" s="31" t="s">
        <v>152</v>
      </c>
      <c r="C426" s="55"/>
      <c r="D426" s="55"/>
      <c r="E426" s="55"/>
      <c r="F426" s="225"/>
      <c r="G426" s="225"/>
      <c r="H426" s="182"/>
      <c r="I426" s="56"/>
    </row>
    <row r="427" spans="1:11" s="60" customFormat="1" ht="14.25" customHeight="1" x14ac:dyDescent="0.2">
      <c r="A427" s="24"/>
      <c r="B427" s="16" t="s">
        <v>12</v>
      </c>
      <c r="C427" s="306"/>
      <c r="D427" s="306">
        <v>1686834826.8499858</v>
      </c>
      <c r="E427" s="306">
        <v>1686834826.8499858</v>
      </c>
      <c r="F427" s="306">
        <v>2812061.9999999995</v>
      </c>
      <c r="G427" s="306">
        <v>8501380.22000001</v>
      </c>
      <c r="H427" s="182">
        <v>3.967660305953058E-2</v>
      </c>
      <c r="I427" s="59"/>
      <c r="K427" s="57"/>
    </row>
    <row r="428" spans="1:11" s="57" customFormat="1" ht="10.5" customHeight="1" x14ac:dyDescent="0.2">
      <c r="A428" s="6"/>
      <c r="B428" s="16" t="s">
        <v>10</v>
      </c>
      <c r="C428" s="306">
        <v>374406351.7499913</v>
      </c>
      <c r="D428" s="306">
        <v>2152.4800000000005</v>
      </c>
      <c r="E428" s="306">
        <v>374408504.22999132</v>
      </c>
      <c r="F428" s="307">
        <v>9860.7699999999968</v>
      </c>
      <c r="G428" s="307">
        <v>2282770.6800000179</v>
      </c>
      <c r="H428" s="182">
        <v>-1.5149918137095542E-2</v>
      </c>
      <c r="I428" s="56"/>
      <c r="J428" s="5"/>
    </row>
    <row r="429" spans="1:11" s="57" customFormat="1" ht="10.5" customHeight="1" x14ac:dyDescent="0.2">
      <c r="A429" s="6"/>
      <c r="B429" s="16" t="s">
        <v>9</v>
      </c>
      <c r="C429" s="306">
        <v>29835.819999999978</v>
      </c>
      <c r="D429" s="306"/>
      <c r="E429" s="306">
        <v>29835.819999999978</v>
      </c>
      <c r="F429" s="307"/>
      <c r="G429" s="307">
        <v>18.700000000000003</v>
      </c>
      <c r="H429" s="182"/>
      <c r="I429" s="56"/>
      <c r="J429" s="5"/>
    </row>
    <row r="430" spans="1:11" s="57" customFormat="1" ht="10.5" customHeight="1" x14ac:dyDescent="0.2">
      <c r="A430" s="6"/>
      <c r="B430" s="16" t="s">
        <v>299</v>
      </c>
      <c r="C430" s="306">
        <v>36223099.640000023</v>
      </c>
      <c r="D430" s="306">
        <v>535.38</v>
      </c>
      <c r="E430" s="306">
        <v>36223635.020000026</v>
      </c>
      <c r="F430" s="307"/>
      <c r="G430" s="307">
        <v>132217.50000000032</v>
      </c>
      <c r="H430" s="182">
        <v>-7.5883658315478719E-3</v>
      </c>
      <c r="I430" s="56"/>
      <c r="J430" s="5"/>
    </row>
    <row r="431" spans="1:11" s="57" customFormat="1" ht="10.5" customHeight="1" x14ac:dyDescent="0.2">
      <c r="A431" s="6"/>
      <c r="B431" s="16" t="s">
        <v>11</v>
      </c>
      <c r="C431" s="306">
        <v>191783.1699999999</v>
      </c>
      <c r="D431" s="306"/>
      <c r="E431" s="306">
        <v>191783.1699999999</v>
      </c>
      <c r="F431" s="307"/>
      <c r="G431" s="307">
        <v>189124.11999999991</v>
      </c>
      <c r="H431" s="182">
        <v>-6.8139779637989562E-2</v>
      </c>
      <c r="I431" s="56"/>
      <c r="J431" s="5"/>
      <c r="K431" s="60"/>
    </row>
    <row r="432" spans="1:11" s="57" customFormat="1" ht="10.5" customHeight="1" x14ac:dyDescent="0.2">
      <c r="A432" s="6"/>
      <c r="B432" s="16" t="s">
        <v>75</v>
      </c>
      <c r="C432" s="306">
        <v>5204891.8200001307</v>
      </c>
      <c r="D432" s="306">
        <v>99.499999999999986</v>
      </c>
      <c r="E432" s="306">
        <v>5204991.3200001307</v>
      </c>
      <c r="F432" s="307"/>
      <c r="G432" s="307">
        <v>26481.599999999897</v>
      </c>
      <c r="H432" s="182">
        <v>1.9111272430016868E-4</v>
      </c>
      <c r="I432" s="56"/>
      <c r="J432" s="5"/>
      <c r="K432" s="60"/>
    </row>
    <row r="433" spans="1:11" s="60" customFormat="1" ht="10.5" customHeight="1" x14ac:dyDescent="0.2">
      <c r="A433" s="24"/>
      <c r="B433" s="16" t="s">
        <v>85</v>
      </c>
      <c r="C433" s="306">
        <v>777100.25000000012</v>
      </c>
      <c r="D433" s="306">
        <v>157869550.69</v>
      </c>
      <c r="E433" s="306">
        <v>158646650.94</v>
      </c>
      <c r="F433" s="313">
        <v>158646650.94</v>
      </c>
      <c r="G433" s="313">
        <v>938607.55999999994</v>
      </c>
      <c r="H433" s="185">
        <v>4.0463964464085844E-3</v>
      </c>
      <c r="I433" s="59"/>
      <c r="J433" s="5"/>
      <c r="K433" s="57"/>
    </row>
    <row r="434" spans="1:11" s="60" customFormat="1" x14ac:dyDescent="0.2">
      <c r="A434" s="24"/>
      <c r="B434" s="37" t="s">
        <v>25</v>
      </c>
      <c r="C434" s="306">
        <v>832508.18000001577</v>
      </c>
      <c r="D434" s="306"/>
      <c r="E434" s="306">
        <v>832508.18000001577</v>
      </c>
      <c r="F434" s="313"/>
      <c r="G434" s="313">
        <v>2484.2900000000027</v>
      </c>
      <c r="H434" s="185">
        <v>-0.14215216152449583</v>
      </c>
      <c r="I434" s="59"/>
      <c r="J434" s="5"/>
      <c r="K434" s="57"/>
    </row>
    <row r="435" spans="1:11" s="57" customFormat="1" x14ac:dyDescent="0.2">
      <c r="A435" s="6"/>
      <c r="B435" s="37" t="s">
        <v>48</v>
      </c>
      <c r="C435" s="306"/>
      <c r="D435" s="306">
        <v>675027.71673500235</v>
      </c>
      <c r="E435" s="306">
        <v>675027.71673500235</v>
      </c>
      <c r="F435" s="313"/>
      <c r="G435" s="313">
        <v>1900.1197199999999</v>
      </c>
      <c r="H435" s="185">
        <v>0.12868999368334788</v>
      </c>
      <c r="I435" s="56"/>
      <c r="J435" s="5"/>
    </row>
    <row r="436" spans="1:11" s="57" customFormat="1" ht="10.5" customHeight="1" x14ac:dyDescent="0.2">
      <c r="A436" s="6"/>
      <c r="B436" s="37" t="s">
        <v>355</v>
      </c>
      <c r="C436" s="306"/>
      <c r="D436" s="306">
        <v>376177.67923200072</v>
      </c>
      <c r="E436" s="306">
        <v>376177.67923200072</v>
      </c>
      <c r="F436" s="307"/>
      <c r="G436" s="307">
        <v>2548.1499999999996</v>
      </c>
      <c r="H436" s="182"/>
      <c r="I436" s="66"/>
      <c r="J436" s="5"/>
    </row>
    <row r="437" spans="1:11" s="57" customFormat="1" ht="10.5" customHeight="1" x14ac:dyDescent="0.2">
      <c r="A437" s="6"/>
      <c r="B437" s="37" t="s">
        <v>79</v>
      </c>
      <c r="C437" s="306"/>
      <c r="D437" s="306">
        <v>11275176.120000003</v>
      </c>
      <c r="E437" s="306">
        <v>11275176.120000003</v>
      </c>
      <c r="F437" s="307"/>
      <c r="G437" s="307">
        <v>18530.509999999998</v>
      </c>
      <c r="H437" s="182">
        <v>0.11968239282871762</v>
      </c>
      <c r="I437" s="66"/>
      <c r="J437" s="5"/>
    </row>
    <row r="438" spans="1:11" s="57" customFormat="1" ht="10.5" customHeight="1" x14ac:dyDescent="0.2">
      <c r="A438" s="6"/>
      <c r="B438" s="563" t="s">
        <v>432</v>
      </c>
      <c r="C438" s="314">
        <v>40078993.310011595</v>
      </c>
      <c r="D438" s="306">
        <v>55014958.850008711</v>
      </c>
      <c r="E438" s="306">
        <v>95093952.160020307</v>
      </c>
      <c r="F438" s="313"/>
      <c r="G438" s="313">
        <v>658621.10000001045</v>
      </c>
      <c r="H438" s="185">
        <v>5.40643813092756E-3</v>
      </c>
      <c r="I438" s="56"/>
      <c r="J438" s="5"/>
      <c r="K438" s="60"/>
    </row>
    <row r="439" spans="1:11" s="57" customFormat="1" ht="10.5" customHeight="1" x14ac:dyDescent="0.2">
      <c r="A439" s="6"/>
      <c r="B439" s="563" t="s">
        <v>440</v>
      </c>
      <c r="C439" s="314">
        <v>1086541.9699999853</v>
      </c>
      <c r="D439" s="306">
        <v>413807.34000000055</v>
      </c>
      <c r="E439" s="306">
        <v>1500349.3099999859</v>
      </c>
      <c r="F439" s="313"/>
      <c r="G439" s="313">
        <v>8079.1299999999983</v>
      </c>
      <c r="H439" s="185"/>
      <c r="I439" s="56"/>
      <c r="J439" s="5"/>
    </row>
    <row r="440" spans="1:11" s="57" customFormat="1" ht="10.5" customHeight="1" x14ac:dyDescent="0.2">
      <c r="A440" s="6"/>
      <c r="B440" s="574" t="s">
        <v>457</v>
      </c>
      <c r="C440" s="314"/>
      <c r="D440" s="306"/>
      <c r="E440" s="306"/>
      <c r="F440" s="313"/>
      <c r="G440" s="313"/>
      <c r="H440" s="185"/>
      <c r="I440" s="56"/>
      <c r="J440" s="5"/>
    </row>
    <row r="441" spans="1:11" s="57" customFormat="1" ht="10.5" customHeight="1" x14ac:dyDescent="0.2">
      <c r="A441" s="6"/>
      <c r="B441" s="574" t="s">
        <v>476</v>
      </c>
      <c r="C441" s="314">
        <v>3283410.7499999995</v>
      </c>
      <c r="D441" s="306">
        <v>5295533.6799999792</v>
      </c>
      <c r="E441" s="306">
        <v>8578944.4299999792</v>
      </c>
      <c r="F441" s="313">
        <v>840</v>
      </c>
      <c r="G441" s="313">
        <v>34060.659999999996</v>
      </c>
      <c r="H441" s="185">
        <v>-0.4736774933895429</v>
      </c>
      <c r="I441" s="56"/>
      <c r="J441" s="5"/>
    </row>
    <row r="442" spans="1:11" s="57" customFormat="1" ht="10.5" customHeight="1" x14ac:dyDescent="0.2">
      <c r="A442" s="6"/>
      <c r="B442" s="574" t="s">
        <v>493</v>
      </c>
      <c r="C442" s="314"/>
      <c r="D442" s="306">
        <v>1266144.6073450001</v>
      </c>
      <c r="E442" s="306">
        <v>1266144.6073450001</v>
      </c>
      <c r="F442" s="313"/>
      <c r="G442" s="313"/>
      <c r="H442" s="185"/>
      <c r="I442" s="56"/>
      <c r="J442" s="5"/>
    </row>
    <row r="443" spans="1:11" s="60" customFormat="1" ht="10.5" customHeight="1" x14ac:dyDescent="0.2">
      <c r="A443" s="24"/>
      <c r="B443" s="563" t="s">
        <v>445</v>
      </c>
      <c r="C443" s="314"/>
      <c r="D443" s="306">
        <v>30163.319999998577</v>
      </c>
      <c r="E443" s="306">
        <v>30163.319999998577</v>
      </c>
      <c r="F443" s="313"/>
      <c r="G443" s="313">
        <v>96.899999999999835</v>
      </c>
      <c r="H443" s="185">
        <v>-5.3119902760838333E-2</v>
      </c>
      <c r="I443" s="56"/>
      <c r="J443" s="5"/>
      <c r="K443" s="57"/>
    </row>
    <row r="444" spans="1:11" s="57" customFormat="1" ht="12.75" customHeight="1" x14ac:dyDescent="0.2">
      <c r="A444" s="6"/>
      <c r="B444" s="16" t="s">
        <v>280</v>
      </c>
      <c r="C444" s="310"/>
      <c r="D444" s="306">
        <v>-97487201.069999501</v>
      </c>
      <c r="E444" s="306">
        <v>-97487201.069999501</v>
      </c>
      <c r="F444" s="313"/>
      <c r="G444" s="313">
        <v>-598113.04000000143</v>
      </c>
      <c r="H444" s="185">
        <v>0.69144387107735494</v>
      </c>
      <c r="I444" s="59"/>
      <c r="J444" s="5"/>
    </row>
    <row r="445" spans="1:11" s="57" customFormat="1" ht="10.5" customHeight="1" x14ac:dyDescent="0.2">
      <c r="A445" s="6"/>
      <c r="B445" s="29" t="s">
        <v>156</v>
      </c>
      <c r="C445" s="308">
        <v>462114516.66000313</v>
      </c>
      <c r="D445" s="308">
        <v>1821566953.1433072</v>
      </c>
      <c r="E445" s="308">
        <v>2283681469.8033104</v>
      </c>
      <c r="F445" s="315">
        <v>161469413.70999998</v>
      </c>
      <c r="G445" s="315">
        <v>12198808.199720042</v>
      </c>
      <c r="H445" s="186">
        <v>6.851131823782497E-3</v>
      </c>
      <c r="I445" s="56"/>
      <c r="K445" s="209" t="b">
        <f>IF(ABS(E445-SUM(E427:E444))&lt;0.001,TRUE,FALSE)</f>
        <v>1</v>
      </c>
    </row>
    <row r="446" spans="1:11" s="60" customFormat="1" ht="15" customHeight="1" x14ac:dyDescent="0.2">
      <c r="A446" s="24"/>
      <c r="B446" s="29" t="s">
        <v>153</v>
      </c>
      <c r="C446" s="308"/>
      <c r="D446" s="308">
        <v>30863.22</v>
      </c>
      <c r="E446" s="308">
        <v>30863.22</v>
      </c>
      <c r="F446" s="315"/>
      <c r="G446" s="315"/>
      <c r="H446" s="186">
        <v>-0.58106610944951642</v>
      </c>
      <c r="I446" s="56"/>
      <c r="J446" s="5"/>
      <c r="K446" s="5"/>
    </row>
    <row r="447" spans="1:11" ht="17.25" customHeight="1" x14ac:dyDescent="0.2">
      <c r="A447" s="2"/>
      <c r="B447" s="31" t="s">
        <v>154</v>
      </c>
      <c r="C447" s="308"/>
      <c r="D447" s="308"/>
      <c r="E447" s="308"/>
      <c r="F447" s="315"/>
      <c r="G447" s="315"/>
      <c r="H447" s="186"/>
      <c r="I447" s="59"/>
      <c r="J447" s="60"/>
    </row>
    <row r="448" spans="1:11" ht="10.5" customHeight="1" x14ac:dyDescent="0.2">
      <c r="A448" s="2"/>
      <c r="B448" s="272" t="s">
        <v>268</v>
      </c>
      <c r="C448" s="316"/>
      <c r="D448" s="306"/>
      <c r="E448" s="306"/>
      <c r="F448" s="313"/>
      <c r="G448" s="313"/>
      <c r="H448" s="185"/>
      <c r="I448" s="69"/>
    </row>
    <row r="449" spans="1:11" ht="21" customHeight="1" x14ac:dyDescent="0.2">
      <c r="A449" s="2"/>
      <c r="B449" s="67" t="s">
        <v>267</v>
      </c>
      <c r="C449" s="317">
        <v>117113714.45999856</v>
      </c>
      <c r="D449" s="317">
        <v>397826101.01000398</v>
      </c>
      <c r="E449" s="317">
        <v>514939815.47000253</v>
      </c>
      <c r="F449" s="318"/>
      <c r="G449" s="318">
        <v>2797802.3200000026</v>
      </c>
      <c r="H449" s="281">
        <v>5.1729945130467581E-2</v>
      </c>
      <c r="I449" s="69"/>
    </row>
    <row r="450" spans="1:11" ht="11.25" customHeight="1" x14ac:dyDescent="0.2">
      <c r="A450" s="2"/>
      <c r="B450" s="272" t="s">
        <v>266</v>
      </c>
      <c r="C450" s="317"/>
      <c r="D450" s="317"/>
      <c r="E450" s="317"/>
      <c r="F450" s="318"/>
      <c r="G450" s="318"/>
      <c r="H450" s="281"/>
      <c r="I450" s="69"/>
      <c r="K450" s="28"/>
    </row>
    <row r="451" spans="1:11" s="28" customFormat="1" ht="10.5" customHeight="1" x14ac:dyDescent="0.2">
      <c r="A451" s="54"/>
      <c r="B451" s="67" t="s">
        <v>257</v>
      </c>
      <c r="C451" s="317">
        <v>34178492.250001341</v>
      </c>
      <c r="D451" s="317">
        <v>14274574.94999994</v>
      </c>
      <c r="E451" s="317">
        <v>48453067.200001277</v>
      </c>
      <c r="F451" s="318"/>
      <c r="G451" s="318">
        <v>262237.52000000014</v>
      </c>
      <c r="H451" s="281">
        <v>-3.699600027150618E-2</v>
      </c>
      <c r="I451" s="69"/>
      <c r="J451" s="5"/>
      <c r="K451" s="5"/>
    </row>
    <row r="452" spans="1:11" ht="10.5" customHeight="1" x14ac:dyDescent="0.2">
      <c r="A452" s="2"/>
      <c r="B452" s="16" t="s">
        <v>258</v>
      </c>
      <c r="C452" s="317">
        <v>5823955.2500000037</v>
      </c>
      <c r="D452" s="317">
        <v>1620886.6</v>
      </c>
      <c r="E452" s="317">
        <v>7444841.8500000034</v>
      </c>
      <c r="F452" s="318"/>
      <c r="G452" s="318">
        <v>25018.54</v>
      </c>
      <c r="H452" s="281">
        <v>0.11786761530493006</v>
      </c>
      <c r="I452" s="70"/>
    </row>
    <row r="453" spans="1:11" ht="10.5" customHeight="1" x14ac:dyDescent="0.2">
      <c r="A453" s="2"/>
      <c r="B453" s="67" t="s">
        <v>259</v>
      </c>
      <c r="C453" s="317">
        <v>24277286.570000004</v>
      </c>
      <c r="D453" s="317">
        <v>7112706.4100000001</v>
      </c>
      <c r="E453" s="317">
        <v>31389992.98</v>
      </c>
      <c r="F453" s="318"/>
      <c r="G453" s="318">
        <v>150099.83000000002</v>
      </c>
      <c r="H453" s="281">
        <v>-2.9110705419229999E-2</v>
      </c>
      <c r="I453" s="69"/>
    </row>
    <row r="454" spans="1:11" ht="10.5" customHeight="1" x14ac:dyDescent="0.2">
      <c r="A454" s="2"/>
      <c r="B454" s="67" t="s">
        <v>260</v>
      </c>
      <c r="C454" s="317">
        <v>828137.61000000685</v>
      </c>
      <c r="D454" s="317">
        <v>1731757.5999999926</v>
      </c>
      <c r="E454" s="317">
        <v>2559895.2099999995</v>
      </c>
      <c r="F454" s="318"/>
      <c r="G454" s="318">
        <v>12594.46</v>
      </c>
      <c r="H454" s="281">
        <v>0.16230283392745126</v>
      </c>
      <c r="I454" s="69"/>
    </row>
    <row r="455" spans="1:11" ht="10.5" customHeight="1" x14ac:dyDescent="0.2">
      <c r="A455" s="2"/>
      <c r="B455" s="67" t="s">
        <v>261</v>
      </c>
      <c r="C455" s="317"/>
      <c r="D455" s="317">
        <v>1301215.1200000008</v>
      </c>
      <c r="E455" s="317">
        <v>1301215.1200000008</v>
      </c>
      <c r="F455" s="318"/>
      <c r="G455" s="318">
        <v>6217.1900000000005</v>
      </c>
      <c r="H455" s="281">
        <v>0.10293402045132205</v>
      </c>
      <c r="I455" s="69"/>
    </row>
    <row r="456" spans="1:11" ht="10.5" customHeight="1" x14ac:dyDescent="0.2">
      <c r="A456" s="2"/>
      <c r="B456" s="67" t="s">
        <v>262</v>
      </c>
      <c r="C456" s="317">
        <v>733974.53999999829</v>
      </c>
      <c r="D456" s="317">
        <v>6612857.3300000075</v>
      </c>
      <c r="E456" s="317">
        <v>7346831.8700000066</v>
      </c>
      <c r="F456" s="318"/>
      <c r="G456" s="318">
        <v>31913.050000000003</v>
      </c>
      <c r="H456" s="281">
        <v>-3.471318361921949E-2</v>
      </c>
      <c r="I456" s="69"/>
    </row>
    <row r="457" spans="1:11" ht="10.5" customHeight="1" x14ac:dyDescent="0.2">
      <c r="A457" s="2"/>
      <c r="B457" s="67" t="s">
        <v>264</v>
      </c>
      <c r="C457" s="317"/>
      <c r="D457" s="317">
        <v>26453894.379999831</v>
      </c>
      <c r="E457" s="317">
        <v>26453894.379999831</v>
      </c>
      <c r="F457" s="318"/>
      <c r="G457" s="318">
        <v>117145.84999999998</v>
      </c>
      <c r="H457" s="281">
        <v>2.8099930882133473E-2</v>
      </c>
      <c r="I457" s="71"/>
    </row>
    <row r="458" spans="1:11" ht="18.75" customHeight="1" x14ac:dyDescent="0.2">
      <c r="A458" s="2"/>
      <c r="B458" s="67" t="s">
        <v>263</v>
      </c>
      <c r="C458" s="317"/>
      <c r="D458" s="317"/>
      <c r="E458" s="317"/>
      <c r="F458" s="318"/>
      <c r="G458" s="318"/>
      <c r="H458" s="281"/>
      <c r="I458" s="69"/>
    </row>
    <row r="459" spans="1:11" ht="10.5" customHeight="1" x14ac:dyDescent="0.2">
      <c r="A459" s="2"/>
      <c r="B459" s="29" t="s">
        <v>265</v>
      </c>
      <c r="C459" s="317"/>
      <c r="D459" s="317"/>
      <c r="E459" s="317"/>
      <c r="F459" s="318"/>
      <c r="G459" s="318"/>
      <c r="H459" s="281"/>
      <c r="I459" s="69"/>
    </row>
    <row r="460" spans="1:11" ht="10.5" customHeight="1" x14ac:dyDescent="0.2">
      <c r="A460" s="2"/>
      <c r="B460" s="16" t="s">
        <v>269</v>
      </c>
      <c r="C460" s="317">
        <v>59332.500000000189</v>
      </c>
      <c r="D460" s="317">
        <v>191341.43999999971</v>
      </c>
      <c r="E460" s="317">
        <v>250673.93999999989</v>
      </c>
      <c r="F460" s="318"/>
      <c r="G460" s="318">
        <v>2000.27</v>
      </c>
      <c r="H460" s="281">
        <v>0.11509169502172134</v>
      </c>
      <c r="I460" s="69"/>
    </row>
    <row r="461" spans="1:11" ht="10.5" customHeight="1" x14ac:dyDescent="0.2">
      <c r="A461" s="2"/>
      <c r="B461" s="16" t="s">
        <v>270</v>
      </c>
      <c r="C461" s="317"/>
      <c r="D461" s="317"/>
      <c r="E461" s="317"/>
      <c r="F461" s="318"/>
      <c r="G461" s="318"/>
      <c r="H461" s="281"/>
      <c r="I461" s="69"/>
    </row>
    <row r="462" spans="1:11" ht="10.5" customHeight="1" x14ac:dyDescent="0.2">
      <c r="A462" s="2"/>
      <c r="B462" s="29" t="s">
        <v>271</v>
      </c>
      <c r="C462" s="317"/>
      <c r="D462" s="317"/>
      <c r="E462" s="317"/>
      <c r="F462" s="318"/>
      <c r="G462" s="318"/>
      <c r="H462" s="281"/>
      <c r="I462" s="69"/>
    </row>
    <row r="463" spans="1:11" ht="10.5" customHeight="1" x14ac:dyDescent="0.2">
      <c r="A463" s="2"/>
      <c r="B463" s="16" t="s">
        <v>272</v>
      </c>
      <c r="C463" s="317"/>
      <c r="D463" s="317">
        <v>11237555.690000081</v>
      </c>
      <c r="E463" s="317">
        <v>11237555.690000081</v>
      </c>
      <c r="F463" s="318"/>
      <c r="G463" s="318">
        <v>42629.760000000002</v>
      </c>
      <c r="H463" s="281">
        <v>-5.877066400659392E-2</v>
      </c>
      <c r="I463" s="69"/>
    </row>
    <row r="464" spans="1:11" ht="10.5" customHeight="1" x14ac:dyDescent="0.2">
      <c r="A464" s="2"/>
      <c r="B464" s="574" t="s">
        <v>458</v>
      </c>
      <c r="C464" s="317"/>
      <c r="D464" s="317"/>
      <c r="E464" s="317"/>
      <c r="F464" s="318"/>
      <c r="G464" s="318"/>
      <c r="H464" s="281"/>
      <c r="I464" s="69"/>
    </row>
    <row r="465" spans="1:12" ht="14.25" customHeight="1" x14ac:dyDescent="0.2">
      <c r="A465" s="2"/>
      <c r="B465" s="16" t="s">
        <v>86</v>
      </c>
      <c r="C465" s="317"/>
      <c r="D465" s="317">
        <v>169783.42999999979</v>
      </c>
      <c r="E465" s="317">
        <v>169783.42999999979</v>
      </c>
      <c r="F465" s="318"/>
      <c r="G465" s="318">
        <v>344.12</v>
      </c>
      <c r="H465" s="281">
        <v>-4.3248325521164088E-2</v>
      </c>
      <c r="I465" s="71"/>
      <c r="L465" s="28"/>
    </row>
    <row r="466" spans="1:12" s="28" customFormat="1" ht="10.5" customHeight="1" x14ac:dyDescent="0.2">
      <c r="A466" s="54"/>
      <c r="B466" s="29" t="s">
        <v>155</v>
      </c>
      <c r="C466" s="308">
        <v>183014893.17999995</v>
      </c>
      <c r="D466" s="308">
        <v>468532673.96000391</v>
      </c>
      <c r="E466" s="308">
        <v>651547567.1400038</v>
      </c>
      <c r="F466" s="315"/>
      <c r="G466" s="315">
        <v>3448002.9100000029</v>
      </c>
      <c r="H466" s="186">
        <v>3.7523653785060063E-2</v>
      </c>
      <c r="I466" s="70"/>
      <c r="J466" s="5"/>
      <c r="K466" s="209" t="b">
        <f>IF(ABS(E466-SUM(E449,E451:E458,E460:E461,E463:E465))&lt;0.001,TRUE,FALSE)</f>
        <v>1</v>
      </c>
      <c r="L466" s="5"/>
    </row>
    <row r="467" spans="1:12" ht="13.5" customHeight="1" x14ac:dyDescent="0.2">
      <c r="A467" s="2"/>
      <c r="B467" s="29" t="s">
        <v>354</v>
      </c>
      <c r="C467" s="308"/>
      <c r="D467" s="308"/>
      <c r="E467" s="308"/>
      <c r="F467" s="315"/>
      <c r="G467" s="315"/>
      <c r="H467" s="186"/>
      <c r="I467" s="69"/>
      <c r="L467" s="28"/>
    </row>
    <row r="468" spans="1:12" s="28" customFormat="1" ht="13.5" hidden="1" customHeight="1" x14ac:dyDescent="0.2">
      <c r="A468" s="54"/>
      <c r="B468" s="52"/>
      <c r="C468" s="308"/>
      <c r="D468" s="308"/>
      <c r="E468" s="308"/>
      <c r="F468" s="315"/>
      <c r="G468" s="315"/>
      <c r="H468" s="186"/>
      <c r="I468" s="70"/>
      <c r="K468" s="5"/>
      <c r="L468" s="5"/>
    </row>
    <row r="469" spans="1:12" s="28" customFormat="1" ht="13.5" customHeight="1" x14ac:dyDescent="0.2">
      <c r="A469" s="54"/>
      <c r="B469" s="273" t="s">
        <v>43</v>
      </c>
      <c r="C469" s="308">
        <v>14829525.540000021</v>
      </c>
      <c r="D469" s="308">
        <v>8648671.8800000008</v>
      </c>
      <c r="E469" s="308">
        <v>23478197.420000024</v>
      </c>
      <c r="F469" s="315"/>
      <c r="G469" s="315">
        <v>77411.59</v>
      </c>
      <c r="H469" s="186">
        <v>0.16060044113489846</v>
      </c>
      <c r="I469" s="70"/>
      <c r="K469" s="5"/>
      <c r="L469" s="5"/>
    </row>
    <row r="470" spans="1:12" ht="13.5" customHeight="1" x14ac:dyDescent="0.2">
      <c r="A470" s="2"/>
      <c r="B470" s="74" t="s">
        <v>162</v>
      </c>
      <c r="C470" s="308"/>
      <c r="D470" s="308"/>
      <c r="E470" s="308"/>
      <c r="F470" s="315"/>
      <c r="G470" s="315"/>
      <c r="H470" s="186"/>
      <c r="I470" s="69"/>
      <c r="K470" s="28"/>
    </row>
    <row r="471" spans="1:12" ht="19.5" customHeight="1" x14ac:dyDescent="0.2">
      <c r="A471" s="2"/>
      <c r="B471" s="37" t="s">
        <v>20</v>
      </c>
      <c r="C471" s="306">
        <v>3065.98</v>
      </c>
      <c r="D471" s="306">
        <v>26769.84</v>
      </c>
      <c r="E471" s="306">
        <v>29835.82</v>
      </c>
      <c r="F471" s="313"/>
      <c r="G471" s="313">
        <v>432.78</v>
      </c>
      <c r="H471" s="185">
        <v>-0.21358816927513991</v>
      </c>
      <c r="I471" s="69"/>
      <c r="L471" s="28"/>
    </row>
    <row r="472" spans="1:12" s="28" customFormat="1" ht="10.5" customHeight="1" x14ac:dyDescent="0.2">
      <c r="A472" s="54"/>
      <c r="B472" s="75" t="s">
        <v>159</v>
      </c>
      <c r="C472" s="306">
        <v>12174275.960000008</v>
      </c>
      <c r="D472" s="306">
        <v>115031125.07999931</v>
      </c>
      <c r="E472" s="306">
        <v>127205401.03999932</v>
      </c>
      <c r="F472" s="313"/>
      <c r="G472" s="313">
        <v>461379.00999999972</v>
      </c>
      <c r="H472" s="185">
        <v>3.955121960301855E-2</v>
      </c>
      <c r="I472" s="70"/>
      <c r="K472" s="5"/>
      <c r="L472" s="5"/>
    </row>
    <row r="473" spans="1:12" ht="10.5" customHeight="1" x14ac:dyDescent="0.2">
      <c r="A473" s="2"/>
      <c r="B473" s="75" t="s">
        <v>26</v>
      </c>
      <c r="C473" s="306">
        <v>3617965.170000005</v>
      </c>
      <c r="D473" s="306">
        <v>62093875.220000088</v>
      </c>
      <c r="E473" s="306">
        <v>65711840.390000097</v>
      </c>
      <c r="F473" s="313"/>
      <c r="G473" s="313">
        <v>338083.38000000012</v>
      </c>
      <c r="H473" s="185">
        <v>6.5503019796319784E-2</v>
      </c>
      <c r="I473" s="69"/>
    </row>
    <row r="474" spans="1:12" ht="10.5" customHeight="1" x14ac:dyDescent="0.2">
      <c r="A474" s="2"/>
      <c r="B474" s="75" t="s">
        <v>27</v>
      </c>
      <c r="C474" s="306">
        <v>10736631.079999974</v>
      </c>
      <c r="D474" s="306">
        <v>189686223.11000082</v>
      </c>
      <c r="E474" s="306">
        <v>200422854.19000077</v>
      </c>
      <c r="F474" s="313"/>
      <c r="G474" s="313">
        <v>1014478.8700000006</v>
      </c>
      <c r="H474" s="185">
        <v>3.7083396816553371E-2</v>
      </c>
      <c r="I474" s="69"/>
    </row>
    <row r="475" spans="1:12" ht="10.5" customHeight="1" x14ac:dyDescent="0.2">
      <c r="A475" s="2"/>
      <c r="B475" s="75" t="s">
        <v>274</v>
      </c>
      <c r="C475" s="306">
        <v>341152.60999999969</v>
      </c>
      <c r="D475" s="306">
        <v>5001248.9699999783</v>
      </c>
      <c r="E475" s="306">
        <v>5342401.5799999777</v>
      </c>
      <c r="F475" s="313"/>
      <c r="G475" s="313">
        <v>41819.119999999988</v>
      </c>
      <c r="H475" s="185">
        <v>5.6631411954316091E-2</v>
      </c>
      <c r="I475" s="69"/>
    </row>
    <row r="476" spans="1:12" ht="10.5" customHeight="1" x14ac:dyDescent="0.2">
      <c r="A476" s="2"/>
      <c r="B476" s="75" t="s">
        <v>273</v>
      </c>
      <c r="C476" s="306">
        <v>1025</v>
      </c>
      <c r="D476" s="306">
        <v>37250</v>
      </c>
      <c r="E476" s="306">
        <v>38275</v>
      </c>
      <c r="F476" s="313"/>
      <c r="G476" s="313">
        <v>30800</v>
      </c>
      <c r="H476" s="185">
        <v>0.39888023794304117</v>
      </c>
      <c r="I476" s="69"/>
    </row>
    <row r="477" spans="1:12" ht="10.5" customHeight="1" x14ac:dyDescent="0.2">
      <c r="A477" s="2"/>
      <c r="B477" s="75" t="s">
        <v>49</v>
      </c>
      <c r="C477" s="306">
        <v>6969.77</v>
      </c>
      <c r="D477" s="306">
        <v>40608505.594290003</v>
      </c>
      <c r="E477" s="306">
        <v>40615475.364290006</v>
      </c>
      <c r="F477" s="313"/>
      <c r="G477" s="313">
        <v>131529.71000000002</v>
      </c>
      <c r="H477" s="185">
        <v>1.599256224951473E-2</v>
      </c>
      <c r="I477" s="69"/>
    </row>
    <row r="478" spans="1:12" ht="10.5" customHeight="1" x14ac:dyDescent="0.2">
      <c r="A478" s="2"/>
      <c r="B478" s="37" t="s">
        <v>349</v>
      </c>
      <c r="C478" s="306"/>
      <c r="D478" s="306">
        <v>5824758.7182260025</v>
      </c>
      <c r="E478" s="306">
        <v>5824758.7182260025</v>
      </c>
      <c r="F478" s="313"/>
      <c r="G478" s="313"/>
      <c r="H478" s="185"/>
      <c r="I478" s="69"/>
    </row>
    <row r="479" spans="1:12" x14ac:dyDescent="0.2">
      <c r="A479" s="2"/>
      <c r="B479" s="574" t="s">
        <v>459</v>
      </c>
      <c r="C479" s="305"/>
      <c r="D479" s="306">
        <v>6733.24</v>
      </c>
      <c r="E479" s="306">
        <v>6733.24</v>
      </c>
      <c r="F479" s="313"/>
      <c r="G479" s="313"/>
      <c r="H479" s="185">
        <v>-0.93480596436870644</v>
      </c>
      <c r="I479" s="69"/>
    </row>
    <row r="480" spans="1:12" ht="10.5" customHeight="1" x14ac:dyDescent="0.2">
      <c r="A480" s="2"/>
      <c r="B480" s="75" t="s">
        <v>28</v>
      </c>
      <c r="C480" s="305">
        <v>175659.36000000004</v>
      </c>
      <c r="D480" s="306">
        <v>1931524.2800000007</v>
      </c>
      <c r="E480" s="306">
        <v>2107183.6400000011</v>
      </c>
      <c r="F480" s="313"/>
      <c r="G480" s="313">
        <v>4321.6099999999997</v>
      </c>
      <c r="H480" s="185">
        <v>3.5155717376636142E-2</v>
      </c>
      <c r="I480" s="69"/>
    </row>
    <row r="481" spans="1:12" ht="10.5" customHeight="1" x14ac:dyDescent="0.2">
      <c r="A481" s="2"/>
      <c r="B481" s="37" t="s">
        <v>280</v>
      </c>
      <c r="C481" s="306"/>
      <c r="D481" s="306">
        <v>-2833644.5400000042</v>
      </c>
      <c r="E481" s="306">
        <v>-2833644.5400000042</v>
      </c>
      <c r="F481" s="313"/>
      <c r="G481" s="313">
        <v>-15197.11</v>
      </c>
      <c r="H481" s="185">
        <v>0.27552508575763968</v>
      </c>
      <c r="I481" s="69"/>
    </row>
    <row r="482" spans="1:12" ht="10.5" customHeight="1" x14ac:dyDescent="0.2">
      <c r="A482" s="2"/>
      <c r="B482" s="35" t="s">
        <v>160</v>
      </c>
      <c r="C482" s="308">
        <v>27056744.929999989</v>
      </c>
      <c r="D482" s="308">
        <v>417414369.51251614</v>
      </c>
      <c r="E482" s="308">
        <v>444471114.44251615</v>
      </c>
      <c r="F482" s="315"/>
      <c r="G482" s="315">
        <v>2007647.3700000006</v>
      </c>
      <c r="H482" s="186">
        <v>4.8208076274417477E-2</v>
      </c>
      <c r="I482" s="69"/>
      <c r="K482" s="209" t="b">
        <f>IF(ABS(E482-SUM(E471:E481))&lt;0.001,TRUE,FALSE)</f>
        <v>1</v>
      </c>
    </row>
    <row r="483" spans="1:12" ht="16.5" customHeight="1" x14ac:dyDescent="0.2">
      <c r="A483" s="2"/>
      <c r="B483" s="76" t="s">
        <v>33</v>
      </c>
      <c r="C483" s="306"/>
      <c r="D483" s="306">
        <v>132505.66999999998</v>
      </c>
      <c r="E483" s="306">
        <v>132505.66999999998</v>
      </c>
      <c r="F483" s="313"/>
      <c r="G483" s="313"/>
      <c r="H483" s="185"/>
      <c r="I483" s="69"/>
      <c r="L483" s="28"/>
    </row>
    <row r="484" spans="1:12" s="28" customFormat="1" ht="14.25" customHeight="1" x14ac:dyDescent="0.2">
      <c r="A484" s="54"/>
      <c r="B484" s="76" t="s">
        <v>383</v>
      </c>
      <c r="C484" s="306"/>
      <c r="D484" s="306">
        <v>46100057.505384006</v>
      </c>
      <c r="E484" s="306">
        <v>46100057.505384006</v>
      </c>
      <c r="F484" s="313"/>
      <c r="G484" s="313"/>
      <c r="H484" s="185">
        <v>-0.42863061280606218</v>
      </c>
      <c r="I484" s="70"/>
      <c r="J484" s="5"/>
      <c r="L484" s="5"/>
    </row>
    <row r="485" spans="1:12" ht="10.5" customHeight="1" x14ac:dyDescent="0.2">
      <c r="A485" s="54"/>
      <c r="B485" s="76" t="s">
        <v>446</v>
      </c>
      <c r="C485" s="306"/>
      <c r="D485" s="306">
        <v>80328.606565000009</v>
      </c>
      <c r="E485" s="306">
        <v>80328.606565000009</v>
      </c>
      <c r="F485" s="313"/>
      <c r="G485" s="313"/>
      <c r="H485" s="185"/>
      <c r="I485" s="69"/>
    </row>
    <row r="486" spans="1:12" ht="10.5" customHeight="1" x14ac:dyDescent="0.2">
      <c r="A486" s="2"/>
      <c r="B486" s="76" t="s">
        <v>477</v>
      </c>
      <c r="C486" s="306"/>
      <c r="D486" s="306">
        <v>1395212.8483400019</v>
      </c>
      <c r="E486" s="306">
        <v>1395212.8483400019</v>
      </c>
      <c r="F486" s="313"/>
      <c r="G486" s="313">
        <v>12051.203889999997</v>
      </c>
      <c r="H486" s="185">
        <v>-0.34736909054720266</v>
      </c>
      <c r="I486" s="69"/>
    </row>
    <row r="487" spans="1:12" ht="10.5" customHeight="1" x14ac:dyDescent="0.2">
      <c r="A487" s="2"/>
      <c r="B487" s="76" t="s">
        <v>492</v>
      </c>
      <c r="C487" s="306"/>
      <c r="D487" s="306">
        <v>156804.19566499998</v>
      </c>
      <c r="E487" s="306">
        <v>156804.19566499998</v>
      </c>
      <c r="F487" s="313"/>
      <c r="G487" s="313">
        <v>-1.8100600000000178</v>
      </c>
      <c r="H487" s="185"/>
      <c r="I487" s="69"/>
    </row>
    <row r="488" spans="1:12" ht="13.5" customHeight="1" x14ac:dyDescent="0.2">
      <c r="A488" s="2"/>
      <c r="B488" s="76" t="s">
        <v>439</v>
      </c>
      <c r="C488" s="306"/>
      <c r="D488" s="306">
        <v>10195357.882380001</v>
      </c>
      <c r="E488" s="306">
        <v>10195357.882380001</v>
      </c>
      <c r="F488" s="313"/>
      <c r="G488" s="313"/>
      <c r="H488" s="185">
        <v>0.53413585130142383</v>
      </c>
      <c r="I488" s="69"/>
      <c r="L488" s="80"/>
    </row>
    <row r="489" spans="1:12" s="80" customFormat="1" ht="12.75" x14ac:dyDescent="0.2">
      <c r="A489" s="2"/>
      <c r="B489" s="76" t="s">
        <v>490</v>
      </c>
      <c r="C489" s="306"/>
      <c r="D489" s="306">
        <v>94663</v>
      </c>
      <c r="E489" s="306">
        <v>94663</v>
      </c>
      <c r="F489" s="313"/>
      <c r="G489" s="313"/>
      <c r="H489" s="185">
        <v>-0.17562483671514417</v>
      </c>
      <c r="I489" s="79"/>
      <c r="J489" s="5"/>
      <c r="L489" s="164"/>
    </row>
    <row r="490" spans="1:12" s="80" customFormat="1" ht="12.75" x14ac:dyDescent="0.2">
      <c r="A490" s="2"/>
      <c r="B490" s="76" t="s">
        <v>480</v>
      </c>
      <c r="C490" s="306">
        <v>89690.599999999991</v>
      </c>
      <c r="D490" s="306">
        <v>2228513.7600000002</v>
      </c>
      <c r="E490" s="306">
        <v>2318204.3600000003</v>
      </c>
      <c r="F490" s="313"/>
      <c r="G490" s="313">
        <v>7986.99</v>
      </c>
      <c r="H490" s="185"/>
      <c r="I490" s="79"/>
      <c r="J490" s="5"/>
      <c r="L490" s="164"/>
    </row>
    <row r="491" spans="1:12" s="80" customFormat="1" ht="12.75" x14ac:dyDescent="0.2">
      <c r="A491" s="2"/>
      <c r="B491" s="76" t="s">
        <v>494</v>
      </c>
      <c r="C491" s="306"/>
      <c r="D491" s="306">
        <v>441169.86738999997</v>
      </c>
      <c r="E491" s="306">
        <v>441169.86738999997</v>
      </c>
      <c r="F491" s="313"/>
      <c r="G491" s="313"/>
      <c r="H491" s="185"/>
      <c r="I491" s="79"/>
      <c r="J491" s="5"/>
      <c r="L491" s="164"/>
    </row>
    <row r="492" spans="1:12" s="80" customFormat="1" ht="12.75" x14ac:dyDescent="0.2">
      <c r="A492" s="2"/>
      <c r="B492" s="73" t="s">
        <v>158</v>
      </c>
      <c r="C492" s="306"/>
      <c r="D492" s="306">
        <v>314677.59999999998</v>
      </c>
      <c r="E492" s="306">
        <v>314677.59999999998</v>
      </c>
      <c r="F492" s="313"/>
      <c r="G492" s="313"/>
      <c r="H492" s="185">
        <v>0.88624379029757971</v>
      </c>
      <c r="I492" s="79"/>
      <c r="J492" s="5"/>
      <c r="L492" s="164"/>
    </row>
    <row r="493" spans="1:12" ht="18" customHeight="1" x14ac:dyDescent="0.2">
      <c r="A493" s="77"/>
      <c r="B493" s="78" t="s">
        <v>297</v>
      </c>
      <c r="C493" s="308">
        <v>41975961.070000008</v>
      </c>
      <c r="D493" s="308">
        <v>487202332.32824028</v>
      </c>
      <c r="E493" s="308">
        <v>529178293.39824033</v>
      </c>
      <c r="F493" s="315"/>
      <c r="G493" s="315">
        <v>2105095.3438300001</v>
      </c>
      <c r="H493" s="186">
        <v>-1.8773346446987693E-2</v>
      </c>
      <c r="I493" s="69"/>
      <c r="K493" s="209" t="b">
        <f>IF(ABS(E493-SUM(E469,E482,E483:E492))&lt;0.001,TRUE,FALSE)</f>
        <v>1</v>
      </c>
    </row>
    <row r="494" spans="1:12" ht="12" customHeight="1" x14ac:dyDescent="0.2">
      <c r="A494" s="2"/>
      <c r="B494" s="76" t="s">
        <v>80</v>
      </c>
      <c r="C494" s="306"/>
      <c r="D494" s="306">
        <v>516348597.85000074</v>
      </c>
      <c r="E494" s="306">
        <v>516348597.85000074</v>
      </c>
      <c r="F494" s="313"/>
      <c r="G494" s="313"/>
      <c r="H494" s="185">
        <v>-2.7875943810207193E-4</v>
      </c>
      <c r="I494" s="69"/>
    </row>
    <row r="495" spans="1:12" ht="12" customHeight="1" x14ac:dyDescent="0.2">
      <c r="A495" s="2"/>
      <c r="B495" s="76" t="s">
        <v>81</v>
      </c>
      <c r="C495" s="306"/>
      <c r="D495" s="306">
        <v>381443405.94000089</v>
      </c>
      <c r="E495" s="306">
        <v>381443405.94000089</v>
      </c>
      <c r="F495" s="313"/>
      <c r="G495" s="313"/>
      <c r="H495" s="185">
        <v>5.7342240391915489E-2</v>
      </c>
      <c r="I495" s="69"/>
    </row>
    <row r="496" spans="1:12" ht="12" customHeight="1" x14ac:dyDescent="0.2">
      <c r="A496" s="2"/>
      <c r="B496" s="76" t="s">
        <v>438</v>
      </c>
      <c r="C496" s="306"/>
      <c r="D496" s="306">
        <v>33979891.119999982</v>
      </c>
      <c r="E496" s="306">
        <v>33979891.119999982</v>
      </c>
      <c r="F496" s="313"/>
      <c r="G496" s="313"/>
      <c r="H496" s="185">
        <v>-3.6859180535669944E-2</v>
      </c>
      <c r="I496" s="69"/>
    </row>
    <row r="497" spans="1:12" ht="12" customHeight="1" x14ac:dyDescent="0.2">
      <c r="A497" s="2"/>
      <c r="B497" s="76" t="s">
        <v>78</v>
      </c>
      <c r="C497" s="306"/>
      <c r="D497" s="306">
        <v>66586483.22999993</v>
      </c>
      <c r="E497" s="306">
        <v>66586483.22999993</v>
      </c>
      <c r="F497" s="313"/>
      <c r="G497" s="313"/>
      <c r="H497" s="185">
        <v>4.0789946183508619E-2</v>
      </c>
      <c r="I497" s="69"/>
    </row>
    <row r="498" spans="1:12" ht="12" customHeight="1" x14ac:dyDescent="0.2">
      <c r="A498" s="2"/>
      <c r="B498" s="76" t="s">
        <v>76</v>
      </c>
      <c r="C498" s="306"/>
      <c r="D498" s="306">
        <v>339323459.1699996</v>
      </c>
      <c r="E498" s="306">
        <v>339323459.1699996</v>
      </c>
      <c r="F498" s="313"/>
      <c r="G498" s="313"/>
      <c r="H498" s="185">
        <v>0.12831391956144444</v>
      </c>
      <c r="I498" s="69"/>
    </row>
    <row r="499" spans="1:12" ht="12" customHeight="1" x14ac:dyDescent="0.2">
      <c r="A499" s="2"/>
      <c r="B499" s="76" t="s">
        <v>77</v>
      </c>
      <c r="C499" s="306"/>
      <c r="D499" s="306"/>
      <c r="E499" s="306"/>
      <c r="F499" s="313"/>
      <c r="G499" s="313"/>
      <c r="H499" s="185"/>
      <c r="I499" s="69"/>
      <c r="L499" s="28"/>
    </row>
    <row r="500" spans="1:12" s="28" customFormat="1" ht="18.75" customHeight="1" x14ac:dyDescent="0.2">
      <c r="A500" s="2"/>
      <c r="B500" s="83" t="s">
        <v>277</v>
      </c>
      <c r="C500" s="308"/>
      <c r="D500" s="308">
        <v>1337681837.3100011</v>
      </c>
      <c r="E500" s="308">
        <v>1337681837.3100011</v>
      </c>
      <c r="F500" s="315"/>
      <c r="G500" s="315"/>
      <c r="H500" s="186">
        <v>4.7320979743812108E-2</v>
      </c>
      <c r="I500" s="70"/>
      <c r="J500" s="5"/>
      <c r="K500" s="209" t="b">
        <f>IF(ABS(E500-SUM(E494:E499))&lt;0.001,TRUE,FALSE)</f>
        <v>1</v>
      </c>
      <c r="L500" s="5"/>
    </row>
    <row r="501" spans="1:12" ht="10.5" customHeight="1" x14ac:dyDescent="0.2">
      <c r="A501" s="54"/>
      <c r="B501" s="52" t="s">
        <v>157</v>
      </c>
      <c r="C501" s="308">
        <v>1110194813.0799956</v>
      </c>
      <c r="D501" s="308">
        <v>5125154944.0541887</v>
      </c>
      <c r="E501" s="308">
        <v>6235349757.1341829</v>
      </c>
      <c r="F501" s="315">
        <v>161469413.70999998</v>
      </c>
      <c r="G501" s="315">
        <v>24052023.666046038</v>
      </c>
      <c r="H501" s="186">
        <v>2.475907928146559E-2</v>
      </c>
      <c r="I501" s="69"/>
      <c r="K501" s="209" t="b">
        <f>IF(ABS(E501-SUM(E402,E415,E445:E446,E466,E467,E469,E482,E483:E492,E500))&lt;0.001,TRUE,FALSE)</f>
        <v>1</v>
      </c>
    </row>
    <row r="502" spans="1:12" ht="10.5" customHeight="1" x14ac:dyDescent="0.2">
      <c r="A502" s="2"/>
      <c r="B502" s="167" t="s">
        <v>181</v>
      </c>
      <c r="C502" s="319"/>
      <c r="D502" s="319"/>
      <c r="E502" s="319"/>
      <c r="F502" s="320"/>
      <c r="G502" s="320"/>
      <c r="H502" s="240"/>
      <c r="I502" s="69"/>
      <c r="L502" s="28"/>
    </row>
    <row r="503" spans="1:12" s="28" customFormat="1" x14ac:dyDescent="0.2">
      <c r="A503" s="2"/>
      <c r="B503" s="168" t="s">
        <v>182</v>
      </c>
      <c r="C503" s="321"/>
      <c r="D503" s="321"/>
      <c r="E503" s="321"/>
      <c r="F503" s="322"/>
      <c r="G503" s="322"/>
      <c r="H503" s="194"/>
      <c r="I503" s="70"/>
      <c r="J503" s="5"/>
    </row>
    <row r="504" spans="1:12" s="28" customFormat="1" ht="12.75" x14ac:dyDescent="0.2">
      <c r="A504" s="54"/>
      <c r="B504" s="212" t="s">
        <v>31</v>
      </c>
      <c r="C504" s="431">
        <v>2024659242.819994</v>
      </c>
      <c r="D504" s="431">
        <v>6544923088.2920761</v>
      </c>
      <c r="E504" s="431">
        <v>8569582331.112072</v>
      </c>
      <c r="F504" s="432"/>
      <c r="G504" s="432">
        <v>36860073.151503019</v>
      </c>
      <c r="H504" s="433">
        <v>5.0478311917978358E-2</v>
      </c>
      <c r="I504" s="70"/>
      <c r="J504" s="5"/>
      <c r="K504" s="209" t="b">
        <f>IF(ABS(E504-SUM(E297,E501:E503))&lt;0.001,TRUE,FALSE)</f>
        <v>1</v>
      </c>
    </row>
    <row r="505" spans="1:12" s="28" customFormat="1" x14ac:dyDescent="0.2">
      <c r="A505" s="54"/>
      <c r="B505" s="76" t="s">
        <v>13</v>
      </c>
      <c r="C505" s="440"/>
      <c r="D505" s="441">
        <v>87721009.930000007</v>
      </c>
      <c r="E505" s="441">
        <v>87721009.930000007</v>
      </c>
      <c r="F505" s="442"/>
      <c r="G505" s="442"/>
      <c r="H505" s="430">
        <v>-7.9481968340118114E-2</v>
      </c>
      <c r="I505" s="70"/>
      <c r="J505" s="5"/>
    </row>
    <row r="506" spans="1:12" s="28" customFormat="1" x14ac:dyDescent="0.2">
      <c r="A506" s="54"/>
      <c r="B506" s="76" t="s">
        <v>14</v>
      </c>
      <c r="C506" s="443"/>
      <c r="D506" s="311">
        <v>10922018.689999998</v>
      </c>
      <c r="E506" s="311">
        <v>10922018.689999998</v>
      </c>
      <c r="F506" s="444"/>
      <c r="G506" s="444"/>
      <c r="H506" s="428">
        <v>1.4723891616328366E-2</v>
      </c>
      <c r="I506" s="70"/>
      <c r="J506" s="5"/>
    </row>
    <row r="507" spans="1:12" s="28" customFormat="1" ht="21.75" customHeight="1" x14ac:dyDescent="0.2">
      <c r="A507" s="54"/>
      <c r="B507" s="229" t="s">
        <v>248</v>
      </c>
      <c r="C507" s="431"/>
      <c r="D507" s="431">
        <v>98643028.620000005</v>
      </c>
      <c r="E507" s="431">
        <v>98643028.620000005</v>
      </c>
      <c r="F507" s="431"/>
      <c r="G507" s="431"/>
      <c r="H507" s="445">
        <v>-6.9921344579733868E-2</v>
      </c>
      <c r="I507" s="70"/>
      <c r="J507" s="5"/>
      <c r="K507" s="209" t="b">
        <f>IF(ABS(E507-SUM(E505:E506))&lt;0.001,TRUE,FALSE)</f>
        <v>1</v>
      </c>
    </row>
    <row r="508" spans="1:12" s="28" customFormat="1" ht="12" x14ac:dyDescent="0.2">
      <c r="A508" s="54"/>
      <c r="B508" s="229" t="s">
        <v>298</v>
      </c>
      <c r="C508" s="431"/>
      <c r="D508" s="431">
        <v>39115.99</v>
      </c>
      <c r="E508" s="431">
        <v>39115.99</v>
      </c>
      <c r="F508" s="431"/>
      <c r="G508" s="431"/>
      <c r="H508" s="445">
        <v>2.0715179267128514E-2</v>
      </c>
      <c r="I508" s="70"/>
    </row>
    <row r="509" spans="1:12" s="28" customFormat="1" ht="20.25" customHeight="1" x14ac:dyDescent="0.2">
      <c r="A509" s="54"/>
      <c r="B509" s="229" t="s">
        <v>421</v>
      </c>
      <c r="C509" s="229"/>
      <c r="D509" s="323">
        <v>38080.273393999996</v>
      </c>
      <c r="E509" s="323">
        <v>38080.273393999996</v>
      </c>
      <c r="F509" s="323"/>
      <c r="G509" s="324"/>
      <c r="H509" s="445"/>
      <c r="I509" s="70"/>
    </row>
    <row r="510" spans="1:12" s="28" customFormat="1" ht="12" hidden="1" x14ac:dyDescent="0.2">
      <c r="A510" s="54"/>
      <c r="B510" s="229" t="s">
        <v>495</v>
      </c>
      <c r="C510" s="229"/>
      <c r="D510" s="323"/>
      <c r="E510" s="323"/>
      <c r="F510" s="323"/>
      <c r="G510" s="324"/>
      <c r="H510" s="445"/>
      <c r="I510" s="70"/>
    </row>
    <row r="511" spans="1:12" s="28" customFormat="1" ht="12" x14ac:dyDescent="0.2">
      <c r="A511" s="54"/>
      <c r="B511" s="229" t="s">
        <v>389</v>
      </c>
      <c r="C511" s="229"/>
      <c r="D511" s="323">
        <v>6594.2900000000009</v>
      </c>
      <c r="E511" s="323">
        <v>6594.2900000000009</v>
      </c>
      <c r="F511" s="323"/>
      <c r="G511" s="324">
        <v>166.24</v>
      </c>
      <c r="H511" s="445">
        <v>0.10302473751206409</v>
      </c>
      <c r="I511" s="70"/>
    </row>
    <row r="512" spans="1:12" s="28" customFormat="1" ht="11.25" customHeight="1" x14ac:dyDescent="0.2">
      <c r="A512" s="54"/>
      <c r="B512" s="265" t="s">
        <v>238</v>
      </c>
      <c r="C512" s="213"/>
      <c r="D512" s="213"/>
      <c r="E512" s="213"/>
      <c r="F512" s="213"/>
      <c r="G512" s="213"/>
      <c r="H512" s="214"/>
      <c r="I512" s="70"/>
      <c r="L512" s="5"/>
    </row>
    <row r="513" spans="1:12" ht="10.5" customHeight="1" x14ac:dyDescent="0.2">
      <c r="A513" s="54"/>
      <c r="B513" s="265" t="s">
        <v>251</v>
      </c>
      <c r="C513" s="213"/>
      <c r="D513" s="213"/>
      <c r="E513" s="213"/>
      <c r="F513" s="213"/>
      <c r="G513" s="213"/>
      <c r="H513" s="214"/>
      <c r="I513" s="69"/>
    </row>
    <row r="514" spans="1:12" ht="7.5" customHeight="1" x14ac:dyDescent="0.2">
      <c r="A514" s="2"/>
      <c r="B514" s="265" t="s">
        <v>376</v>
      </c>
      <c r="C514" s="213"/>
      <c r="D514" s="213"/>
      <c r="E514" s="213"/>
      <c r="F514" s="165"/>
      <c r="G514" s="165"/>
      <c r="H514" s="215"/>
      <c r="I514" s="85"/>
    </row>
    <row r="515" spans="1:12" ht="9.75" customHeight="1" x14ac:dyDescent="0.2">
      <c r="B515" s="265" t="s">
        <v>282</v>
      </c>
      <c r="C515" s="213"/>
      <c r="D515" s="85"/>
      <c r="E515" s="86"/>
      <c r="F515" s="5"/>
      <c r="G515" s="5"/>
      <c r="H515" s="5"/>
      <c r="I515" s="8"/>
    </row>
    <row r="516" spans="1:12" ht="15.75" x14ac:dyDescent="0.25">
      <c r="B516" s="7" t="s">
        <v>288</v>
      </c>
      <c r="C516" s="8"/>
      <c r="D516" s="8"/>
      <c r="E516" s="8"/>
      <c r="F516" s="8"/>
      <c r="G516" s="8"/>
      <c r="H516" s="8"/>
    </row>
    <row r="517" spans="1:12" ht="19.5" customHeight="1" x14ac:dyDescent="0.2">
      <c r="B517" s="9"/>
      <c r="C517" s="10" t="str">
        <f>$C$3</f>
        <v>MOIS DE MAI 2024</v>
      </c>
      <c r="D517" s="11"/>
      <c r="I517" s="15"/>
    </row>
    <row r="518" spans="1:12" ht="12.75" x14ac:dyDescent="0.2">
      <c r="B518" s="12" t="str">
        <f>B423</f>
        <v xml:space="preserve">             I - ASSURANCE MALADIE : DÉPENSES en milliers d'euros</v>
      </c>
      <c r="C518" s="13"/>
      <c r="D518" s="13"/>
      <c r="E518" s="13"/>
      <c r="F518" s="14"/>
      <c r="G518" s="15"/>
      <c r="H518" s="15"/>
      <c r="I518" s="20"/>
    </row>
    <row r="519" spans="1:12" ht="12.75" customHeight="1" x14ac:dyDescent="0.2">
      <c r="B519" s="830"/>
      <c r="C519" s="831"/>
      <c r="D519" s="87"/>
      <c r="E519" s="601" t="s">
        <v>6</v>
      </c>
      <c r="F519" s="339" t="str">
        <f>$H$5</f>
        <v>PCAP</v>
      </c>
      <c r="G519" s="600"/>
      <c r="H519" s="89"/>
      <c r="I519" s="20"/>
    </row>
    <row r="520" spans="1:12" ht="12.75" customHeight="1" x14ac:dyDescent="0.2">
      <c r="B520" s="847" t="s">
        <v>296</v>
      </c>
      <c r="C520" s="848"/>
      <c r="D520" s="90"/>
      <c r="E520" s="301"/>
      <c r="F520" s="239"/>
      <c r="G520" s="199"/>
      <c r="H520" s="90"/>
      <c r="I520" s="20"/>
      <c r="L520" s="95"/>
    </row>
    <row r="521" spans="1:12" ht="20.25" customHeight="1" x14ac:dyDescent="0.2">
      <c r="A521" s="91"/>
      <c r="B521" s="853" t="s">
        <v>295</v>
      </c>
      <c r="C521" s="854"/>
      <c r="D521" s="93"/>
      <c r="E521" s="303"/>
      <c r="F521" s="237"/>
      <c r="G521" s="200"/>
      <c r="H521" s="93"/>
      <c r="I521" s="20"/>
      <c r="L521" s="95"/>
    </row>
    <row r="522" spans="1:12" s="95" customFormat="1" ht="12" customHeight="1" x14ac:dyDescent="0.2">
      <c r="A522" s="6"/>
      <c r="B522" s="851"/>
      <c r="C522" s="852"/>
      <c r="D522" s="90"/>
      <c r="E522" s="301"/>
      <c r="F522" s="239"/>
      <c r="G522" s="199"/>
      <c r="H522" s="90"/>
      <c r="I522" s="94"/>
      <c r="J522" s="104"/>
      <c r="L522" s="5"/>
    </row>
    <row r="523" spans="1:12" ht="12.75" customHeight="1" x14ac:dyDescent="0.2">
      <c r="A523" s="91"/>
      <c r="B523" s="92" t="s">
        <v>294</v>
      </c>
      <c r="C523" s="172"/>
      <c r="D523" s="93"/>
      <c r="E523" s="303">
        <v>6462445086.0218916</v>
      </c>
      <c r="F523" s="237">
        <v>9.1738622750902943E-2</v>
      </c>
      <c r="G523" s="200"/>
      <c r="H523" s="93"/>
      <c r="I523" s="20"/>
      <c r="J523" s="104"/>
      <c r="K523" s="209" t="b">
        <f>IF(ABS(E523-SUM(E524,E529,E541:E542,E545:E550))&lt;0.001,TRUE,FALSE)</f>
        <v>1</v>
      </c>
    </row>
    <row r="524" spans="1:12" ht="18" customHeight="1" x14ac:dyDescent="0.2">
      <c r="B524" s="849" t="s">
        <v>410</v>
      </c>
      <c r="C524" s="850"/>
      <c r="D524" s="90"/>
      <c r="E524" s="303">
        <v>1491839856.2084854</v>
      </c>
      <c r="F524" s="237">
        <v>-5.3377641431282763E-2</v>
      </c>
      <c r="G524" s="198"/>
      <c r="H524" s="90"/>
      <c r="I524" s="20"/>
      <c r="J524" s="104"/>
      <c r="K524" s="209" t="b">
        <f>IF(ABS(E524-SUM(E525:E528))&lt;0.001,TRUE,FALSE)</f>
        <v>1</v>
      </c>
    </row>
    <row r="525" spans="1:12" ht="15" customHeight="1" x14ac:dyDescent="0.2">
      <c r="B525" s="843" t="s">
        <v>72</v>
      </c>
      <c r="C525" s="844"/>
      <c r="D525" s="90"/>
      <c r="E525" s="301">
        <v>97693621.229924977</v>
      </c>
      <c r="F525" s="239">
        <v>3.2738349754245277E-2</v>
      </c>
      <c r="G525" s="201"/>
      <c r="H525" s="90"/>
      <c r="I525" s="20"/>
      <c r="J525" s="104"/>
    </row>
    <row r="526" spans="1:12" ht="15" customHeight="1" x14ac:dyDescent="0.2">
      <c r="B526" s="421" t="s">
        <v>404</v>
      </c>
      <c r="C526" s="404"/>
      <c r="D526" s="90"/>
      <c r="E526" s="301">
        <v>1386950017.8638477</v>
      </c>
      <c r="F526" s="239">
        <v>-1.3822331903786567E-2</v>
      </c>
      <c r="G526" s="199"/>
      <c r="H526" s="90"/>
      <c r="I526" s="20"/>
      <c r="J526" s="104"/>
    </row>
    <row r="527" spans="1:12" ht="15" customHeight="1" x14ac:dyDescent="0.2">
      <c r="B527" s="421" t="s">
        <v>407</v>
      </c>
      <c r="C527" s="404"/>
      <c r="D527" s="90"/>
      <c r="E527" s="301">
        <v>5776301.1674025003</v>
      </c>
      <c r="F527" s="239">
        <v>-0.38401617029555335</v>
      </c>
      <c r="G527" s="199"/>
      <c r="H527" s="90"/>
      <c r="I527" s="20"/>
      <c r="J527" s="104"/>
    </row>
    <row r="528" spans="1:12" ht="15" customHeight="1" x14ac:dyDescent="0.2">
      <c r="B528" s="421" t="s">
        <v>405</v>
      </c>
      <c r="C528" s="404"/>
      <c r="D528" s="90"/>
      <c r="E528" s="301">
        <v>1419915.9473099997</v>
      </c>
      <c r="F528" s="239">
        <v>-0.97835404617476562</v>
      </c>
      <c r="G528" s="199"/>
      <c r="H528" s="90"/>
      <c r="I528" s="20"/>
      <c r="J528" s="104"/>
    </row>
    <row r="529" spans="2:11" ht="15" customHeight="1" x14ac:dyDescent="0.2">
      <c r="B529" s="828" t="s">
        <v>71</v>
      </c>
      <c r="C529" s="829"/>
      <c r="D529" s="90"/>
      <c r="E529" s="303">
        <v>4040364348.7955909</v>
      </c>
      <c r="F529" s="237">
        <v>9.8493791381991436E-2</v>
      </c>
      <c r="G529" s="199"/>
      <c r="H529" s="90"/>
      <c r="I529" s="20"/>
      <c r="J529" s="104"/>
      <c r="K529" s="209" t="b">
        <f>IF(ABS(E529-SUM(E530:E535))&lt;0.001,TRUE,FALSE)</f>
        <v>1</v>
      </c>
    </row>
    <row r="530" spans="2:11" ht="15" customHeight="1" x14ac:dyDescent="0.2">
      <c r="B530" s="843" t="s">
        <v>70</v>
      </c>
      <c r="C530" s="844"/>
      <c r="D530" s="90"/>
      <c r="E530" s="301"/>
      <c r="F530" s="239"/>
      <c r="G530" s="201"/>
      <c r="H530" s="90"/>
      <c r="I530" s="20"/>
      <c r="J530" s="104"/>
    </row>
    <row r="531" spans="2:11" ht="15" customHeight="1" x14ac:dyDescent="0.2">
      <c r="B531" s="843" t="s">
        <v>361</v>
      </c>
      <c r="C531" s="844"/>
      <c r="D531" s="90"/>
      <c r="E531" s="301">
        <v>0</v>
      </c>
      <c r="F531" s="239"/>
      <c r="G531" s="199"/>
      <c r="H531" s="90"/>
      <c r="I531" s="20"/>
      <c r="J531" s="104"/>
    </row>
    <row r="532" spans="2:11" ht="15" customHeight="1" x14ac:dyDescent="0.2">
      <c r="B532" s="845" t="s">
        <v>413</v>
      </c>
      <c r="C532" s="846"/>
      <c r="D532" s="90"/>
      <c r="E532" s="301">
        <v>3077467693.3398399</v>
      </c>
      <c r="F532" s="239">
        <v>8.4690641401145905E-2</v>
      </c>
      <c r="G532" s="199"/>
      <c r="H532" s="90"/>
      <c r="I532" s="20"/>
      <c r="J532" s="104"/>
    </row>
    <row r="533" spans="2:11" ht="15" customHeight="1" x14ac:dyDescent="0.2">
      <c r="B533" s="843" t="s">
        <v>357</v>
      </c>
      <c r="C533" s="844"/>
      <c r="D533" s="90"/>
      <c r="E533" s="301">
        <v>543854554.12739992</v>
      </c>
      <c r="F533" s="239">
        <v>0.16062696533624798</v>
      </c>
      <c r="G533" s="199"/>
      <c r="H533" s="90"/>
      <c r="I533" s="20"/>
      <c r="J533" s="104"/>
    </row>
    <row r="534" spans="2:11" ht="15" customHeight="1" x14ac:dyDescent="0.2">
      <c r="B534" s="843" t="s">
        <v>358</v>
      </c>
      <c r="C534" s="844"/>
      <c r="D534" s="90"/>
      <c r="E534" s="301">
        <v>97900256.803800136</v>
      </c>
      <c r="F534" s="239">
        <v>6.6551278029978844E-2</v>
      </c>
      <c r="G534" s="199"/>
      <c r="H534" s="90"/>
      <c r="I534" s="20"/>
      <c r="J534" s="104"/>
    </row>
    <row r="535" spans="2:11" ht="15" customHeight="1" x14ac:dyDescent="0.2">
      <c r="B535" s="843" t="s">
        <v>359</v>
      </c>
      <c r="C535" s="844"/>
      <c r="D535" s="90"/>
      <c r="E535" s="301">
        <v>321141844.52455139</v>
      </c>
      <c r="F535" s="239">
        <v>0.14476071299403137</v>
      </c>
      <c r="G535" s="199"/>
      <c r="H535" s="90"/>
      <c r="I535" s="20"/>
      <c r="J535" s="104"/>
      <c r="K535" s="209" t="b">
        <f>IF(ABS(E535-SUM(E536:E540))&lt;0.001,TRUE,FALSE)</f>
        <v>1</v>
      </c>
    </row>
    <row r="536" spans="2:11" ht="12.75" customHeight="1" x14ac:dyDescent="0.2">
      <c r="B536" s="811" t="s">
        <v>394</v>
      </c>
      <c r="C536" s="812"/>
      <c r="D536" s="90"/>
      <c r="E536" s="301">
        <v>222795898.40534988</v>
      </c>
      <c r="F536" s="239">
        <v>0.12778199364834197</v>
      </c>
      <c r="G536" s="199"/>
      <c r="H536" s="90"/>
      <c r="I536" s="20"/>
      <c r="J536" s="104"/>
    </row>
    <row r="537" spans="2:11" ht="15" customHeight="1" x14ac:dyDescent="0.2">
      <c r="B537" s="811" t="s">
        <v>395</v>
      </c>
      <c r="C537" s="812"/>
      <c r="D537" s="90"/>
      <c r="E537" s="301">
        <v>4452292.0269450005</v>
      </c>
      <c r="F537" s="239">
        <v>0.14420203683556276</v>
      </c>
      <c r="G537" s="199"/>
      <c r="H537" s="90"/>
      <c r="I537" s="20"/>
      <c r="J537" s="104"/>
    </row>
    <row r="538" spans="2:11" ht="15" customHeight="1" x14ac:dyDescent="0.2">
      <c r="B538" s="811" t="s">
        <v>396</v>
      </c>
      <c r="C538" s="812"/>
      <c r="D538" s="90"/>
      <c r="E538" s="301">
        <v>7401705.0174900014</v>
      </c>
      <c r="F538" s="239">
        <v>0.10108506687205554</v>
      </c>
      <c r="G538" s="199"/>
      <c r="H538" s="90"/>
      <c r="I538" s="20"/>
      <c r="J538" s="104"/>
    </row>
    <row r="539" spans="2:11" ht="15" customHeight="1" x14ac:dyDescent="0.2">
      <c r="B539" s="811" t="s">
        <v>397</v>
      </c>
      <c r="C539" s="812"/>
      <c r="D539" s="90"/>
      <c r="E539" s="301">
        <v>1944925.1288554496</v>
      </c>
      <c r="F539" s="239">
        <v>0.20704246206908339</v>
      </c>
      <c r="G539" s="199"/>
      <c r="H539" s="90"/>
      <c r="I539" s="20"/>
      <c r="J539" s="104"/>
    </row>
    <row r="540" spans="2:11" ht="15" customHeight="1" x14ac:dyDescent="0.2">
      <c r="B540" s="835" t="s">
        <v>406</v>
      </c>
      <c r="C540" s="836"/>
      <c r="D540" s="90"/>
      <c r="E540" s="301">
        <v>84547023.94591108</v>
      </c>
      <c r="F540" s="239">
        <v>0.1949282538292374</v>
      </c>
      <c r="G540" s="199"/>
      <c r="H540" s="90"/>
      <c r="I540" s="20"/>
      <c r="J540" s="104"/>
    </row>
    <row r="541" spans="2:11" ht="15" customHeight="1" x14ac:dyDescent="0.2">
      <c r="B541" s="828" t="s">
        <v>362</v>
      </c>
      <c r="C541" s="829"/>
      <c r="D541" s="90"/>
      <c r="E541" s="303">
        <v>3350472.4900000007</v>
      </c>
      <c r="F541" s="237">
        <v>0.57413328463448199</v>
      </c>
      <c r="G541" s="199"/>
      <c r="H541" s="90"/>
      <c r="I541" s="20"/>
      <c r="J541" s="104"/>
    </row>
    <row r="542" spans="2:11" ht="26.25" customHeight="1" x14ac:dyDescent="0.2">
      <c r="B542" s="826" t="s">
        <v>363</v>
      </c>
      <c r="C542" s="842"/>
      <c r="D542" s="90"/>
      <c r="E542" s="303">
        <v>926890408.52781332</v>
      </c>
      <c r="F542" s="237">
        <v>0.39755547837855088</v>
      </c>
      <c r="G542" s="199"/>
      <c r="H542" s="90"/>
      <c r="I542" s="20"/>
      <c r="J542" s="104"/>
      <c r="K542" s="209" t="b">
        <f>IF(ABS(E542-SUM(E543:E544))&lt;0.001,TRUE,FALSE)</f>
        <v>1</v>
      </c>
    </row>
    <row r="543" spans="2:11" ht="12.75" x14ac:dyDescent="0.2">
      <c r="B543" s="423" t="s">
        <v>408</v>
      </c>
      <c r="C543" s="405"/>
      <c r="D543" s="90"/>
      <c r="E543" s="301">
        <v>830800405.18701434</v>
      </c>
      <c r="F543" s="239">
        <v>0.2849555319541508</v>
      </c>
      <c r="G543" s="201"/>
      <c r="H543" s="90"/>
      <c r="I543" s="20"/>
      <c r="J543" s="104"/>
    </row>
    <row r="544" spans="2:11" ht="17.25" customHeight="1" x14ac:dyDescent="0.2">
      <c r="B544" s="423" t="s">
        <v>409</v>
      </c>
      <c r="C544" s="405"/>
      <c r="D544" s="90"/>
      <c r="E544" s="301">
        <v>96090003.340798929</v>
      </c>
      <c r="F544" s="239"/>
      <c r="G544" s="201"/>
      <c r="H544" s="90"/>
      <c r="I544" s="20"/>
      <c r="J544" s="104"/>
    </row>
    <row r="545" spans="1:12" ht="20.100000000000001" customHeight="1" x14ac:dyDescent="0.2">
      <c r="B545" s="826" t="s">
        <v>364</v>
      </c>
      <c r="C545" s="842"/>
      <c r="D545" s="90"/>
      <c r="E545" s="301"/>
      <c r="F545" s="239"/>
      <c r="G545" s="201"/>
      <c r="H545" s="90"/>
      <c r="I545" s="20"/>
      <c r="J545" s="104"/>
      <c r="L545" s="363"/>
    </row>
    <row r="546" spans="1:12" s="363" customFormat="1" ht="21.75" customHeight="1" x14ac:dyDescent="0.2">
      <c r="A546" s="6"/>
      <c r="B546" s="826" t="s">
        <v>365</v>
      </c>
      <c r="C546" s="834"/>
      <c r="D546" s="360"/>
      <c r="E546" s="301"/>
      <c r="F546" s="239"/>
      <c r="G546" s="199"/>
      <c r="H546" s="90"/>
      <c r="I546" s="362"/>
      <c r="J546" s="359"/>
    </row>
    <row r="547" spans="1:12" s="363" customFormat="1" ht="29.25" customHeight="1" x14ac:dyDescent="0.2">
      <c r="A547" s="356"/>
      <c r="B547" s="826" t="s">
        <v>366</v>
      </c>
      <c r="C547" s="834"/>
      <c r="D547" s="360"/>
      <c r="E547" s="301"/>
      <c r="F547" s="239"/>
      <c r="G547" s="361"/>
      <c r="H547" s="360"/>
      <c r="I547" s="362"/>
      <c r="J547" s="359"/>
    </row>
    <row r="548" spans="1:12" s="363" customFormat="1" ht="19.5" customHeight="1" x14ac:dyDescent="0.2">
      <c r="A548" s="356"/>
      <c r="B548" s="826" t="s">
        <v>367</v>
      </c>
      <c r="C548" s="834"/>
      <c r="D548" s="360"/>
      <c r="E548" s="301"/>
      <c r="F548" s="239"/>
      <c r="G548" s="361"/>
      <c r="H548" s="360"/>
      <c r="I548" s="362"/>
      <c r="J548" s="359"/>
    </row>
    <row r="549" spans="1:12" s="363" customFormat="1" ht="18.75" customHeight="1" x14ac:dyDescent="0.2">
      <c r="A549" s="356"/>
      <c r="B549" s="826" t="s">
        <v>368</v>
      </c>
      <c r="C549" s="827"/>
      <c r="D549" s="360"/>
      <c r="E549" s="301"/>
      <c r="F549" s="239"/>
      <c r="G549" s="361"/>
      <c r="H549" s="360"/>
      <c r="I549" s="362"/>
      <c r="J549" s="359"/>
      <c r="L549" s="5"/>
    </row>
    <row r="550" spans="1:12" ht="12.75" customHeight="1" x14ac:dyDescent="0.2">
      <c r="A550" s="356"/>
      <c r="B550" s="826" t="s">
        <v>369</v>
      </c>
      <c r="C550" s="827"/>
      <c r="D550" s="90"/>
      <c r="E550" s="301"/>
      <c r="F550" s="239"/>
      <c r="G550" s="361"/>
      <c r="H550" s="360"/>
      <c r="I550" s="20"/>
      <c r="J550" s="104"/>
      <c r="L550" s="95"/>
    </row>
    <row r="551" spans="1:12" s="95" customFormat="1" ht="16.5" customHeight="1" x14ac:dyDescent="0.2">
      <c r="A551" s="6"/>
      <c r="B551" s="832" t="s">
        <v>66</v>
      </c>
      <c r="C551" s="833"/>
      <c r="D551" s="93"/>
      <c r="E551" s="303">
        <v>291604141.36700356</v>
      </c>
      <c r="F551" s="237">
        <v>7.8951248497418192E-2</v>
      </c>
      <c r="G551" s="201"/>
      <c r="H551" s="90"/>
      <c r="I551" s="94"/>
      <c r="J551" s="104"/>
    </row>
    <row r="552" spans="1:12" s="95" customFormat="1" ht="16.5" customHeight="1" x14ac:dyDescent="0.2">
      <c r="A552" s="91"/>
      <c r="B552" s="828" t="s">
        <v>375</v>
      </c>
      <c r="C552" s="829"/>
      <c r="D552" s="93"/>
      <c r="E552" s="301">
        <v>287715562.66700351</v>
      </c>
      <c r="F552" s="239">
        <v>7.7193886827605196E-2</v>
      </c>
      <c r="G552" s="200"/>
      <c r="H552" s="93"/>
      <c r="I552" s="94"/>
      <c r="J552" s="104"/>
      <c r="L552" s="5"/>
    </row>
    <row r="553" spans="1:12" ht="16.5" customHeight="1" x14ac:dyDescent="0.2">
      <c r="A553" s="91"/>
      <c r="B553" s="828" t="s">
        <v>236</v>
      </c>
      <c r="C553" s="829"/>
      <c r="D553" s="90"/>
      <c r="E553" s="301">
        <v>-49110</v>
      </c>
      <c r="F553" s="239">
        <v>-0.30313737175939726</v>
      </c>
      <c r="G553" s="200"/>
      <c r="H553" s="93"/>
      <c r="I553" s="20"/>
      <c r="J553" s="104"/>
    </row>
    <row r="554" spans="1:12" ht="13.5" customHeight="1" x14ac:dyDescent="0.2">
      <c r="B554" s="828" t="s">
        <v>316</v>
      </c>
      <c r="C554" s="829"/>
      <c r="D554" s="90"/>
      <c r="E554" s="301">
        <v>-4464</v>
      </c>
      <c r="F554" s="239">
        <v>-8.4870848708487046E-2</v>
      </c>
      <c r="G554" s="199"/>
      <c r="H554" s="90"/>
      <c r="I554" s="20"/>
      <c r="J554" s="104"/>
      <c r="L554" s="95"/>
    </row>
    <row r="555" spans="1:12" s="95" customFormat="1" ht="16.5" customHeight="1" x14ac:dyDescent="0.2">
      <c r="A555" s="6"/>
      <c r="B555" s="832" t="s">
        <v>67</v>
      </c>
      <c r="C555" s="833"/>
      <c r="D555" s="93"/>
      <c r="E555" s="303">
        <v>42576584.714050926</v>
      </c>
      <c r="F555" s="237">
        <v>-4.08481041045472E-2</v>
      </c>
      <c r="G555" s="199"/>
      <c r="H555" s="90"/>
      <c r="I555" s="94"/>
      <c r="J555" s="104"/>
      <c r="K555" s="209" t="b">
        <f>IF(ABS(E555-SUM(E556:E557))&lt;0.001,TRUE,FALSE)</f>
        <v>1</v>
      </c>
      <c r="L555" s="5"/>
    </row>
    <row r="556" spans="1:12" ht="18" customHeight="1" x14ac:dyDescent="0.2">
      <c r="A556" s="91"/>
      <c r="B556" s="828" t="s">
        <v>68</v>
      </c>
      <c r="C556" s="829"/>
      <c r="D556" s="90"/>
      <c r="E556" s="301">
        <v>38897602.906543925</v>
      </c>
      <c r="F556" s="239">
        <v>-3.7375569919074092E-2</v>
      </c>
      <c r="G556" s="200"/>
      <c r="H556" s="93"/>
      <c r="I556" s="20"/>
      <c r="J556" s="104"/>
    </row>
    <row r="557" spans="1:12" ht="15" customHeight="1" x14ac:dyDescent="0.2">
      <c r="B557" s="828" t="s">
        <v>69</v>
      </c>
      <c r="C557" s="829"/>
      <c r="D557" s="90"/>
      <c r="E557" s="301">
        <v>3678981.8075069995</v>
      </c>
      <c r="F557" s="239">
        <v>-7.6086502443272974E-2</v>
      </c>
      <c r="G557" s="199"/>
      <c r="H557" s="90"/>
      <c r="I557" s="20"/>
      <c r="J557" s="104"/>
      <c r="L557" s="95"/>
    </row>
    <row r="558" spans="1:12" s="95" customFormat="1" ht="27" customHeight="1" x14ac:dyDescent="0.2">
      <c r="A558" s="6"/>
      <c r="B558" s="837" t="s">
        <v>293</v>
      </c>
      <c r="C558" s="838"/>
      <c r="D558" s="98"/>
      <c r="E558" s="326">
        <v>6796625812.1029453</v>
      </c>
      <c r="F558" s="243">
        <v>9.0240162158857107E-2</v>
      </c>
      <c r="G558" s="199"/>
      <c r="H558" s="90"/>
      <c r="I558" s="94"/>
      <c r="J558" s="104"/>
      <c r="K558" s="209" t="b">
        <f>IF(ABS(E558-SUM(E523,E551,E555))&lt;0.001,TRUE,FALSE)</f>
        <v>1</v>
      </c>
      <c r="L558" s="5"/>
    </row>
    <row r="559" spans="1:12" ht="21" customHeight="1" x14ac:dyDescent="0.25">
      <c r="A559" s="91"/>
      <c r="B559" s="7" t="s">
        <v>288</v>
      </c>
      <c r="C559" s="8"/>
      <c r="D559" s="8"/>
      <c r="E559" s="8"/>
      <c r="F559" s="8"/>
      <c r="G559" s="202"/>
      <c r="H559" s="99"/>
      <c r="I559" s="8"/>
    </row>
    <row r="560" spans="1:12" ht="10.5" customHeight="1" x14ac:dyDescent="0.2">
      <c r="B560" s="9"/>
      <c r="C560" s="10" t="str">
        <f>$C$3</f>
        <v>MOIS DE MAI 2024</v>
      </c>
      <c r="D560" s="11"/>
      <c r="G560" s="8"/>
      <c r="H560" s="8"/>
    </row>
    <row r="561" spans="1:12" ht="19.5" customHeight="1" x14ac:dyDescent="0.2">
      <c r="B561" s="12" t="str">
        <f>B518</f>
        <v xml:space="preserve">             I - ASSURANCE MALADIE : DÉPENSES en milliers d'euros</v>
      </c>
      <c r="C561" s="13"/>
      <c r="D561" s="13"/>
      <c r="E561" s="13"/>
      <c r="F561" s="14"/>
      <c r="I561" s="5"/>
    </row>
    <row r="562" spans="1:12" ht="12.75" x14ac:dyDescent="0.2">
      <c r="B562" s="830"/>
      <c r="C562" s="831"/>
      <c r="D562" s="87"/>
      <c r="E562" s="601" t="s">
        <v>6</v>
      </c>
      <c r="F562" s="339" t="str">
        <f>$H$5</f>
        <v>PCAP</v>
      </c>
      <c r="G562" s="15"/>
      <c r="H562" s="15"/>
      <c r="I562" s="5"/>
      <c r="L562" s="104"/>
    </row>
    <row r="563" spans="1:12" s="104" customFormat="1" ht="13.5" customHeight="1" x14ac:dyDescent="0.2">
      <c r="A563" s="6"/>
      <c r="B563" s="839" t="s">
        <v>292</v>
      </c>
      <c r="C563" s="840"/>
      <c r="D563" s="841"/>
      <c r="E563" s="101"/>
      <c r="F563" s="176"/>
      <c r="G563" s="89"/>
      <c r="H563" s="20"/>
    </row>
    <row r="564" spans="1:12" s="104" customFormat="1" ht="22.5" customHeight="1" x14ac:dyDescent="0.2">
      <c r="A564" s="6"/>
      <c r="B564" s="808" t="s">
        <v>291</v>
      </c>
      <c r="C564" s="809"/>
      <c r="D564" s="810"/>
      <c r="E564" s="327">
        <v>1927135306.5265548</v>
      </c>
      <c r="F564" s="177">
        <v>0.73330453445118926</v>
      </c>
      <c r="G564" s="102"/>
      <c r="H564" s="103"/>
      <c r="K564" s="209" t="b">
        <f>IF(ABS(E564-SUM(E565,E579,E587:E588,E592))&lt;0.001,TRUE,FALSE)</f>
        <v>1</v>
      </c>
    </row>
    <row r="565" spans="1:12" s="104" customFormat="1" ht="15" customHeight="1" x14ac:dyDescent="0.2">
      <c r="A565" s="24"/>
      <c r="B565" s="799" t="s">
        <v>183</v>
      </c>
      <c r="C565" s="800"/>
      <c r="D565" s="804"/>
      <c r="E565" s="327">
        <v>1520969949.5347359</v>
      </c>
      <c r="F565" s="177">
        <v>0.70907911562418313</v>
      </c>
      <c r="G565" s="105"/>
      <c r="H565" s="107"/>
      <c r="K565" s="209" t="b">
        <f>IF(ABS(E565-SUM(E566:E578))&lt;0.001,TRUE,FALSE)</f>
        <v>1</v>
      </c>
    </row>
    <row r="566" spans="1:12" s="104" customFormat="1" ht="15.75" customHeight="1" x14ac:dyDescent="0.2">
      <c r="A566" s="6"/>
      <c r="B566" s="805" t="s">
        <v>53</v>
      </c>
      <c r="C566" s="806"/>
      <c r="D566" s="807"/>
      <c r="E566" s="328">
        <v>1210907007.539999</v>
      </c>
      <c r="F566" s="174">
        <v>0.72786200319564753</v>
      </c>
      <c r="G566" s="109"/>
      <c r="H566" s="106"/>
    </row>
    <row r="567" spans="1:12" s="104" customFormat="1" ht="15.75" customHeight="1" x14ac:dyDescent="0.2">
      <c r="A567" s="6"/>
      <c r="B567" s="169" t="s">
        <v>360</v>
      </c>
      <c r="C567" s="383"/>
      <c r="D567" s="384"/>
      <c r="E567" s="328">
        <v>-5018.9088160000083</v>
      </c>
      <c r="F567" s="174">
        <v>-0.99517484096860565</v>
      </c>
      <c r="G567" s="109"/>
      <c r="H567" s="106"/>
    </row>
    <row r="568" spans="1:12" s="104" customFormat="1" ht="12.75" x14ac:dyDescent="0.2">
      <c r="A568" s="6"/>
      <c r="B568" s="805" t="s">
        <v>428</v>
      </c>
      <c r="C568" s="806"/>
      <c r="D568" s="807"/>
      <c r="E568" s="328">
        <v>51334526.620000221</v>
      </c>
      <c r="F568" s="174">
        <v>0.4745503388727863</v>
      </c>
      <c r="G568" s="109"/>
      <c r="H568" s="106"/>
    </row>
    <row r="569" spans="1:12" s="104" customFormat="1" ht="40.5" customHeight="1" x14ac:dyDescent="0.2">
      <c r="A569" s="6"/>
      <c r="B569" s="805" t="s">
        <v>54</v>
      </c>
      <c r="C569" s="806"/>
      <c r="D569" s="807"/>
      <c r="E569" s="328">
        <v>3176646.0899999975</v>
      </c>
      <c r="F569" s="174">
        <v>0.53099301365770368</v>
      </c>
      <c r="G569" s="109"/>
      <c r="H569" s="106"/>
    </row>
    <row r="570" spans="1:12" s="104" customFormat="1" ht="15" customHeight="1" x14ac:dyDescent="0.2">
      <c r="A570" s="6"/>
      <c r="B570" s="805" t="s">
        <v>497</v>
      </c>
      <c r="C570" s="806"/>
      <c r="D570" s="807"/>
      <c r="E570" s="328">
        <v>9004579.1400000043</v>
      </c>
      <c r="F570" s="174">
        <v>0.54073580343824212</v>
      </c>
      <c r="G570" s="109"/>
      <c r="H570" s="106"/>
    </row>
    <row r="571" spans="1:12" s="104" customFormat="1" ht="15" customHeight="1" x14ac:dyDescent="0.2">
      <c r="A571" s="6"/>
      <c r="B571" s="805" t="s">
        <v>302</v>
      </c>
      <c r="C571" s="806"/>
      <c r="D571" s="807"/>
      <c r="E571" s="328">
        <v>893.59000000000026</v>
      </c>
      <c r="F571" s="174"/>
      <c r="G571" s="109"/>
      <c r="H571" s="106"/>
    </row>
    <row r="572" spans="1:12" s="104" customFormat="1" ht="12.75" x14ac:dyDescent="0.2">
      <c r="A572" s="6"/>
      <c r="B572" s="169" t="s">
        <v>184</v>
      </c>
      <c r="C572" s="170"/>
      <c r="D572" s="171"/>
      <c r="E572" s="328">
        <v>101011603.31</v>
      </c>
      <c r="F572" s="174">
        <v>0.58885225693646825</v>
      </c>
      <c r="G572" s="109"/>
      <c r="H572" s="106"/>
    </row>
    <row r="573" spans="1:12" s="104" customFormat="1" ht="12.75" x14ac:dyDescent="0.2">
      <c r="A573" s="6"/>
      <c r="B573" s="395" t="s">
        <v>373</v>
      </c>
      <c r="C573" s="170"/>
      <c r="D573" s="171"/>
      <c r="E573" s="328">
        <v>130896966.27999996</v>
      </c>
      <c r="F573" s="174">
        <v>0.86339100188292828</v>
      </c>
      <c r="G573" s="109"/>
      <c r="H573" s="110"/>
    </row>
    <row r="574" spans="1:12" s="104" customFormat="1" ht="12.75" x14ac:dyDescent="0.2">
      <c r="A574" s="6"/>
      <c r="B574" s="169" t="s">
        <v>185</v>
      </c>
      <c r="C574" s="170"/>
      <c r="D574" s="171"/>
      <c r="E574" s="328">
        <v>72712.979529000047</v>
      </c>
      <c r="F574" s="174">
        <v>-5.4760597649338494E-2</v>
      </c>
      <c r="G574" s="109"/>
      <c r="H574" s="110"/>
    </row>
    <row r="575" spans="1:12" s="104" customFormat="1" ht="24" customHeight="1" x14ac:dyDescent="0.2">
      <c r="A575" s="6"/>
      <c r="B575" s="805" t="s">
        <v>186</v>
      </c>
      <c r="C575" s="806"/>
      <c r="D575" s="807"/>
      <c r="E575" s="328">
        <v>13929241.411809435</v>
      </c>
      <c r="F575" s="174">
        <v>8.0914803699065008E-2</v>
      </c>
      <c r="G575" s="109"/>
      <c r="H575" s="110"/>
    </row>
    <row r="576" spans="1:12" s="104" customFormat="1" ht="12.75" x14ac:dyDescent="0.2">
      <c r="A576" s="6"/>
      <c r="B576" s="805" t="s">
        <v>187</v>
      </c>
      <c r="C576" s="806"/>
      <c r="D576" s="807"/>
      <c r="E576" s="328"/>
      <c r="F576" s="174"/>
      <c r="G576" s="109"/>
      <c r="H576" s="110"/>
    </row>
    <row r="577" spans="1:11" s="104" customFormat="1" ht="12.75" x14ac:dyDescent="0.2">
      <c r="A577" s="6"/>
      <c r="B577" s="805" t="s">
        <v>188</v>
      </c>
      <c r="C577" s="806"/>
      <c r="D577" s="807"/>
      <c r="E577" s="328">
        <v>171193.48221503285</v>
      </c>
      <c r="F577" s="174"/>
      <c r="G577" s="109"/>
      <c r="H577" s="106"/>
    </row>
    <row r="578" spans="1:11" s="104" customFormat="1" ht="12.75" x14ac:dyDescent="0.2">
      <c r="A578" s="6"/>
      <c r="B578" s="805" t="s">
        <v>378</v>
      </c>
      <c r="C578" s="806"/>
      <c r="D578" s="807"/>
      <c r="E578" s="328">
        <v>469598</v>
      </c>
      <c r="F578" s="174"/>
      <c r="G578" s="109"/>
      <c r="H578" s="106"/>
    </row>
    <row r="579" spans="1:11" s="104" customFormat="1" ht="21" customHeight="1" x14ac:dyDescent="0.2">
      <c r="A579" s="6"/>
      <c r="B579" s="799" t="s">
        <v>55</v>
      </c>
      <c r="C579" s="800"/>
      <c r="D579" s="804"/>
      <c r="E579" s="327">
        <v>28436472.001818981</v>
      </c>
      <c r="F579" s="177">
        <v>-4.5041186496738161E-3</v>
      </c>
      <c r="G579" s="109"/>
      <c r="H579" s="106"/>
      <c r="K579" s="209" t="b">
        <f>IF(ABS(E579-SUM(E580,E583,E586))&lt;0.001,TRUE,FALSE)</f>
        <v>1</v>
      </c>
    </row>
    <row r="580" spans="1:11" s="104" customFormat="1" ht="18" customHeight="1" x14ac:dyDescent="0.2">
      <c r="A580" s="6"/>
      <c r="B580" s="823" t="s">
        <v>56</v>
      </c>
      <c r="C580" s="824"/>
      <c r="D580" s="825"/>
      <c r="E580" s="328">
        <v>14827342.57961799</v>
      </c>
      <c r="F580" s="174">
        <v>3.0942232605066788E-2</v>
      </c>
      <c r="G580" s="108"/>
      <c r="H580" s="106"/>
      <c r="K580" s="209" t="b">
        <f>IF(ABS(E580-SUM(E581:E582))&lt;0.001,TRUE,FALSE)</f>
        <v>1</v>
      </c>
    </row>
    <row r="581" spans="1:11" s="104" customFormat="1" ht="15" customHeight="1" x14ac:dyDescent="0.2">
      <c r="A581" s="6"/>
      <c r="B581" s="805" t="s">
        <v>57</v>
      </c>
      <c r="C581" s="806"/>
      <c r="D581" s="807"/>
      <c r="E581" s="328">
        <v>889691.47999999055</v>
      </c>
      <c r="F581" s="174">
        <v>0.59528408207717121</v>
      </c>
      <c r="G581" s="109"/>
      <c r="H581" s="106"/>
    </row>
    <row r="582" spans="1:11" s="104" customFormat="1" ht="15" customHeight="1" x14ac:dyDescent="0.2">
      <c r="A582" s="6"/>
      <c r="B582" s="805" t="s">
        <v>58</v>
      </c>
      <c r="C582" s="806"/>
      <c r="D582" s="807"/>
      <c r="E582" s="328">
        <v>13937651.099617999</v>
      </c>
      <c r="F582" s="174">
        <v>8.1760382309090662E-3</v>
      </c>
      <c r="G582" s="109"/>
      <c r="H582" s="111"/>
    </row>
    <row r="583" spans="1:11" s="104" customFormat="1" ht="18" customHeight="1" x14ac:dyDescent="0.2">
      <c r="A583" s="24"/>
      <c r="B583" s="823" t="s">
        <v>379</v>
      </c>
      <c r="C583" s="824"/>
      <c r="D583" s="825"/>
      <c r="E583" s="328">
        <v>13609129.422200995</v>
      </c>
      <c r="F583" s="174">
        <v>-4.0449095058609497E-2</v>
      </c>
      <c r="G583" s="109"/>
      <c r="H583" s="112"/>
      <c r="K583" s="209" t="b">
        <f>IF(ABS(E583-SUM(E584:E585))&lt;0.001,TRUE,FALSE)</f>
        <v>1</v>
      </c>
    </row>
    <row r="584" spans="1:11" s="104" customFormat="1" ht="15" customHeight="1" x14ac:dyDescent="0.2">
      <c r="A584" s="24"/>
      <c r="B584" s="805" t="s">
        <v>372</v>
      </c>
      <c r="C584" s="806"/>
      <c r="D584" s="807"/>
      <c r="E584" s="328"/>
      <c r="F584" s="174"/>
      <c r="G584" s="109"/>
      <c r="H584" s="107"/>
    </row>
    <row r="585" spans="1:11" s="104" customFormat="1" ht="15" customHeight="1" x14ac:dyDescent="0.2">
      <c r="A585" s="6"/>
      <c r="B585" s="805" t="s">
        <v>434</v>
      </c>
      <c r="C585" s="806"/>
      <c r="D585" s="807"/>
      <c r="E585" s="328">
        <v>13609129.422200995</v>
      </c>
      <c r="F585" s="174">
        <v>-4.0030679455447249E-2</v>
      </c>
      <c r="G585" s="109"/>
      <c r="H585" s="106"/>
    </row>
    <row r="586" spans="1:11" s="104" customFormat="1" ht="15" customHeight="1" x14ac:dyDescent="0.2">
      <c r="A586" s="6"/>
      <c r="B586" s="823" t="s">
        <v>180</v>
      </c>
      <c r="C586" s="824"/>
      <c r="D586" s="825"/>
      <c r="E586" s="328"/>
      <c r="F586" s="174"/>
      <c r="G586" s="109"/>
      <c r="H586" s="111"/>
    </row>
    <row r="587" spans="1:11" s="104" customFormat="1" ht="18" customHeight="1" x14ac:dyDescent="0.2">
      <c r="A587" s="6"/>
      <c r="B587" s="799" t="s">
        <v>189</v>
      </c>
      <c r="C587" s="800"/>
      <c r="D587" s="804"/>
      <c r="E587" s="327">
        <v>149735951.42000011</v>
      </c>
      <c r="F587" s="177">
        <v>0.73746726546634367</v>
      </c>
      <c r="G587" s="109"/>
      <c r="H587" s="111"/>
    </row>
    <row r="588" spans="1:11" s="104" customFormat="1" ht="26.25" customHeight="1" x14ac:dyDescent="0.2">
      <c r="A588" s="24"/>
      <c r="B588" s="799" t="s">
        <v>190</v>
      </c>
      <c r="C588" s="800"/>
      <c r="D588" s="804"/>
      <c r="E588" s="327">
        <v>244490416.95000023</v>
      </c>
      <c r="F588" s="177"/>
      <c r="G588" s="109"/>
      <c r="H588" s="107"/>
      <c r="K588" s="209" t="b">
        <f>IF(ABS(E588-SUM(E589:E591))&lt;0.001,TRUE,FALSE)</f>
        <v>1</v>
      </c>
    </row>
    <row r="589" spans="1:11" s="104" customFormat="1" ht="17.25" customHeight="1" x14ac:dyDescent="0.2">
      <c r="A589" s="6"/>
      <c r="B589" s="805" t="s">
        <v>191</v>
      </c>
      <c r="C589" s="806"/>
      <c r="D589" s="807"/>
      <c r="E589" s="328">
        <v>210723696.50000018</v>
      </c>
      <c r="F589" s="174"/>
      <c r="G589" s="109"/>
      <c r="H589" s="106"/>
    </row>
    <row r="590" spans="1:11" s="104" customFormat="1" ht="17.25" customHeight="1" x14ac:dyDescent="0.2">
      <c r="A590" s="6"/>
      <c r="B590" s="805" t="s">
        <v>392</v>
      </c>
      <c r="C590" s="806"/>
      <c r="D590" s="807"/>
      <c r="E590" s="328">
        <v>46470.799999999981</v>
      </c>
      <c r="F590" s="174">
        <v>0.34981432021738357</v>
      </c>
      <c r="G590" s="109"/>
      <c r="H590" s="106"/>
    </row>
    <row r="591" spans="1:11" s="104" customFormat="1" ht="17.25" customHeight="1" x14ac:dyDescent="0.2">
      <c r="A591" s="6"/>
      <c r="B591" s="422" t="s">
        <v>393</v>
      </c>
      <c r="C591" s="383"/>
      <c r="D591" s="384"/>
      <c r="E591" s="328">
        <v>33720249.650000036</v>
      </c>
      <c r="F591" s="174">
        <v>0.78414648294604339</v>
      </c>
      <c r="G591" s="109"/>
      <c r="H591" s="106"/>
    </row>
    <row r="592" spans="1:11" s="104" customFormat="1" ht="13.5" customHeight="1" x14ac:dyDescent="0.2">
      <c r="A592" s="6"/>
      <c r="B592" s="799" t="s">
        <v>82</v>
      </c>
      <c r="C592" s="813"/>
      <c r="D592" s="814"/>
      <c r="E592" s="327">
        <v>-16497483.379999999</v>
      </c>
      <c r="F592" s="177">
        <v>0.7548303894488182</v>
      </c>
      <c r="G592" s="109"/>
      <c r="H592" s="106"/>
    </row>
    <row r="593" spans="1:12" s="104" customFormat="1" ht="32.25" customHeight="1" x14ac:dyDescent="0.2">
      <c r="A593" s="6"/>
      <c r="B593" s="808" t="s">
        <v>60</v>
      </c>
      <c r="C593" s="809"/>
      <c r="D593" s="810"/>
      <c r="E593" s="327">
        <v>51833229.063291989</v>
      </c>
      <c r="F593" s="177">
        <v>-0.10941676059766514</v>
      </c>
      <c r="G593" s="102"/>
      <c r="H593" s="106"/>
      <c r="K593" s="209" t="b">
        <f>IF(ABS(E593-SUM(E594:E596))&lt;0.001,TRUE,FALSE)</f>
        <v>1</v>
      </c>
    </row>
    <row r="594" spans="1:12" s="104" customFormat="1" ht="12.75" customHeight="1" x14ac:dyDescent="0.2">
      <c r="A594" s="24"/>
      <c r="B594" s="885" t="s">
        <v>390</v>
      </c>
      <c r="C594" s="806"/>
      <c r="D594" s="807"/>
      <c r="E594" s="328">
        <v>28801376.008960988</v>
      </c>
      <c r="F594" s="174">
        <v>-0.23039103120900406</v>
      </c>
      <c r="G594" s="105"/>
      <c r="H594" s="107"/>
    </row>
    <row r="595" spans="1:12" s="104" customFormat="1" ht="12.75" customHeight="1" x14ac:dyDescent="0.2">
      <c r="A595" s="24"/>
      <c r="B595" s="885" t="s">
        <v>391</v>
      </c>
      <c r="C595" s="806"/>
      <c r="D595" s="807"/>
      <c r="E595" s="328">
        <v>23031853.054330997</v>
      </c>
      <c r="F595" s="174">
        <v>0.10847021837051374</v>
      </c>
      <c r="G595" s="105"/>
      <c r="H595" s="107"/>
    </row>
    <row r="596" spans="1:12" s="104" customFormat="1" ht="12.75" customHeight="1" x14ac:dyDescent="0.2">
      <c r="A596" s="24"/>
      <c r="B596" s="885" t="s">
        <v>462</v>
      </c>
      <c r="C596" s="806"/>
      <c r="D596" s="807"/>
      <c r="E596" s="328"/>
      <c r="F596" s="174"/>
      <c r="G596" s="105"/>
      <c r="H596" s="107"/>
    </row>
    <row r="597" spans="1:12" s="104" customFormat="1" ht="17.25" hidden="1" customHeight="1" x14ac:dyDescent="0.2">
      <c r="A597" s="24"/>
      <c r="B597" s="808"/>
      <c r="C597" s="809"/>
      <c r="D597" s="810"/>
      <c r="E597" s="327"/>
      <c r="F597" s="177"/>
      <c r="G597" s="105"/>
      <c r="H597" s="107"/>
      <c r="L597" s="359"/>
    </row>
    <row r="598" spans="1:12" s="359" customFormat="1" ht="29.25" customHeight="1" x14ac:dyDescent="0.2">
      <c r="A598" s="6"/>
      <c r="B598" s="808" t="s">
        <v>481</v>
      </c>
      <c r="C598" s="809"/>
      <c r="D598" s="810"/>
      <c r="E598" s="328"/>
      <c r="F598" s="328"/>
      <c r="G598" s="109"/>
      <c r="H598" s="106"/>
    </row>
    <row r="599" spans="1:12" s="359" customFormat="1" ht="25.5" customHeight="1" x14ac:dyDescent="0.2">
      <c r="A599" s="356"/>
      <c r="B599" s="808" t="s">
        <v>482</v>
      </c>
      <c r="C599" s="815"/>
      <c r="D599" s="816"/>
      <c r="E599" s="328"/>
      <c r="F599" s="174"/>
      <c r="G599" s="357"/>
      <c r="H599" s="358"/>
    </row>
    <row r="600" spans="1:12" s="359" customFormat="1" ht="24.75" customHeight="1" x14ac:dyDescent="0.2">
      <c r="A600" s="356"/>
      <c r="B600" s="808" t="s">
        <v>342</v>
      </c>
      <c r="C600" s="815"/>
      <c r="D600" s="816"/>
      <c r="E600" s="327">
        <v>303433323.12826681</v>
      </c>
      <c r="F600" s="177">
        <v>9.2697503170338091E-3</v>
      </c>
      <c r="G600" s="357"/>
      <c r="H600" s="358"/>
      <c r="K600" s="209" t="b">
        <f>IF(ABS(E600-SUM(E601,E610))&lt;0.001,TRUE,FALSE)</f>
        <v>1</v>
      </c>
    </row>
    <row r="601" spans="1:12" s="359" customFormat="1" ht="21" customHeight="1" x14ac:dyDescent="0.2">
      <c r="A601" s="356"/>
      <c r="B601" s="799" t="s">
        <v>61</v>
      </c>
      <c r="C601" s="800"/>
      <c r="D601" s="804"/>
      <c r="E601" s="327">
        <v>80814175.568935022</v>
      </c>
      <c r="F601" s="177">
        <v>-0.12920716586108683</v>
      </c>
      <c r="G601" s="357"/>
      <c r="H601" s="358"/>
      <c r="K601" s="209" t="b">
        <f>IF(ABS(E601-SUM(E602:E609))&lt;0.001,TRUE,FALSE)</f>
        <v>0</v>
      </c>
      <c r="L601" s="104"/>
    </row>
    <row r="602" spans="1:12" s="104" customFormat="1" ht="18.75" customHeight="1" x14ac:dyDescent="0.2">
      <c r="A602" s="6"/>
      <c r="B602" s="805" t="s">
        <v>471</v>
      </c>
      <c r="C602" s="806"/>
      <c r="D602" s="807"/>
      <c r="E602" s="328">
        <v>2011.8</v>
      </c>
      <c r="F602" s="174">
        <v>-0.9872565323534942</v>
      </c>
      <c r="G602" s="105"/>
      <c r="H602" s="106"/>
    </row>
    <row r="603" spans="1:12" s="104" customFormat="1" ht="18.75" customHeight="1" x14ac:dyDescent="0.2">
      <c r="A603" s="6"/>
      <c r="B603" s="805" t="s">
        <v>473</v>
      </c>
      <c r="C603" s="806"/>
      <c r="D603" s="807"/>
      <c r="E603" s="328">
        <v>80214634.793334007</v>
      </c>
      <c r="F603" s="174">
        <v>-0.13404506437212271</v>
      </c>
      <c r="G603" s="105"/>
      <c r="H603" s="106"/>
    </row>
    <row r="604" spans="1:12" s="104" customFormat="1" ht="18.75" customHeight="1" x14ac:dyDescent="0.2">
      <c r="A604" s="6"/>
      <c r="B604" s="805" t="s">
        <v>430</v>
      </c>
      <c r="C604" s="806"/>
      <c r="D604" s="807"/>
      <c r="E604" s="328"/>
      <c r="F604" s="174"/>
      <c r="G604" s="105"/>
      <c r="H604" s="106"/>
    </row>
    <row r="605" spans="1:12" s="104" customFormat="1" ht="15" customHeight="1" x14ac:dyDescent="0.2">
      <c r="A605" s="6"/>
      <c r="B605" s="805" t="s">
        <v>469</v>
      </c>
      <c r="C605" s="806"/>
      <c r="D605" s="807"/>
      <c r="E605" s="328">
        <v>26.5</v>
      </c>
      <c r="F605" s="174"/>
      <c r="G605" s="108"/>
      <c r="H605" s="106"/>
    </row>
    <row r="606" spans="1:12" s="104" customFormat="1" ht="12.75" customHeight="1" x14ac:dyDescent="0.2">
      <c r="A606" s="6"/>
      <c r="B606" s="805" t="s">
        <v>399</v>
      </c>
      <c r="C606" s="806"/>
      <c r="D606" s="807"/>
      <c r="E606" s="328"/>
      <c r="F606" s="174"/>
      <c r="G606" s="109"/>
      <c r="H606" s="106"/>
    </row>
    <row r="607" spans="1:12" s="104" customFormat="1" ht="12.75" customHeight="1" x14ac:dyDescent="0.2">
      <c r="A607" s="6"/>
      <c r="B607" s="805" t="s">
        <v>400</v>
      </c>
      <c r="C607" s="806"/>
      <c r="D607" s="807"/>
      <c r="E607" s="328">
        <v>0</v>
      </c>
      <c r="F607" s="174"/>
      <c r="G607" s="109"/>
      <c r="H607" s="106"/>
    </row>
    <row r="608" spans="1:12" s="104" customFormat="1" ht="12.75" customHeight="1" x14ac:dyDescent="0.2">
      <c r="A608" s="6"/>
      <c r="B608" s="885" t="s">
        <v>443</v>
      </c>
      <c r="C608" s="806"/>
      <c r="D608" s="807"/>
      <c r="E608" s="328">
        <v>559554.25560100004</v>
      </c>
      <c r="F608" s="174"/>
      <c r="G608" s="109"/>
      <c r="H608" s="106"/>
    </row>
    <row r="609" spans="1:12" s="104" customFormat="1" ht="12.75" customHeight="1" x14ac:dyDescent="0.2">
      <c r="A609" s="6"/>
      <c r="B609" s="885" t="s">
        <v>401</v>
      </c>
      <c r="C609" s="806"/>
      <c r="D609" s="807"/>
      <c r="E609" s="328">
        <v>37760.890000000021</v>
      </c>
      <c r="F609" s="174">
        <v>-0.12180443538774832</v>
      </c>
      <c r="G609" s="102"/>
      <c r="H609" s="106"/>
    </row>
    <row r="610" spans="1:12" s="104" customFormat="1" ht="11.25" customHeight="1" x14ac:dyDescent="0.2">
      <c r="A610" s="6"/>
      <c r="B610" s="799" t="s">
        <v>62</v>
      </c>
      <c r="C610" s="800"/>
      <c r="D610" s="804"/>
      <c r="E610" s="327">
        <v>222619147.5593318</v>
      </c>
      <c r="F610" s="177">
        <v>7.1102506251201403E-2</v>
      </c>
      <c r="G610" s="102"/>
      <c r="H610" s="106"/>
      <c r="K610" s="209" t="b">
        <f>IF(ABS(E610-SUM(E611:E619))&lt;0.001,TRUE,FALSE)</f>
        <v>1</v>
      </c>
    </row>
    <row r="611" spans="1:12" s="104" customFormat="1" ht="15" customHeight="1" x14ac:dyDescent="0.2">
      <c r="A611" s="6"/>
      <c r="B611" s="805" t="s">
        <v>470</v>
      </c>
      <c r="C611" s="806"/>
      <c r="D611" s="807"/>
      <c r="E611" s="328">
        <v>88773719.684533328</v>
      </c>
      <c r="F611" s="174">
        <v>-0.51029413101115695</v>
      </c>
      <c r="G611" s="108"/>
      <c r="H611" s="113"/>
    </row>
    <row r="612" spans="1:12" s="104" customFormat="1" ht="15" customHeight="1" x14ac:dyDescent="0.2">
      <c r="A612" s="6"/>
      <c r="B612" s="805" t="s">
        <v>474</v>
      </c>
      <c r="C612" s="806"/>
      <c r="D612" s="807"/>
      <c r="E612" s="328">
        <v>88340584.46674794</v>
      </c>
      <c r="F612" s="174"/>
      <c r="G612" s="108"/>
      <c r="H612" s="113"/>
    </row>
    <row r="613" spans="1:12" s="104" customFormat="1" ht="15" customHeight="1" x14ac:dyDescent="0.2">
      <c r="A613" s="6"/>
      <c r="B613" s="805" t="s">
        <v>402</v>
      </c>
      <c r="C613" s="806"/>
      <c r="D613" s="807"/>
      <c r="E613" s="328">
        <v>-38300.600000000006</v>
      </c>
      <c r="F613" s="174"/>
      <c r="G613" s="108"/>
      <c r="H613" s="113"/>
    </row>
    <row r="614" spans="1:12" s="104" customFormat="1" ht="12.75" customHeight="1" x14ac:dyDescent="0.2">
      <c r="A614" s="6"/>
      <c r="B614" s="805" t="s">
        <v>469</v>
      </c>
      <c r="C614" s="806"/>
      <c r="D614" s="807"/>
      <c r="E614" s="328">
        <v>524214.48999999993</v>
      </c>
      <c r="F614" s="174">
        <v>-0.66602243653024884</v>
      </c>
      <c r="G614" s="109"/>
      <c r="H614" s="113"/>
    </row>
    <row r="615" spans="1:12" s="104" customFormat="1" ht="12.75" customHeight="1" x14ac:dyDescent="0.2">
      <c r="A615" s="6"/>
      <c r="B615" s="805" t="s">
        <v>472</v>
      </c>
      <c r="C615" s="806"/>
      <c r="D615" s="807"/>
      <c r="E615" s="328">
        <v>6530013.4500000142</v>
      </c>
      <c r="F615" s="174"/>
      <c r="G615" s="109"/>
      <c r="H615" s="113"/>
    </row>
    <row r="616" spans="1:12" s="104" customFormat="1" ht="12.75" customHeight="1" x14ac:dyDescent="0.2">
      <c r="A616" s="6"/>
      <c r="B616" s="805" t="s">
        <v>399</v>
      </c>
      <c r="C616" s="806"/>
      <c r="D616" s="807"/>
      <c r="E616" s="328">
        <v>35039720.183400027</v>
      </c>
      <c r="F616" s="174"/>
      <c r="G616" s="109"/>
      <c r="H616" s="113"/>
    </row>
    <row r="617" spans="1:12" s="104" customFormat="1" ht="12.75" customHeight="1" x14ac:dyDescent="0.2">
      <c r="A617" s="6"/>
      <c r="B617" s="805" t="s">
        <v>400</v>
      </c>
      <c r="C617" s="806"/>
      <c r="D617" s="807"/>
      <c r="E617" s="328">
        <v>-48</v>
      </c>
      <c r="F617" s="174">
        <v>-0.99806389157792841</v>
      </c>
      <c r="G617" s="109"/>
      <c r="H617" s="113"/>
      <c r="L617" s="457"/>
    </row>
    <row r="618" spans="1:12" s="457" customFormat="1" ht="12.75" customHeight="1" x14ac:dyDescent="0.2">
      <c r="A618" s="6"/>
      <c r="B618" s="587" t="s">
        <v>425</v>
      </c>
      <c r="C618" s="588"/>
      <c r="D618" s="589"/>
      <c r="E618" s="453">
        <v>2873540.8646510006</v>
      </c>
      <c r="F618" s="454">
        <v>-0.62396889991366222</v>
      </c>
      <c r="G618" s="109"/>
      <c r="H618" s="113"/>
      <c r="K618" s="104"/>
    </row>
    <row r="619" spans="1:12" s="457" customFormat="1" ht="12.75" customHeight="1" x14ac:dyDescent="0.2">
      <c r="A619" s="452"/>
      <c r="B619" s="885" t="s">
        <v>403</v>
      </c>
      <c r="C619" s="806"/>
      <c r="D619" s="807"/>
      <c r="E619" s="453">
        <v>575703.01999999909</v>
      </c>
      <c r="F619" s="454">
        <v>-0.77295765279781103</v>
      </c>
      <c r="G619" s="455"/>
      <c r="H619" s="456"/>
    </row>
    <row r="620" spans="1:12" s="457" customFormat="1" ht="21" customHeight="1" x14ac:dyDescent="0.2">
      <c r="A620" s="452"/>
      <c r="B620" s="808" t="s">
        <v>343</v>
      </c>
      <c r="C620" s="809"/>
      <c r="D620" s="809"/>
      <c r="E620" s="458"/>
      <c r="F620" s="459"/>
      <c r="G620" s="455"/>
      <c r="H620" s="456"/>
    </row>
    <row r="621" spans="1:12" s="457" customFormat="1" ht="18.75" customHeight="1" x14ac:dyDescent="0.2">
      <c r="A621" s="452"/>
      <c r="B621" s="808" t="s">
        <v>344</v>
      </c>
      <c r="C621" s="809"/>
      <c r="D621" s="809"/>
      <c r="E621" s="458">
        <v>30241238.240000013</v>
      </c>
      <c r="F621" s="459">
        <v>0.32430094423529332</v>
      </c>
      <c r="G621" s="460"/>
      <c r="H621" s="461"/>
      <c r="K621" s="209" t="b">
        <f>IF(ABS(E621-SUM(E622:E624))&lt;0.001,TRUE,FALSE)</f>
        <v>1</v>
      </c>
    </row>
    <row r="622" spans="1:12" s="457" customFormat="1" ht="15" customHeight="1" x14ac:dyDescent="0.2">
      <c r="A622" s="452"/>
      <c r="B622" s="799" t="s">
        <v>63</v>
      </c>
      <c r="C622" s="800"/>
      <c r="D622" s="800"/>
      <c r="E622" s="453">
        <v>10820990.280000016</v>
      </c>
      <c r="F622" s="454">
        <v>0.58895352642583232</v>
      </c>
      <c r="G622" s="460"/>
      <c r="H622" s="461"/>
    </row>
    <row r="623" spans="1:12" s="457" customFormat="1" ht="12.75" customHeight="1" x14ac:dyDescent="0.2">
      <c r="A623" s="452"/>
      <c r="B623" s="799" t="s">
        <v>64</v>
      </c>
      <c r="C623" s="800"/>
      <c r="D623" s="800"/>
      <c r="E623" s="453">
        <v>19420247.959999993</v>
      </c>
      <c r="F623" s="454">
        <v>0.29596570486634288</v>
      </c>
      <c r="G623" s="462"/>
      <c r="H623" s="461"/>
      <c r="L623" s="602"/>
    </row>
    <row r="624" spans="1:12" s="457" customFormat="1" ht="12.75" customHeight="1" x14ac:dyDescent="0.2">
      <c r="A624" s="452"/>
      <c r="B624" s="799" t="s">
        <v>478</v>
      </c>
      <c r="C624" s="800"/>
      <c r="D624" s="800"/>
      <c r="E624" s="453"/>
      <c r="F624" s="581"/>
      <c r="G624" s="462"/>
      <c r="H624" s="461"/>
      <c r="L624" s="602"/>
    </row>
    <row r="625" spans="1:12" s="457" customFormat="1" ht="12.75" customHeight="1" x14ac:dyDescent="0.2">
      <c r="A625" s="452"/>
      <c r="B625" s="799" t="s">
        <v>479</v>
      </c>
      <c r="C625" s="800"/>
      <c r="D625" s="800"/>
      <c r="E625" s="453"/>
      <c r="F625" s="581"/>
      <c r="G625" s="462"/>
      <c r="H625" s="461"/>
      <c r="L625" s="602"/>
    </row>
    <row r="626" spans="1:12" s="602" customFormat="1" ht="12.75" customHeight="1" x14ac:dyDescent="0.2">
      <c r="A626" s="452"/>
      <c r="B626" s="817" t="s">
        <v>290</v>
      </c>
      <c r="C626" s="818"/>
      <c r="D626" s="819"/>
      <c r="E626" s="326">
        <v>2312643096.9581141</v>
      </c>
      <c r="F626" s="243">
        <v>0.54846093827912701</v>
      </c>
      <c r="G626" s="462"/>
      <c r="H626" s="461"/>
      <c r="J626" s="457"/>
      <c r="K626" s="209" t="b">
        <f>IF(ABS(E626-SUM(E564,E593,E597:E600,E620:E621))&lt;0.001,TRUE,FALSE)</f>
        <v>1</v>
      </c>
      <c r="L626" s="5"/>
    </row>
    <row r="627" spans="1:12" ht="15.75" x14ac:dyDescent="0.25">
      <c r="A627" s="463"/>
      <c r="B627" s="7" t="s">
        <v>288</v>
      </c>
      <c r="C627" s="8"/>
      <c r="D627" s="8"/>
      <c r="E627" s="8"/>
      <c r="F627" s="115"/>
      <c r="G627" s="580"/>
      <c r="H627" s="465"/>
      <c r="I627" s="8"/>
    </row>
    <row r="628" spans="1:12" ht="12" customHeight="1" x14ac:dyDescent="0.2">
      <c r="B628" s="9"/>
      <c r="C628" s="10" t="str">
        <f>$C$3</f>
        <v>MOIS DE MAI 2024</v>
      </c>
      <c r="D628" s="11"/>
      <c r="F628" s="116"/>
      <c r="G628" s="115"/>
      <c r="H628" s="115"/>
    </row>
    <row r="629" spans="1:12" ht="19.5" customHeight="1" x14ac:dyDescent="0.2">
      <c r="B629" s="12" t="str">
        <f>B561</f>
        <v xml:space="preserve">             I - ASSURANCE MALADIE : DÉPENSES en milliers d'euros</v>
      </c>
      <c r="C629" s="13"/>
      <c r="D629" s="13"/>
      <c r="E629" s="13"/>
      <c r="F629" s="14"/>
      <c r="G629" s="116"/>
      <c r="H629" s="116"/>
      <c r="I629" s="15"/>
    </row>
    <row r="630" spans="1:12" ht="12.75" x14ac:dyDescent="0.2">
      <c r="B630" s="830"/>
      <c r="C630" s="831"/>
      <c r="D630" s="87"/>
      <c r="E630" s="601" t="s">
        <v>6</v>
      </c>
      <c r="F630" s="339" t="str">
        <f>$H$5</f>
        <v>PCAP</v>
      </c>
      <c r="G630" s="15"/>
      <c r="H630" s="15"/>
      <c r="I630" s="20"/>
    </row>
    <row r="631" spans="1:12" s="121" customFormat="1" ht="15.75" customHeight="1" x14ac:dyDescent="0.2">
      <c r="A631" s="6"/>
      <c r="B631" s="126" t="s">
        <v>475</v>
      </c>
      <c r="C631" s="126"/>
      <c r="D631" s="126"/>
      <c r="E631" s="326">
        <v>70382074.772754848</v>
      </c>
      <c r="F631" s="243">
        <v>8.6179225727346598E-2</v>
      </c>
      <c r="G631" s="175"/>
      <c r="H631" s="122"/>
      <c r="I631" s="120"/>
      <c r="J631" s="104"/>
      <c r="K631" s="209"/>
      <c r="L631" s="5"/>
    </row>
    <row r="632" spans="1:12" ht="12" customHeight="1" x14ac:dyDescent="0.2">
      <c r="A632" s="114"/>
      <c r="B632" s="123"/>
      <c r="C632" s="124"/>
      <c r="D632" s="124"/>
      <c r="E632" s="599"/>
      <c r="F632" s="598"/>
      <c r="G632" s="204"/>
      <c r="H632" s="119"/>
      <c r="I632" s="111"/>
      <c r="L632" s="121"/>
    </row>
    <row r="633" spans="1:12" s="121" customFormat="1" ht="17.25" customHeight="1" x14ac:dyDescent="0.2">
      <c r="A633" s="6"/>
      <c r="B633" s="126" t="s">
        <v>30</v>
      </c>
      <c r="C633" s="127"/>
      <c r="D633" s="128"/>
      <c r="E633" s="407">
        <v>9179650983.8338165</v>
      </c>
      <c r="F633" s="408">
        <v>0.17803044777719124</v>
      </c>
      <c r="G633" s="205"/>
      <c r="H633" s="125"/>
      <c r="I633" s="120"/>
      <c r="J633" s="104"/>
      <c r="K633" s="209" t="b">
        <f>IF(ABS(E633-SUM(E558,E626,E631))&lt;0.001,TRUE,FALSE)</f>
        <v>1</v>
      </c>
      <c r="L633" s="5"/>
    </row>
    <row r="634" spans="1:12" ht="12.75" x14ac:dyDescent="0.2">
      <c r="A634" s="114"/>
      <c r="B634" s="218"/>
      <c r="C634" s="127"/>
      <c r="D634" s="127"/>
      <c r="E634" s="409"/>
      <c r="F634" s="410"/>
      <c r="G634" s="206"/>
      <c r="H634" s="129"/>
      <c r="I634" s="111"/>
      <c r="L634" s="121"/>
    </row>
    <row r="635" spans="1:12" s="121" customFormat="1" ht="17.25" customHeight="1" x14ac:dyDescent="0.2">
      <c r="A635" s="6"/>
      <c r="B635" s="126" t="s">
        <v>240</v>
      </c>
      <c r="C635" s="127"/>
      <c r="D635" s="128"/>
      <c r="E635" s="407">
        <v>3534456.080000001</v>
      </c>
      <c r="F635" s="408">
        <v>-0.29650101390103001</v>
      </c>
      <c r="G635" s="206"/>
      <c r="H635" s="130"/>
      <c r="I635" s="120"/>
      <c r="J635" s="104"/>
    </row>
    <row r="636" spans="1:12" s="121" customFormat="1" ht="17.25" customHeight="1" x14ac:dyDescent="0.2">
      <c r="A636" s="114"/>
      <c r="B636" s="216"/>
      <c r="C636" s="573"/>
      <c r="D636" s="573"/>
      <c r="E636" s="402"/>
      <c r="F636" s="209"/>
      <c r="G636" s="206"/>
      <c r="H636" s="129"/>
      <c r="I636" s="120"/>
      <c r="J636" s="104"/>
    </row>
    <row r="637" spans="1:12" s="121" customFormat="1" ht="17.25" customHeight="1" x14ac:dyDescent="0.2">
      <c r="A637" s="114"/>
      <c r="B637" s="126" t="s">
        <v>437</v>
      </c>
      <c r="C637" s="127"/>
      <c r="D637" s="128"/>
      <c r="E637" s="407">
        <v>6296239.0999999996</v>
      </c>
      <c r="F637" s="408">
        <v>8.6910735612562018E-3</v>
      </c>
      <c r="G637" s="206"/>
      <c r="H637" s="129"/>
      <c r="I637" s="120"/>
      <c r="J637" s="104"/>
      <c r="L637" s="5"/>
    </row>
    <row r="638" spans="1:12" ht="12.75" x14ac:dyDescent="0.2">
      <c r="A638" s="114"/>
      <c r="B638" s="216"/>
      <c r="C638" s="217"/>
      <c r="D638" s="584"/>
      <c r="E638" s="402"/>
      <c r="F638" s="209"/>
      <c r="G638" s="206"/>
      <c r="H638" s="129"/>
      <c r="I638" s="111"/>
      <c r="J638" s="104"/>
    </row>
    <row r="639" spans="1:12" ht="12.75" customHeight="1" x14ac:dyDescent="0.2">
      <c r="B639" s="126" t="s">
        <v>19</v>
      </c>
      <c r="C639" s="131"/>
      <c r="D639" s="403"/>
      <c r="E639" s="407">
        <v>661686086.76000023</v>
      </c>
      <c r="F639" s="408">
        <v>7.3394604012892328E-2</v>
      </c>
      <c r="G639" s="173"/>
      <c r="H639" s="130"/>
      <c r="I639" s="111"/>
      <c r="J639" s="104"/>
    </row>
    <row r="640" spans="1:12" ht="12.75" customHeight="1" x14ac:dyDescent="0.2">
      <c r="B640" s="216"/>
      <c r="C640" s="217"/>
      <c r="D640" s="584"/>
      <c r="E640" s="402"/>
      <c r="F640" s="209"/>
      <c r="G640" s="173"/>
      <c r="H640" s="130"/>
      <c r="I640" s="111"/>
    </row>
    <row r="641" spans="2:12" ht="12.75" customHeight="1" x14ac:dyDescent="0.2">
      <c r="B641" s="126" t="s">
        <v>44</v>
      </c>
      <c r="C641" s="131"/>
      <c r="D641" s="403"/>
      <c r="E641" s="407">
        <v>8246182.6400000006</v>
      </c>
      <c r="F641" s="408">
        <v>-2.5818114204973819E-2</v>
      </c>
      <c r="G641" s="173"/>
      <c r="H641" s="130"/>
      <c r="I641" s="111"/>
      <c r="J641" s="104"/>
    </row>
    <row r="642" spans="2:12" ht="12.75" customHeight="1" x14ac:dyDescent="0.2">
      <c r="B642" s="216"/>
      <c r="C642" s="217"/>
      <c r="D642" s="584"/>
      <c r="E642" s="402"/>
      <c r="F642" s="209"/>
      <c r="G642" s="173"/>
      <c r="H642" s="130"/>
      <c r="I642" s="111"/>
    </row>
    <row r="643" spans="2:12" ht="12.75" customHeight="1" x14ac:dyDescent="0.2">
      <c r="B643" s="233" t="s">
        <v>42</v>
      </c>
      <c r="C643" s="131"/>
      <c r="D643" s="403"/>
      <c r="E643" s="411">
        <v>351525853.10999995</v>
      </c>
      <c r="F643" s="412">
        <v>3.3085908050933366E-2</v>
      </c>
      <c r="G643" s="173"/>
      <c r="H643" s="130"/>
      <c r="I643" s="111"/>
      <c r="J643" s="104"/>
    </row>
    <row r="644" spans="2:12" ht="12.75" customHeight="1" x14ac:dyDescent="0.2">
      <c r="B644" s="149" t="s">
        <v>83</v>
      </c>
      <c r="C644" s="217"/>
      <c r="D644" s="597"/>
      <c r="E644" s="289">
        <v>32817.800000000003</v>
      </c>
      <c r="F644" s="179">
        <v>-0.24637739733844521</v>
      </c>
      <c r="G644" s="173"/>
      <c r="H644" s="130"/>
      <c r="I644" s="111"/>
      <c r="J644" s="104"/>
    </row>
    <row r="645" spans="2:12" ht="12.75" customHeight="1" x14ac:dyDescent="0.2">
      <c r="B645" s="162" t="s">
        <v>84</v>
      </c>
      <c r="C645" s="231"/>
      <c r="D645" s="596"/>
      <c r="E645" s="413">
        <v>449262.11</v>
      </c>
      <c r="F645" s="187">
        <v>-0.15429365912596182</v>
      </c>
      <c r="G645" s="173"/>
      <c r="H645" s="130"/>
      <c r="I645" s="111"/>
      <c r="J645" s="104"/>
    </row>
    <row r="646" spans="2:12" ht="16.5" hidden="1" customHeight="1" x14ac:dyDescent="0.2">
      <c r="B646" s="71"/>
      <c r="C646" s="217"/>
      <c r="D646" s="584"/>
      <c r="E646" s="414"/>
      <c r="F646" s="415"/>
      <c r="G646" s="173"/>
      <c r="H646" s="130"/>
      <c r="I646" s="111"/>
    </row>
    <row r="647" spans="2:12" ht="16.5" hidden="1" customHeight="1" x14ac:dyDescent="0.2">
      <c r="B647" s="71"/>
      <c r="C647" s="217"/>
      <c r="D647" s="584"/>
      <c r="E647" s="416"/>
      <c r="F647" s="205"/>
      <c r="G647" s="173"/>
      <c r="H647" s="130"/>
      <c r="I647" s="111"/>
    </row>
    <row r="648" spans="2:12" ht="16.5" hidden="1" customHeight="1" x14ac:dyDescent="0.2">
      <c r="B648" s="71"/>
      <c r="C648" s="217"/>
      <c r="D648" s="584"/>
      <c r="E648" s="416"/>
      <c r="F648" s="205"/>
      <c r="G648" s="173"/>
      <c r="H648" s="130"/>
      <c r="I648" s="111"/>
    </row>
    <row r="649" spans="2:12" ht="16.5" hidden="1" customHeight="1" x14ac:dyDescent="0.2">
      <c r="B649" s="71"/>
      <c r="C649" s="217"/>
      <c r="D649" s="584"/>
      <c r="E649" s="416"/>
      <c r="F649" s="205"/>
      <c r="G649" s="173"/>
      <c r="H649" s="130"/>
      <c r="I649" s="111"/>
    </row>
    <row r="650" spans="2:12" ht="16.5" hidden="1" customHeight="1" x14ac:dyDescent="0.2">
      <c r="B650" s="71"/>
      <c r="C650" s="217"/>
      <c r="D650" s="584"/>
      <c r="E650" s="416"/>
      <c r="F650" s="205"/>
      <c r="G650" s="173"/>
      <c r="H650" s="130"/>
      <c r="I650" s="111"/>
    </row>
    <row r="651" spans="2:12" ht="16.5" hidden="1" customHeight="1" x14ac:dyDescent="0.2">
      <c r="B651" s="71"/>
      <c r="C651" s="217"/>
      <c r="D651" s="584"/>
      <c r="E651" s="416"/>
      <c r="F651" s="205"/>
      <c r="G651" s="173"/>
      <c r="H651" s="130"/>
      <c r="I651" s="111"/>
    </row>
    <row r="652" spans="2:12" ht="16.5" hidden="1" customHeight="1" x14ac:dyDescent="0.2">
      <c r="B652" s="71"/>
      <c r="C652" s="217"/>
      <c r="D652" s="584"/>
      <c r="E652" s="416"/>
      <c r="F652" s="205"/>
      <c r="G652" s="173"/>
      <c r="H652" s="130"/>
      <c r="I652" s="111"/>
    </row>
    <row r="653" spans="2:12" ht="16.5" customHeight="1" x14ac:dyDescent="0.2">
      <c r="B653" s="71"/>
      <c r="C653" s="217"/>
      <c r="D653" s="584"/>
      <c r="E653" s="416"/>
      <c r="F653" s="205"/>
      <c r="G653" s="173"/>
      <c r="H653" s="130"/>
      <c r="I653" s="111"/>
    </row>
    <row r="654" spans="2:12" ht="16.5" customHeight="1" x14ac:dyDescent="0.2">
      <c r="B654" s="233" t="s">
        <v>384</v>
      </c>
      <c r="C654" s="131"/>
      <c r="D654" s="403"/>
      <c r="E654" s="407">
        <v>377342175</v>
      </c>
      <c r="F654" s="408">
        <v>0</v>
      </c>
      <c r="G654" s="173"/>
      <c r="H654" s="130"/>
      <c r="I654" s="111"/>
    </row>
    <row r="655" spans="2:12" ht="16.5" customHeight="1" thickBot="1" x14ac:dyDescent="0.25">
      <c r="B655" s="583"/>
      <c r="C655" s="217"/>
      <c r="D655" s="584"/>
      <c r="E655" s="402"/>
      <c r="F655" s="209"/>
      <c r="G655" s="173"/>
      <c r="H655" s="130"/>
      <c r="I655" s="111"/>
    </row>
    <row r="656" spans="2:12" ht="16.5" customHeight="1" thickBot="1" x14ac:dyDescent="0.25">
      <c r="B656" s="133" t="s">
        <v>289</v>
      </c>
      <c r="C656" s="134"/>
      <c r="D656" s="134"/>
      <c r="E656" s="417">
        <v>19257073206.719276</v>
      </c>
      <c r="F656" s="418">
        <v>0.10603109397408694</v>
      </c>
      <c r="G656" s="173"/>
      <c r="H656" s="130"/>
      <c r="I656" s="111"/>
      <c r="K656" s="209" t="b">
        <f>IF(ABS(E656-SUM(E504,E507:E511,E633,E635,E637,E639,E641,E643:E645,E654))&lt;0.001,TRUE,FALSE)</f>
        <v>1</v>
      </c>
      <c r="L656" s="136"/>
    </row>
    <row r="657" spans="1:12" s="136" customFormat="1" ht="39" customHeight="1" x14ac:dyDescent="0.2">
      <c r="A657" s="6"/>
      <c r="B657" s="5"/>
      <c r="C657" s="3"/>
      <c r="D657" s="3"/>
      <c r="E657" s="3"/>
      <c r="F657" s="3"/>
      <c r="G657" s="173"/>
      <c r="H657" s="130"/>
      <c r="I657" s="85"/>
      <c r="J657" s="104"/>
      <c r="L657" s="5"/>
    </row>
    <row r="658" spans="1:12" ht="12" x14ac:dyDescent="0.2">
      <c r="G658" s="207"/>
      <c r="H658" s="135"/>
    </row>
  </sheetData>
  <dataConsolidate/>
  <mergeCells count="94">
    <mergeCell ref="B582:D582"/>
    <mergeCell ref="B583:D583"/>
    <mergeCell ref="B588:D588"/>
    <mergeCell ref="B589:D589"/>
    <mergeCell ref="B602:D602"/>
    <mergeCell ref="B593:D593"/>
    <mergeCell ref="B595:D595"/>
    <mergeCell ref="B597:D597"/>
    <mergeCell ref="B598:D598"/>
    <mergeCell ref="B599:D599"/>
    <mergeCell ref="B600:D600"/>
    <mergeCell ref="B601:D601"/>
    <mergeCell ref="B596:D596"/>
    <mergeCell ref="B590:D590"/>
    <mergeCell ref="B594:D594"/>
    <mergeCell ref="B575:D575"/>
    <mergeCell ref="B576:D576"/>
    <mergeCell ref="B587:D587"/>
    <mergeCell ref="B584:D584"/>
    <mergeCell ref="B585:D585"/>
    <mergeCell ref="B592:D592"/>
    <mergeCell ref="B578:D578"/>
    <mergeCell ref="B579:D579"/>
    <mergeCell ref="B565:D565"/>
    <mergeCell ref="B569:D569"/>
    <mergeCell ref="B570:D570"/>
    <mergeCell ref="B581:D581"/>
    <mergeCell ref="B566:D566"/>
    <mergeCell ref="B568:D568"/>
    <mergeCell ref="B571:D571"/>
    <mergeCell ref="B580:D580"/>
    <mergeCell ref="B535:C535"/>
    <mergeCell ref="B541:C541"/>
    <mergeCell ref="B546:C546"/>
    <mergeCell ref="B542:C542"/>
    <mergeCell ref="B536:C536"/>
    <mergeCell ref="B553:C553"/>
    <mergeCell ref="B539:C539"/>
    <mergeCell ref="B545:C545"/>
    <mergeCell ref="B540:C540"/>
    <mergeCell ref="B537:C537"/>
    <mergeCell ref="B525:C525"/>
    <mergeCell ref="B521:C521"/>
    <mergeCell ref="B522:C522"/>
    <mergeCell ref="B529:C529"/>
    <mergeCell ref="B534:C534"/>
    <mergeCell ref="B533:C533"/>
    <mergeCell ref="B530:C530"/>
    <mergeCell ref="B532:C532"/>
    <mergeCell ref="B538:C538"/>
    <mergeCell ref="B557:C557"/>
    <mergeCell ref="B519:C519"/>
    <mergeCell ref="B520:C520"/>
    <mergeCell ref="B548:C548"/>
    <mergeCell ref="B549:C549"/>
    <mergeCell ref="B550:C550"/>
    <mergeCell ref="B552:C552"/>
    <mergeCell ref="B524:C524"/>
    <mergeCell ref="B531:C531"/>
    <mergeCell ref="B551:C551"/>
    <mergeCell ref="B547:C547"/>
    <mergeCell ref="B558:C558"/>
    <mergeCell ref="B562:C562"/>
    <mergeCell ref="B563:D563"/>
    <mergeCell ref="B554:C554"/>
    <mergeCell ref="B555:C555"/>
    <mergeCell ref="B556:C556"/>
    <mergeCell ref="B564:D564"/>
    <mergeCell ref="B620:D620"/>
    <mergeCell ref="B605:D605"/>
    <mergeCell ref="B606:D606"/>
    <mergeCell ref="B607:D607"/>
    <mergeCell ref="B609:D609"/>
    <mergeCell ref="B610:D610"/>
    <mergeCell ref="B611:D611"/>
    <mergeCell ref="B586:D586"/>
    <mergeCell ref="B577:D577"/>
    <mergeCell ref="B626:D626"/>
    <mergeCell ref="B630:C630"/>
    <mergeCell ref="B613:D613"/>
    <mergeCell ref="B614:D614"/>
    <mergeCell ref="B616:D616"/>
    <mergeCell ref="B617:D617"/>
    <mergeCell ref="B619:D619"/>
    <mergeCell ref="B615:D615"/>
    <mergeCell ref="B624:D624"/>
    <mergeCell ref="B625:D625"/>
    <mergeCell ref="B603:D603"/>
    <mergeCell ref="B612:D612"/>
    <mergeCell ref="B621:D621"/>
    <mergeCell ref="B622:D622"/>
    <mergeCell ref="B623:D623"/>
    <mergeCell ref="B604:D604"/>
    <mergeCell ref="B608:D608"/>
  </mergeCells>
  <printOptions headings="1"/>
  <pageMargins left="0.19685039370078741" right="0.19685039370078741" top="0.27559055118110237" bottom="0.19685039370078741" header="0.31496062992125984" footer="0.51181102362204722"/>
  <pageSetup paperSize="9" scale="45" orientation="portrait" r:id="rId1"/>
  <headerFooter alignWithMargins="0">
    <oddFooter xml:space="preserve">&amp;R&amp;8
</oddFooter>
  </headerFooter>
  <rowBreaks count="5" manualBreakCount="5">
    <brk id="156" max="8" man="1"/>
    <brk id="302" max="8" man="1"/>
    <brk id="420" max="8" man="1"/>
    <brk id="515" max="8" man="1"/>
    <brk id="626" max="8"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indexed="43"/>
  </sheetPr>
  <dimension ref="A1:H358"/>
  <sheetViews>
    <sheetView showRowColHeaders="0" showZeros="0" view="pageBreakPreview" topLeftCell="A168" zoomScale="115" zoomScaleNormal="100" zoomScaleSheetLayoutView="115" workbookViewId="0">
      <selection activeCell="C192" sqref="C192:G192"/>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Tousrisques_mnt!C3</f>
        <v>MOIS DE MAI 2024</v>
      </c>
      <c r="D3" s="11"/>
    </row>
    <row r="4" spans="1:8" ht="14.25" customHeight="1" x14ac:dyDescent="0.2">
      <c r="B4" s="12" t="s">
        <v>172</v>
      </c>
      <c r="C4" s="13"/>
      <c r="D4" s="13"/>
      <c r="E4" s="13"/>
      <c r="F4" s="13"/>
      <c r="G4" s="351"/>
      <c r="H4" s="15"/>
    </row>
    <row r="5" spans="1:8" ht="12" customHeight="1" x14ac:dyDescent="0.2">
      <c r="B5" s="16" t="s">
        <v>4</v>
      </c>
      <c r="C5" s="17" t="s">
        <v>1</v>
      </c>
      <c r="D5" s="17" t="s">
        <v>2</v>
      </c>
      <c r="E5" s="18" t="s">
        <v>6</v>
      </c>
      <c r="F5" s="219" t="s">
        <v>3</v>
      </c>
      <c r="G5" s="19" t="str">
        <f>Maladie_mnt!$H$5</f>
        <v>GAM</v>
      </c>
      <c r="H5" s="20"/>
    </row>
    <row r="6" spans="1:8" ht="9.75" customHeight="1" x14ac:dyDescent="0.2">
      <c r="B6" s="21"/>
      <c r="C6" s="45" t="s">
        <v>5</v>
      </c>
      <c r="D6" s="44" t="s">
        <v>5</v>
      </c>
      <c r="E6" s="44"/>
      <c r="F6" s="220" t="s">
        <v>87</v>
      </c>
      <c r="G6" s="22" t="str">
        <f>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11501492</v>
      </c>
      <c r="D10" s="30">
        <v>4607243</v>
      </c>
      <c r="E10" s="30">
        <v>16108735</v>
      </c>
      <c r="F10" s="222">
        <v>330441</v>
      </c>
      <c r="G10" s="179">
        <v>1.2270231645851393E-2</v>
      </c>
      <c r="H10" s="20"/>
    </row>
    <row r="11" spans="1:8" ht="10.5" customHeight="1" x14ac:dyDescent="0.2">
      <c r="B11" s="16" t="s">
        <v>23</v>
      </c>
      <c r="C11" s="30">
        <v>225263</v>
      </c>
      <c r="D11" s="30">
        <v>724042</v>
      </c>
      <c r="E11" s="30">
        <v>949305</v>
      </c>
      <c r="F11" s="222">
        <v>671</v>
      </c>
      <c r="G11" s="179">
        <v>-0.1014343088804478</v>
      </c>
      <c r="H11" s="20"/>
    </row>
    <row r="12" spans="1:8" ht="10.5" customHeight="1" x14ac:dyDescent="0.2">
      <c r="B12" s="33" t="s">
        <v>193</v>
      </c>
      <c r="C12" s="30">
        <v>54851.560000000027</v>
      </c>
      <c r="D12" s="30">
        <v>329561.65000000002</v>
      </c>
      <c r="E12" s="30">
        <v>384413.21</v>
      </c>
      <c r="F12" s="222">
        <v>328321</v>
      </c>
      <c r="G12" s="179">
        <v>0.24023128808885885</v>
      </c>
      <c r="H12" s="20"/>
    </row>
    <row r="13" spans="1:8" ht="10.5" customHeight="1" x14ac:dyDescent="0.2">
      <c r="B13" s="33" t="s">
        <v>194</v>
      </c>
      <c r="C13" s="30">
        <v>625105</v>
      </c>
      <c r="D13" s="30">
        <v>300698</v>
      </c>
      <c r="E13" s="30">
        <v>925803</v>
      </c>
      <c r="F13" s="222">
        <v>78481</v>
      </c>
      <c r="G13" s="179">
        <v>3.4627731353041202E-2</v>
      </c>
      <c r="H13" s="20"/>
    </row>
    <row r="14" spans="1:8" x14ac:dyDescent="0.2">
      <c r="B14" s="33" t="s">
        <v>322</v>
      </c>
      <c r="C14" s="30">
        <v>32504</v>
      </c>
      <c r="D14" s="30">
        <v>10014</v>
      </c>
      <c r="E14" s="30">
        <v>42518</v>
      </c>
      <c r="F14" s="222">
        <v>4434</v>
      </c>
      <c r="G14" s="179">
        <v>0.10479407561387544</v>
      </c>
      <c r="H14" s="20"/>
    </row>
    <row r="15" spans="1:8" x14ac:dyDescent="0.2">
      <c r="B15" s="33" t="s">
        <v>324</v>
      </c>
      <c r="C15" s="30">
        <v>4</v>
      </c>
      <c r="D15" s="30"/>
      <c r="E15" s="30">
        <v>4</v>
      </c>
      <c r="F15" s="222"/>
      <c r="G15" s="179">
        <v>1</v>
      </c>
      <c r="H15" s="20"/>
    </row>
    <row r="16" spans="1:8" x14ac:dyDescent="0.2">
      <c r="B16" s="33" t="s">
        <v>325</v>
      </c>
      <c r="C16" s="30">
        <v>14</v>
      </c>
      <c r="D16" s="30">
        <v>383</v>
      </c>
      <c r="E16" s="30">
        <v>397</v>
      </c>
      <c r="F16" s="222">
        <v>360</v>
      </c>
      <c r="G16" s="179">
        <v>0.47037037037037033</v>
      </c>
      <c r="H16" s="20"/>
    </row>
    <row r="17" spans="1:8" x14ac:dyDescent="0.2">
      <c r="B17" s="33" t="s">
        <v>320</v>
      </c>
      <c r="C17" s="30">
        <v>150265</v>
      </c>
      <c r="D17" s="30">
        <v>75001</v>
      </c>
      <c r="E17" s="30">
        <v>225266</v>
      </c>
      <c r="F17" s="222">
        <v>8994</v>
      </c>
      <c r="G17" s="179">
        <v>-7.4514282897088391E-2</v>
      </c>
      <c r="H17" s="20"/>
    </row>
    <row r="18" spans="1:8" x14ac:dyDescent="0.2">
      <c r="B18" s="33" t="s">
        <v>321</v>
      </c>
      <c r="C18" s="30">
        <v>10555</v>
      </c>
      <c r="D18" s="30">
        <v>859</v>
      </c>
      <c r="E18" s="30">
        <v>11414</v>
      </c>
      <c r="F18" s="222">
        <v>65</v>
      </c>
      <c r="G18" s="179">
        <v>0.42710677669417363</v>
      </c>
      <c r="H18" s="20"/>
    </row>
    <row r="19" spans="1:8" x14ac:dyDescent="0.2">
      <c r="B19" s="33" t="s">
        <v>323</v>
      </c>
      <c r="C19" s="30">
        <v>431763</v>
      </c>
      <c r="D19" s="30">
        <v>214441</v>
      </c>
      <c r="E19" s="30">
        <v>646204</v>
      </c>
      <c r="F19" s="222">
        <v>64628</v>
      </c>
      <c r="G19" s="179">
        <v>6.8707264170992044E-2</v>
      </c>
      <c r="H19" s="20"/>
    </row>
    <row r="20" spans="1:8" x14ac:dyDescent="0.2">
      <c r="B20" s="16" t="s">
        <v>195</v>
      </c>
      <c r="C20" s="30">
        <v>679956.56</v>
      </c>
      <c r="D20" s="30">
        <v>630259.65</v>
      </c>
      <c r="E20" s="30">
        <v>1310216.2100000002</v>
      </c>
      <c r="F20" s="222">
        <v>406802</v>
      </c>
      <c r="G20" s="179">
        <v>8.7523627117181535E-2</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4646293</v>
      </c>
      <c r="D23" s="30">
        <v>2049664</v>
      </c>
      <c r="E23" s="30">
        <v>6695957</v>
      </c>
      <c r="F23" s="222">
        <v>795270</v>
      </c>
      <c r="G23" s="179">
        <v>5.5733334174225435E-2</v>
      </c>
      <c r="H23" s="20"/>
    </row>
    <row r="24" spans="1:8" ht="10.5" customHeight="1" x14ac:dyDescent="0.2">
      <c r="B24" s="16" t="s">
        <v>23</v>
      </c>
      <c r="C24" s="30">
        <v>1893</v>
      </c>
      <c r="D24" s="30">
        <v>3542</v>
      </c>
      <c r="E24" s="30">
        <v>5435</v>
      </c>
      <c r="F24" s="222">
        <v>13</v>
      </c>
      <c r="G24" s="179">
        <v>-0.24982746721877158</v>
      </c>
      <c r="H24" s="34"/>
    </row>
    <row r="25" spans="1:8" ht="10.5" customHeight="1" x14ac:dyDescent="0.2">
      <c r="B25" s="33" t="s">
        <v>193</v>
      </c>
      <c r="C25" s="30">
        <v>230524.88999999998</v>
      </c>
      <c r="D25" s="30">
        <v>3384943.25</v>
      </c>
      <c r="E25" s="30">
        <v>3615468.14</v>
      </c>
      <c r="F25" s="222">
        <v>3345465.75</v>
      </c>
      <c r="G25" s="179">
        <v>0.6153124967845931</v>
      </c>
      <c r="H25" s="34"/>
    </row>
    <row r="26" spans="1:8" ht="10.5" customHeight="1" x14ac:dyDescent="0.2">
      <c r="B26" s="33" t="s">
        <v>194</v>
      </c>
      <c r="C26" s="30">
        <v>9620550.5</v>
      </c>
      <c r="D26" s="30">
        <v>7164532</v>
      </c>
      <c r="E26" s="30">
        <v>16785082.5</v>
      </c>
      <c r="F26" s="222">
        <v>4542733.5</v>
      </c>
      <c r="G26" s="179">
        <v>0.15226916793085565</v>
      </c>
      <c r="H26" s="34"/>
    </row>
    <row r="27" spans="1:8" ht="10.5" customHeight="1" x14ac:dyDescent="0.2">
      <c r="B27" s="33" t="s">
        <v>322</v>
      </c>
      <c r="C27" s="30">
        <v>176499</v>
      </c>
      <c r="D27" s="30">
        <v>974967</v>
      </c>
      <c r="E27" s="30">
        <v>1151466</v>
      </c>
      <c r="F27" s="222">
        <v>908972</v>
      </c>
      <c r="G27" s="179">
        <v>0.53690584955763443</v>
      </c>
      <c r="H27" s="34"/>
    </row>
    <row r="28" spans="1:8" ht="10.5" customHeight="1" x14ac:dyDescent="0.2">
      <c r="B28" s="33" t="s">
        <v>324</v>
      </c>
      <c r="C28" s="30">
        <v>826</v>
      </c>
      <c r="D28" s="30">
        <v>492</v>
      </c>
      <c r="E28" s="30">
        <v>1318</v>
      </c>
      <c r="F28" s="222">
        <v>1182</v>
      </c>
      <c r="G28" s="179">
        <v>0.17678571428571432</v>
      </c>
      <c r="H28" s="34"/>
    </row>
    <row r="29" spans="1:8" ht="10.5" customHeight="1" x14ac:dyDescent="0.2">
      <c r="B29" s="33" t="s">
        <v>325</v>
      </c>
      <c r="C29" s="30">
        <v>12545</v>
      </c>
      <c r="D29" s="30">
        <v>1334651</v>
      </c>
      <c r="E29" s="30">
        <v>1347196</v>
      </c>
      <c r="F29" s="222">
        <v>1338347</v>
      </c>
      <c r="G29" s="179">
        <v>0.75170268815386732</v>
      </c>
      <c r="H29" s="34"/>
    </row>
    <row r="30" spans="1:8" ht="10.5" customHeight="1" x14ac:dyDescent="0.2">
      <c r="B30" s="33" t="s">
        <v>320</v>
      </c>
      <c r="C30" s="30">
        <v>1576823</v>
      </c>
      <c r="D30" s="30">
        <v>638871</v>
      </c>
      <c r="E30" s="30">
        <v>2215694</v>
      </c>
      <c r="F30" s="222">
        <v>114997</v>
      </c>
      <c r="G30" s="179">
        <v>4.4428763279299233E-2</v>
      </c>
      <c r="H30" s="34"/>
    </row>
    <row r="31" spans="1:8" ht="10.5" customHeight="1" x14ac:dyDescent="0.2">
      <c r="B31" s="33" t="s">
        <v>321</v>
      </c>
      <c r="C31" s="30">
        <v>3803207</v>
      </c>
      <c r="D31" s="30">
        <v>1336339</v>
      </c>
      <c r="E31" s="30">
        <v>5139546</v>
      </c>
      <c r="F31" s="222">
        <v>501220</v>
      </c>
      <c r="G31" s="179">
        <v>6.2747772374884603E-2</v>
      </c>
      <c r="H31" s="34"/>
    </row>
    <row r="32" spans="1:8" ht="10.5" customHeight="1" x14ac:dyDescent="0.2">
      <c r="B32" s="33" t="s">
        <v>323</v>
      </c>
      <c r="C32" s="30">
        <v>4050650.5</v>
      </c>
      <c r="D32" s="30">
        <v>2879212</v>
      </c>
      <c r="E32" s="30">
        <v>6929862.5</v>
      </c>
      <c r="F32" s="222">
        <v>1678015.5</v>
      </c>
      <c r="G32" s="179">
        <v>0.13790116943421871</v>
      </c>
      <c r="H32" s="34"/>
    </row>
    <row r="33" spans="1:8" ht="10.5" customHeight="1" x14ac:dyDescent="0.2">
      <c r="B33" s="269" t="s">
        <v>195</v>
      </c>
      <c r="C33" s="30">
        <v>9851075.3900000006</v>
      </c>
      <c r="D33" s="30">
        <v>10549475.25</v>
      </c>
      <c r="E33" s="30">
        <v>20400550.640000001</v>
      </c>
      <c r="F33" s="222">
        <v>7888199.25</v>
      </c>
      <c r="G33" s="179">
        <v>0.21394076919293736</v>
      </c>
      <c r="H33" s="34"/>
    </row>
    <row r="34" spans="1:8" ht="10.5" customHeight="1" x14ac:dyDescent="0.2">
      <c r="B34" s="16" t="s">
        <v>196</v>
      </c>
      <c r="C34" s="30">
        <v>4519</v>
      </c>
      <c r="D34" s="30">
        <v>426</v>
      </c>
      <c r="E34" s="30">
        <v>4945</v>
      </c>
      <c r="F34" s="222">
        <v>42</v>
      </c>
      <c r="G34" s="179">
        <v>-0.19410039113428945</v>
      </c>
      <c r="H34" s="34"/>
    </row>
    <row r="35" spans="1:8" ht="10.5" customHeight="1" x14ac:dyDescent="0.2">
      <c r="B35" s="16" t="s">
        <v>197</v>
      </c>
      <c r="C35" s="30">
        <v>3077</v>
      </c>
      <c r="D35" s="30">
        <v>257</v>
      </c>
      <c r="E35" s="30">
        <v>3334</v>
      </c>
      <c r="F35" s="222">
        <v>6</v>
      </c>
      <c r="G35" s="179">
        <v>-0.17536482809794707</v>
      </c>
      <c r="H35" s="34"/>
    </row>
    <row r="36" spans="1:8" ht="10.5" customHeight="1" x14ac:dyDescent="0.2">
      <c r="B36" s="16" t="s">
        <v>198</v>
      </c>
      <c r="C36" s="30">
        <v>21400</v>
      </c>
      <c r="D36" s="30">
        <v>298717.5</v>
      </c>
      <c r="E36" s="30">
        <v>320117.5</v>
      </c>
      <c r="F36" s="222"/>
      <c r="G36" s="179">
        <v>-2.4021597791439864E-2</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16147785</v>
      </c>
      <c r="D39" s="30">
        <v>6656907</v>
      </c>
      <c r="E39" s="30">
        <v>22804692</v>
      </c>
      <c r="F39" s="222">
        <v>1125711</v>
      </c>
      <c r="G39" s="179">
        <v>2.4656290681549731E-2</v>
      </c>
      <c r="H39" s="34"/>
    </row>
    <row r="40" spans="1:8" ht="10.5" customHeight="1" x14ac:dyDescent="0.2">
      <c r="B40" s="16" t="s">
        <v>23</v>
      </c>
      <c r="C40" s="30">
        <v>227156</v>
      </c>
      <c r="D40" s="30">
        <v>727584</v>
      </c>
      <c r="E40" s="30">
        <v>954740</v>
      </c>
      <c r="F40" s="222">
        <v>684</v>
      </c>
      <c r="G40" s="179">
        <v>-0.10244502271291478</v>
      </c>
      <c r="H40" s="34"/>
    </row>
    <row r="41" spans="1:8" s="28" customFormat="1" ht="10.5" customHeight="1" x14ac:dyDescent="0.2">
      <c r="A41" s="24"/>
      <c r="B41" s="33" t="s">
        <v>193</v>
      </c>
      <c r="C41" s="30">
        <v>285376.45000000007</v>
      </c>
      <c r="D41" s="30">
        <v>3714504.9</v>
      </c>
      <c r="E41" s="30">
        <v>3999881.3499999996</v>
      </c>
      <c r="F41" s="222">
        <v>3673786.75</v>
      </c>
      <c r="G41" s="179">
        <v>0.56968911592882954</v>
      </c>
      <c r="H41" s="27"/>
    </row>
    <row r="42" spans="1:8" ht="10.5" customHeight="1" x14ac:dyDescent="0.2">
      <c r="B42" s="33" t="s">
        <v>194</v>
      </c>
      <c r="C42" s="30">
        <v>10245655.5</v>
      </c>
      <c r="D42" s="30">
        <v>7465230</v>
      </c>
      <c r="E42" s="30">
        <v>17710885.5</v>
      </c>
      <c r="F42" s="222">
        <v>4621214.5</v>
      </c>
      <c r="G42" s="179">
        <v>0.14546092892948148</v>
      </c>
      <c r="H42" s="34"/>
    </row>
    <row r="43" spans="1:8" ht="10.5" customHeight="1" x14ac:dyDescent="0.2">
      <c r="B43" s="33" t="s">
        <v>322</v>
      </c>
      <c r="C43" s="30">
        <v>209003</v>
      </c>
      <c r="D43" s="30">
        <v>984981</v>
      </c>
      <c r="E43" s="30">
        <v>1193984</v>
      </c>
      <c r="F43" s="222">
        <v>913406</v>
      </c>
      <c r="G43" s="179">
        <v>0.5157938568901308</v>
      </c>
      <c r="H43" s="34"/>
    </row>
    <row r="44" spans="1:8" ht="10.5" customHeight="1" x14ac:dyDescent="0.2">
      <c r="B44" s="33" t="s">
        <v>324</v>
      </c>
      <c r="C44" s="30">
        <v>830</v>
      </c>
      <c r="D44" s="30">
        <v>492</v>
      </c>
      <c r="E44" s="343">
        <v>1322</v>
      </c>
      <c r="F44" s="222">
        <v>1182</v>
      </c>
      <c r="G44" s="344">
        <v>0.17825311942958999</v>
      </c>
      <c r="H44" s="34"/>
    </row>
    <row r="45" spans="1:8" ht="10.5" customHeight="1" x14ac:dyDescent="0.2">
      <c r="B45" s="33" t="s">
        <v>325</v>
      </c>
      <c r="C45" s="30">
        <v>12559</v>
      </c>
      <c r="D45" s="30">
        <v>1335034</v>
      </c>
      <c r="E45" s="343">
        <v>1347593</v>
      </c>
      <c r="F45" s="222">
        <v>1338707</v>
      </c>
      <c r="G45" s="344">
        <v>0.75160395555717319</v>
      </c>
      <c r="H45" s="34"/>
    </row>
    <row r="46" spans="1:8" ht="10.5" customHeight="1" x14ac:dyDescent="0.2">
      <c r="B46" s="33" t="s">
        <v>320</v>
      </c>
      <c r="C46" s="30">
        <v>1727088</v>
      </c>
      <c r="D46" s="30">
        <v>713872</v>
      </c>
      <c r="E46" s="343">
        <v>2440960</v>
      </c>
      <c r="F46" s="222">
        <v>123991</v>
      </c>
      <c r="G46" s="344">
        <v>3.2186478262413942E-2</v>
      </c>
      <c r="H46" s="34"/>
    </row>
    <row r="47" spans="1:8" ht="10.5" customHeight="1" x14ac:dyDescent="0.2">
      <c r="B47" s="33" t="s">
        <v>321</v>
      </c>
      <c r="C47" s="30">
        <v>3813762</v>
      </c>
      <c r="D47" s="30">
        <v>1337198</v>
      </c>
      <c r="E47" s="343">
        <v>5150960</v>
      </c>
      <c r="F47" s="222">
        <v>501285</v>
      </c>
      <c r="G47" s="344">
        <v>6.334935973526501E-2</v>
      </c>
      <c r="H47" s="34"/>
    </row>
    <row r="48" spans="1:8" ht="10.5" customHeight="1" x14ac:dyDescent="0.2">
      <c r="B48" s="33" t="s">
        <v>323</v>
      </c>
      <c r="C48" s="30">
        <v>4482413.5</v>
      </c>
      <c r="D48" s="30">
        <v>3093653</v>
      </c>
      <c r="E48" s="343">
        <v>7576066.5</v>
      </c>
      <c r="F48" s="222">
        <v>1742643.5</v>
      </c>
      <c r="G48" s="344">
        <v>0.13165163449855144</v>
      </c>
      <c r="H48" s="34"/>
    </row>
    <row r="49" spans="1:8" ht="10.5" customHeight="1" x14ac:dyDescent="0.2">
      <c r="B49" s="269" t="s">
        <v>195</v>
      </c>
      <c r="C49" s="30">
        <v>10531031.950000001</v>
      </c>
      <c r="D49" s="30">
        <v>11179734.9</v>
      </c>
      <c r="E49" s="343">
        <v>21710766.850000001</v>
      </c>
      <c r="F49" s="222">
        <v>8295001.25</v>
      </c>
      <c r="G49" s="344">
        <v>0.20548415383446517</v>
      </c>
      <c r="H49" s="34"/>
    </row>
    <row r="50" spans="1:8" ht="10.5" customHeight="1" x14ac:dyDescent="0.2">
      <c r="B50" s="16" t="s">
        <v>196</v>
      </c>
      <c r="C50" s="30">
        <v>4519</v>
      </c>
      <c r="D50" s="30">
        <v>426</v>
      </c>
      <c r="E50" s="343">
        <v>4945</v>
      </c>
      <c r="F50" s="222">
        <v>42</v>
      </c>
      <c r="G50" s="344">
        <v>-0.19410039113428945</v>
      </c>
      <c r="H50" s="34"/>
    </row>
    <row r="51" spans="1:8" s="28" customFormat="1" ht="10.5" customHeight="1" x14ac:dyDescent="0.2">
      <c r="A51" s="24"/>
      <c r="B51" s="16" t="s">
        <v>197</v>
      </c>
      <c r="C51" s="30">
        <v>3077</v>
      </c>
      <c r="D51" s="30">
        <v>257</v>
      </c>
      <c r="E51" s="343">
        <v>3334</v>
      </c>
      <c r="F51" s="222">
        <v>6</v>
      </c>
      <c r="G51" s="344">
        <v>-0.17536482809794707</v>
      </c>
      <c r="H51" s="27"/>
    </row>
    <row r="52" spans="1:8" ht="10.5" customHeight="1" x14ac:dyDescent="0.2">
      <c r="B52" s="16" t="s">
        <v>198</v>
      </c>
      <c r="C52" s="30">
        <v>21400</v>
      </c>
      <c r="D52" s="30">
        <v>298717.5</v>
      </c>
      <c r="E52" s="343">
        <v>320117.5</v>
      </c>
      <c r="F52" s="222"/>
      <c r="G52" s="344">
        <v>-2.4021597791439864E-2</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302185</v>
      </c>
      <c r="D55" s="30">
        <v>31505</v>
      </c>
      <c r="E55" s="30">
        <v>333690</v>
      </c>
      <c r="F55" s="222">
        <v>38</v>
      </c>
      <c r="G55" s="179">
        <v>7.8914780314469191E-2</v>
      </c>
      <c r="H55" s="34"/>
    </row>
    <row r="56" spans="1:8" ht="10.5" customHeight="1" x14ac:dyDescent="0.2">
      <c r="B56" s="16" t="s">
        <v>23</v>
      </c>
      <c r="C56" s="30">
        <v>2605</v>
      </c>
      <c r="D56" s="30">
        <v>116</v>
      </c>
      <c r="E56" s="30">
        <v>2721</v>
      </c>
      <c r="F56" s="222"/>
      <c r="G56" s="179">
        <v>1.4541387024608499E-2</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832100</v>
      </c>
      <c r="D59" s="30">
        <v>57988</v>
      </c>
      <c r="E59" s="30">
        <v>890088</v>
      </c>
      <c r="F59" s="222">
        <v>31</v>
      </c>
      <c r="G59" s="179">
        <v>1.5594103746943588E-2</v>
      </c>
      <c r="H59" s="36"/>
    </row>
    <row r="60" spans="1:8" s="28" customFormat="1" ht="10.5" customHeight="1" x14ac:dyDescent="0.2">
      <c r="A60" s="24"/>
      <c r="B60" s="16" t="s">
        <v>169</v>
      </c>
      <c r="C60" s="30">
        <v>210</v>
      </c>
      <c r="D60" s="30">
        <v>61</v>
      </c>
      <c r="E60" s="30">
        <v>271</v>
      </c>
      <c r="F60" s="222"/>
      <c r="G60" s="179">
        <v>0.94964028776978426</v>
      </c>
      <c r="H60" s="36"/>
    </row>
    <row r="61" spans="1:8" s="28" customFormat="1" ht="10.5" customHeight="1" x14ac:dyDescent="0.2">
      <c r="A61" s="24"/>
      <c r="B61" s="16" t="s">
        <v>199</v>
      </c>
      <c r="C61" s="30">
        <v>3746108.8</v>
      </c>
      <c r="D61" s="30">
        <v>96279</v>
      </c>
      <c r="E61" s="30">
        <v>3842387.8</v>
      </c>
      <c r="F61" s="222">
        <v>170</v>
      </c>
      <c r="G61" s="179">
        <v>8.2587289960418531E-3</v>
      </c>
      <c r="H61" s="36"/>
    </row>
    <row r="62" spans="1:8" s="28" customFormat="1" ht="10.5" customHeight="1" x14ac:dyDescent="0.2">
      <c r="A62" s="24"/>
      <c r="B62" s="16" t="s">
        <v>200</v>
      </c>
      <c r="C62" s="30">
        <v>5547</v>
      </c>
      <c r="D62" s="30">
        <v>37033</v>
      </c>
      <c r="E62" s="30">
        <v>42580</v>
      </c>
      <c r="F62" s="222">
        <v>24</v>
      </c>
      <c r="G62" s="179">
        <v>7.4221706443311941E-2</v>
      </c>
      <c r="H62" s="36"/>
    </row>
    <row r="63" spans="1:8" s="28" customFormat="1" ht="10.5" customHeight="1" x14ac:dyDescent="0.2">
      <c r="A63" s="24"/>
      <c r="B63" s="16" t="s">
        <v>201</v>
      </c>
      <c r="C63" s="30">
        <v>370912</v>
      </c>
      <c r="D63" s="30">
        <v>107546</v>
      </c>
      <c r="E63" s="30">
        <v>478458</v>
      </c>
      <c r="F63" s="222">
        <v>16502</v>
      </c>
      <c r="G63" s="179">
        <v>4.2099279287520552E-2</v>
      </c>
      <c r="H63" s="36"/>
    </row>
    <row r="64" spans="1:8" s="28" customFormat="1" ht="10.5" customHeight="1" x14ac:dyDescent="0.2">
      <c r="A64" s="24"/>
      <c r="B64" s="16" t="s">
        <v>202</v>
      </c>
      <c r="C64" s="30">
        <v>4234054</v>
      </c>
      <c r="D64" s="30">
        <v>263055</v>
      </c>
      <c r="E64" s="30">
        <v>4497109</v>
      </c>
      <c r="F64" s="222">
        <v>6353</v>
      </c>
      <c r="G64" s="179">
        <v>3.7561970733940298E-2</v>
      </c>
      <c r="H64" s="36"/>
    </row>
    <row r="65" spans="1:8" s="28" customFormat="1" ht="10.5" customHeight="1" x14ac:dyDescent="0.2">
      <c r="A65" s="24"/>
      <c r="B65" s="16" t="s">
        <v>203</v>
      </c>
      <c r="C65" s="30">
        <v>1113236</v>
      </c>
      <c r="D65" s="30">
        <v>84076</v>
      </c>
      <c r="E65" s="30">
        <v>1197312</v>
      </c>
      <c r="F65" s="222">
        <v>7</v>
      </c>
      <c r="G65" s="179">
        <v>-2.1569705820102314E-2</v>
      </c>
      <c r="H65" s="36"/>
    </row>
    <row r="66" spans="1:8" s="28" customFormat="1" ht="10.5" customHeight="1" x14ac:dyDescent="0.2">
      <c r="A66" s="24"/>
      <c r="B66" s="16" t="s">
        <v>204</v>
      </c>
      <c r="C66" s="30">
        <v>1295833.6000000001</v>
      </c>
      <c r="D66" s="30">
        <v>18188466.600000001</v>
      </c>
      <c r="E66" s="30">
        <v>19484300.200000003</v>
      </c>
      <c r="F66" s="222"/>
      <c r="G66" s="179">
        <v>2.3771404510153582E-2</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939557</v>
      </c>
      <c r="D69" s="30">
        <v>456220</v>
      </c>
      <c r="E69" s="30">
        <v>1395777</v>
      </c>
      <c r="F69" s="222"/>
      <c r="G69" s="179">
        <v>0.12556942671461058</v>
      </c>
      <c r="H69" s="36"/>
    </row>
    <row r="70" spans="1:8" s="28" customFormat="1" ht="10.5" customHeight="1" x14ac:dyDescent="0.2">
      <c r="A70" s="24"/>
      <c r="B70" s="16" t="s">
        <v>23</v>
      </c>
      <c r="C70" s="30">
        <v>2160</v>
      </c>
      <c r="D70" s="30">
        <v>8264</v>
      </c>
      <c r="E70" s="30">
        <v>10424</v>
      </c>
      <c r="F70" s="222"/>
      <c r="G70" s="179">
        <v>3.8660821044240734E-2</v>
      </c>
      <c r="H70" s="36"/>
    </row>
    <row r="71" spans="1:8" s="28" customFormat="1" ht="10.5" customHeight="1" x14ac:dyDescent="0.2">
      <c r="A71" s="24"/>
      <c r="B71" s="33" t="s">
        <v>193</v>
      </c>
      <c r="C71" s="30">
        <v>368775.4</v>
      </c>
      <c r="D71" s="30">
        <v>383641</v>
      </c>
      <c r="E71" s="30">
        <v>752416.4</v>
      </c>
      <c r="F71" s="222"/>
      <c r="G71" s="179">
        <v>0.18751806826018846</v>
      </c>
      <c r="H71" s="36"/>
    </row>
    <row r="72" spans="1:8" ht="10.5" customHeight="1" x14ac:dyDescent="0.2">
      <c r="B72" s="33" t="s">
        <v>194</v>
      </c>
      <c r="C72" s="30">
        <v>711602.5</v>
      </c>
      <c r="D72" s="30">
        <v>241472.5</v>
      </c>
      <c r="E72" s="30">
        <v>953075</v>
      </c>
      <c r="F72" s="222"/>
      <c r="G72" s="179">
        <v>4.2815533555666363E-2</v>
      </c>
      <c r="H72" s="34"/>
    </row>
    <row r="73" spans="1:8" ht="10.5" customHeight="1" x14ac:dyDescent="0.2">
      <c r="B73" s="33" t="s">
        <v>322</v>
      </c>
      <c r="C73" s="30">
        <v>13044.5</v>
      </c>
      <c r="D73" s="30">
        <v>10698.5</v>
      </c>
      <c r="E73" s="30">
        <v>23743</v>
      </c>
      <c r="F73" s="222"/>
      <c r="G73" s="179">
        <v>0.75665877478543941</v>
      </c>
      <c r="H73" s="34"/>
    </row>
    <row r="74" spans="1:8" ht="10.5" customHeight="1" x14ac:dyDescent="0.2">
      <c r="B74" s="33" t="s">
        <v>324</v>
      </c>
      <c r="C74" s="30">
        <v>11</v>
      </c>
      <c r="D74" s="30">
        <v>16</v>
      </c>
      <c r="E74" s="30">
        <v>27</v>
      </c>
      <c r="F74" s="222"/>
      <c r="G74" s="179">
        <v>0.22727272727272729</v>
      </c>
      <c r="H74" s="34"/>
    </row>
    <row r="75" spans="1:8" ht="10.5" customHeight="1" x14ac:dyDescent="0.2">
      <c r="B75" s="33" t="s">
        <v>325</v>
      </c>
      <c r="C75" s="30">
        <v>116</v>
      </c>
      <c r="D75" s="30">
        <v>5853</v>
      </c>
      <c r="E75" s="30">
        <v>5969</v>
      </c>
      <c r="F75" s="222"/>
      <c r="G75" s="179">
        <v>5.6086341118188221E-2</v>
      </c>
      <c r="H75" s="34"/>
    </row>
    <row r="76" spans="1:8" ht="10.5" customHeight="1" x14ac:dyDescent="0.2">
      <c r="B76" s="33" t="s">
        <v>320</v>
      </c>
      <c r="C76" s="30">
        <v>44690.5</v>
      </c>
      <c r="D76" s="30">
        <v>13156</v>
      </c>
      <c r="E76" s="30">
        <v>57846.5</v>
      </c>
      <c r="F76" s="222"/>
      <c r="G76" s="179">
        <v>-4.7574749736564836E-2</v>
      </c>
      <c r="H76" s="34"/>
    </row>
    <row r="77" spans="1:8" ht="10.5" customHeight="1" x14ac:dyDescent="0.2">
      <c r="B77" s="33" t="s">
        <v>321</v>
      </c>
      <c r="C77" s="30">
        <v>190285.5</v>
      </c>
      <c r="D77" s="30">
        <v>24772</v>
      </c>
      <c r="E77" s="30">
        <v>215057.5</v>
      </c>
      <c r="F77" s="222"/>
      <c r="G77" s="179">
        <v>4.6396492832884162E-2</v>
      </c>
      <c r="H77" s="34"/>
    </row>
    <row r="78" spans="1:8" ht="10.5" customHeight="1" x14ac:dyDescent="0.2">
      <c r="B78" s="33" t="s">
        <v>323</v>
      </c>
      <c r="C78" s="30">
        <v>463455</v>
      </c>
      <c r="D78" s="30">
        <v>186977</v>
      </c>
      <c r="E78" s="30">
        <v>650432</v>
      </c>
      <c r="F78" s="222"/>
      <c r="G78" s="179">
        <v>3.4902370102594116E-2</v>
      </c>
      <c r="H78" s="34"/>
    </row>
    <row r="79" spans="1:8" ht="10.5" customHeight="1" x14ac:dyDescent="0.2">
      <c r="B79" s="16" t="s">
        <v>195</v>
      </c>
      <c r="C79" s="30">
        <v>1080377.8999999999</v>
      </c>
      <c r="D79" s="30">
        <v>625113.5</v>
      </c>
      <c r="E79" s="30">
        <v>1705491.4</v>
      </c>
      <c r="F79" s="222"/>
      <c r="G79" s="179">
        <v>0.10206029968036479</v>
      </c>
      <c r="H79" s="34"/>
    </row>
    <row r="80" spans="1:8" ht="10.5" customHeight="1" x14ac:dyDescent="0.2">
      <c r="B80" s="16" t="s">
        <v>196</v>
      </c>
      <c r="C80" s="30">
        <v>667</v>
      </c>
      <c r="D80" s="30">
        <v>71</v>
      </c>
      <c r="E80" s="30">
        <v>738</v>
      </c>
      <c r="F80" s="222"/>
      <c r="G80" s="179">
        <v>-0.28210116731517509</v>
      </c>
      <c r="H80" s="34"/>
    </row>
    <row r="81" spans="1:8" ht="10.5" customHeight="1" x14ac:dyDescent="0.2">
      <c r="B81" s="16" t="s">
        <v>197</v>
      </c>
      <c r="C81" s="30">
        <v>380</v>
      </c>
      <c r="D81" s="30">
        <v>31</v>
      </c>
      <c r="E81" s="30">
        <v>411</v>
      </c>
      <c r="F81" s="222"/>
      <c r="G81" s="179">
        <v>2.4937655860349128E-2</v>
      </c>
      <c r="H81" s="34"/>
    </row>
    <row r="82" spans="1:8" s="28" customFormat="1" ht="10.5" customHeight="1" x14ac:dyDescent="0.2">
      <c r="A82" s="24"/>
      <c r="B82" s="16" t="s">
        <v>198</v>
      </c>
      <c r="C82" s="30">
        <v>205</v>
      </c>
      <c r="D82" s="30">
        <v>7350</v>
      </c>
      <c r="E82" s="30">
        <v>7555</v>
      </c>
      <c r="F82" s="222"/>
      <c r="G82" s="179">
        <v>-0.47333565702335312</v>
      </c>
      <c r="H82" s="36"/>
    </row>
    <row r="83" spans="1:8" s="28" customFormat="1" ht="10.5" customHeight="1" x14ac:dyDescent="0.2">
      <c r="A83" s="24"/>
      <c r="B83" s="16" t="s">
        <v>200</v>
      </c>
      <c r="C83" s="46">
        <v>673</v>
      </c>
      <c r="D83" s="46">
        <v>10337</v>
      </c>
      <c r="E83" s="46">
        <v>11010</v>
      </c>
      <c r="F83" s="222"/>
      <c r="G83" s="190">
        <v>-0.20625765986590727</v>
      </c>
      <c r="H83" s="47"/>
    </row>
    <row r="84" spans="1:8" s="28" customFormat="1" ht="10.5" customHeight="1" x14ac:dyDescent="0.2">
      <c r="A84" s="24"/>
      <c r="B84" s="16" t="s">
        <v>201</v>
      </c>
      <c r="C84" s="46">
        <v>62421</v>
      </c>
      <c r="D84" s="46">
        <v>27734</v>
      </c>
      <c r="E84" s="345">
        <v>90155</v>
      </c>
      <c r="F84" s="222"/>
      <c r="G84" s="346">
        <v>-8.7730837338730105E-2</v>
      </c>
      <c r="H84" s="47"/>
    </row>
    <row r="85" spans="1:8" s="28" customFormat="1" ht="10.5" customHeight="1" x14ac:dyDescent="0.2">
      <c r="A85" s="24"/>
      <c r="B85" s="16" t="s">
        <v>202</v>
      </c>
      <c r="C85" s="46">
        <v>717796</v>
      </c>
      <c r="D85" s="46">
        <v>55430</v>
      </c>
      <c r="E85" s="345">
        <v>773226</v>
      </c>
      <c r="F85" s="222"/>
      <c r="G85" s="346">
        <v>-3.7763884256793445E-2</v>
      </c>
      <c r="H85" s="47"/>
    </row>
    <row r="86" spans="1:8" s="28" customFormat="1" ht="10.5" customHeight="1" x14ac:dyDescent="0.2">
      <c r="A86" s="24"/>
      <c r="B86" s="16" t="s">
        <v>203</v>
      </c>
      <c r="C86" s="46">
        <v>225719</v>
      </c>
      <c r="D86" s="46">
        <v>23530</v>
      </c>
      <c r="E86" s="345">
        <v>249249</v>
      </c>
      <c r="F86" s="222"/>
      <c r="G86" s="346">
        <v>-4.4426212538865251E-2</v>
      </c>
      <c r="H86" s="47"/>
    </row>
    <row r="87" spans="1:8" s="28" customFormat="1" ht="10.5" customHeight="1" x14ac:dyDescent="0.2">
      <c r="A87" s="24"/>
      <c r="B87" s="16" t="s">
        <v>204</v>
      </c>
      <c r="C87" s="46">
        <v>137987</v>
      </c>
      <c r="D87" s="46">
        <v>1994014.5</v>
      </c>
      <c r="E87" s="345">
        <v>2132001.5</v>
      </c>
      <c r="F87" s="222"/>
      <c r="G87" s="346">
        <v>5.0307336115210655E-2</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18221627</v>
      </c>
      <c r="D90" s="46">
        <v>7202620</v>
      </c>
      <c r="E90" s="345">
        <v>25424247</v>
      </c>
      <c r="F90" s="222">
        <v>1125780</v>
      </c>
      <c r="G90" s="346">
        <v>3.0084503869464374E-2</v>
      </c>
      <c r="H90" s="47"/>
    </row>
    <row r="91" spans="1:8" ht="10.5" customHeight="1" x14ac:dyDescent="0.2">
      <c r="B91" s="16" t="s">
        <v>23</v>
      </c>
      <c r="C91" s="348">
        <v>232131</v>
      </c>
      <c r="D91" s="46">
        <v>736025</v>
      </c>
      <c r="E91" s="345">
        <v>968156</v>
      </c>
      <c r="F91" s="222">
        <v>684</v>
      </c>
      <c r="G91" s="346">
        <v>-0.10070232377116561</v>
      </c>
      <c r="H91" s="47"/>
    </row>
    <row r="92" spans="1:8" ht="10.5" customHeight="1" x14ac:dyDescent="0.2">
      <c r="B92" s="33" t="s">
        <v>193</v>
      </c>
      <c r="C92" s="348">
        <v>4482364.6500000004</v>
      </c>
      <c r="D92" s="46">
        <v>4196706.9000000004</v>
      </c>
      <c r="E92" s="46">
        <v>8679071.5500000007</v>
      </c>
      <c r="F92" s="222">
        <v>3674004.75</v>
      </c>
      <c r="G92" s="190">
        <v>0.22833168554871275</v>
      </c>
      <c r="H92" s="47"/>
    </row>
    <row r="93" spans="1:8" ht="10.5" customHeight="1" x14ac:dyDescent="0.2">
      <c r="B93" s="33" t="s">
        <v>194</v>
      </c>
      <c r="C93" s="348">
        <v>10957258</v>
      </c>
      <c r="D93" s="46">
        <v>7706702.5</v>
      </c>
      <c r="E93" s="46">
        <v>18663960.5</v>
      </c>
      <c r="F93" s="222">
        <v>4621214.5</v>
      </c>
      <c r="G93" s="190">
        <v>0.13973220266904551</v>
      </c>
      <c r="H93" s="47"/>
    </row>
    <row r="94" spans="1:8" ht="10.5" customHeight="1" x14ac:dyDescent="0.2">
      <c r="B94" s="33" t="s">
        <v>322</v>
      </c>
      <c r="C94" s="348">
        <v>222047.5</v>
      </c>
      <c r="D94" s="46">
        <v>995679.5</v>
      </c>
      <c r="E94" s="46">
        <v>1217727</v>
      </c>
      <c r="F94" s="222">
        <v>913406</v>
      </c>
      <c r="G94" s="190">
        <v>0.51985711637938303</v>
      </c>
      <c r="H94" s="47"/>
    </row>
    <row r="95" spans="1:8" ht="10.5" customHeight="1" x14ac:dyDescent="0.2">
      <c r="B95" s="33" t="s">
        <v>324</v>
      </c>
      <c r="C95" s="348">
        <v>841</v>
      </c>
      <c r="D95" s="46">
        <v>508</v>
      </c>
      <c r="E95" s="46">
        <v>1349</v>
      </c>
      <c r="F95" s="222">
        <v>1182</v>
      </c>
      <c r="G95" s="190">
        <v>0.17919580419580416</v>
      </c>
      <c r="H95" s="47"/>
    </row>
    <row r="96" spans="1:8" ht="10.5" customHeight="1" x14ac:dyDescent="0.2">
      <c r="B96" s="33" t="s">
        <v>325</v>
      </c>
      <c r="C96" s="348">
        <v>12675</v>
      </c>
      <c r="D96" s="46">
        <v>1340887</v>
      </c>
      <c r="E96" s="46">
        <v>1353562</v>
      </c>
      <c r="F96" s="222">
        <v>1338707</v>
      </c>
      <c r="G96" s="190">
        <v>0.74653161290322578</v>
      </c>
      <c r="H96" s="47"/>
    </row>
    <row r="97" spans="2:8" ht="10.5" customHeight="1" x14ac:dyDescent="0.2">
      <c r="B97" s="33" t="s">
        <v>320</v>
      </c>
      <c r="C97" s="348">
        <v>1771778.5</v>
      </c>
      <c r="D97" s="46">
        <v>727028</v>
      </c>
      <c r="E97" s="46">
        <v>2498806.5</v>
      </c>
      <c r="F97" s="222">
        <v>123991</v>
      </c>
      <c r="G97" s="190">
        <v>3.0189274317895087E-2</v>
      </c>
      <c r="H97" s="47"/>
    </row>
    <row r="98" spans="2:8" ht="10.5" customHeight="1" x14ac:dyDescent="0.2">
      <c r="B98" s="33" t="s">
        <v>321</v>
      </c>
      <c r="C98" s="348">
        <v>4004047.5</v>
      </c>
      <c r="D98" s="46">
        <v>1361970</v>
      </c>
      <c r="E98" s="46">
        <v>5366017.5</v>
      </c>
      <c r="F98" s="222">
        <v>501285</v>
      </c>
      <c r="G98" s="190">
        <v>6.2659368680207495E-2</v>
      </c>
      <c r="H98" s="47"/>
    </row>
    <row r="99" spans="2:8" ht="10.5" customHeight="1" x14ac:dyDescent="0.2">
      <c r="B99" s="33" t="s">
        <v>323</v>
      </c>
      <c r="C99" s="348">
        <v>4945868.5</v>
      </c>
      <c r="D99" s="46">
        <v>3280630</v>
      </c>
      <c r="E99" s="46">
        <v>8226498.5</v>
      </c>
      <c r="F99" s="222">
        <v>1742643.5</v>
      </c>
      <c r="G99" s="190">
        <v>0.12334835569367986</v>
      </c>
      <c r="H99" s="47"/>
    </row>
    <row r="100" spans="2:8" ht="10.5" customHeight="1" x14ac:dyDescent="0.2">
      <c r="B100" s="16" t="s">
        <v>195</v>
      </c>
      <c r="C100" s="348">
        <v>15439622.650000002</v>
      </c>
      <c r="D100" s="46">
        <v>11903409.4</v>
      </c>
      <c r="E100" s="46">
        <v>27343032.050000001</v>
      </c>
      <c r="F100" s="222">
        <v>8295219.25</v>
      </c>
      <c r="G100" s="190">
        <v>0.16643788924505176</v>
      </c>
      <c r="H100" s="47"/>
    </row>
    <row r="101" spans="2:8" ht="10.5" customHeight="1" x14ac:dyDescent="0.2">
      <c r="B101" s="16" t="s">
        <v>196</v>
      </c>
      <c r="C101" s="348">
        <v>5186</v>
      </c>
      <c r="D101" s="46">
        <v>497</v>
      </c>
      <c r="E101" s="46">
        <v>5683</v>
      </c>
      <c r="F101" s="222">
        <v>42</v>
      </c>
      <c r="G101" s="190">
        <v>-0.20672808486878835</v>
      </c>
      <c r="H101" s="47"/>
    </row>
    <row r="102" spans="2:8" ht="10.5" customHeight="1" x14ac:dyDescent="0.2">
      <c r="B102" s="16" t="s">
        <v>197</v>
      </c>
      <c r="C102" s="348">
        <v>3457</v>
      </c>
      <c r="D102" s="46">
        <v>288</v>
      </c>
      <c r="E102" s="46">
        <v>3745</v>
      </c>
      <c r="F102" s="222">
        <v>6</v>
      </c>
      <c r="G102" s="190">
        <v>-0.15729072907290731</v>
      </c>
      <c r="H102" s="47"/>
    </row>
    <row r="103" spans="2:8" ht="10.5" customHeight="1" x14ac:dyDescent="0.2">
      <c r="B103" s="16" t="s">
        <v>198</v>
      </c>
      <c r="C103" s="348">
        <v>21605</v>
      </c>
      <c r="D103" s="46">
        <v>306067.5</v>
      </c>
      <c r="E103" s="46">
        <v>327672.5</v>
      </c>
      <c r="F103" s="222"/>
      <c r="G103" s="190">
        <v>-4.2849026483788855E-2</v>
      </c>
      <c r="H103" s="47"/>
    </row>
    <row r="104" spans="2:8" ht="10.5" customHeight="1" x14ac:dyDescent="0.2">
      <c r="B104" s="16" t="s">
        <v>200</v>
      </c>
      <c r="C104" s="348">
        <v>6220</v>
      </c>
      <c r="D104" s="46">
        <v>47370</v>
      </c>
      <c r="E104" s="46">
        <v>53590</v>
      </c>
      <c r="F104" s="222">
        <v>24</v>
      </c>
      <c r="G104" s="190">
        <v>1.5137640396942764E-3</v>
      </c>
      <c r="H104" s="47"/>
    </row>
    <row r="105" spans="2:8" ht="10.5" customHeight="1" x14ac:dyDescent="0.2">
      <c r="B105" s="16" t="s">
        <v>201</v>
      </c>
      <c r="C105" s="348">
        <v>433333</v>
      </c>
      <c r="D105" s="46">
        <v>135280</v>
      </c>
      <c r="E105" s="46">
        <v>568613</v>
      </c>
      <c r="F105" s="222">
        <v>16502</v>
      </c>
      <c r="G105" s="190">
        <v>1.910372539671723E-2</v>
      </c>
      <c r="H105" s="47"/>
    </row>
    <row r="106" spans="2:8" ht="10.5" customHeight="1" x14ac:dyDescent="0.2">
      <c r="B106" s="16" t="s">
        <v>202</v>
      </c>
      <c r="C106" s="348">
        <v>4951850</v>
      </c>
      <c r="D106" s="46">
        <v>318485</v>
      </c>
      <c r="E106" s="46">
        <v>5270335</v>
      </c>
      <c r="F106" s="222">
        <v>6353</v>
      </c>
      <c r="G106" s="190">
        <v>2.5780886887889043E-2</v>
      </c>
      <c r="H106" s="47"/>
    </row>
    <row r="107" spans="2:8" ht="10.5" customHeight="1" x14ac:dyDescent="0.2">
      <c r="B107" s="16" t="s">
        <v>203</v>
      </c>
      <c r="C107" s="348">
        <v>1338955</v>
      </c>
      <c r="D107" s="46">
        <v>107606</v>
      </c>
      <c r="E107" s="46">
        <v>1446561</v>
      </c>
      <c r="F107" s="222">
        <v>7</v>
      </c>
      <c r="G107" s="190">
        <v>-2.5585634376616651E-2</v>
      </c>
      <c r="H107" s="47"/>
    </row>
    <row r="108" spans="2:8" ht="10.5" customHeight="1" x14ac:dyDescent="0.2">
      <c r="B108" s="16" t="s">
        <v>204</v>
      </c>
      <c r="C108" s="348">
        <v>1433820.6</v>
      </c>
      <c r="D108" s="46">
        <v>20182481.100000001</v>
      </c>
      <c r="E108" s="46">
        <v>21616301.700000003</v>
      </c>
      <c r="F108" s="222"/>
      <c r="G108" s="190">
        <v>2.6328874819271819E-2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MOIS DE MAI 2024</v>
      </c>
      <c r="D112" s="262"/>
      <c r="F112" s="350"/>
      <c r="G112" s="350"/>
    </row>
    <row r="113" spans="1:8" ht="14.25" customHeight="1" x14ac:dyDescent="0.2">
      <c r="B113" s="12" t="s">
        <v>172</v>
      </c>
      <c r="C113" s="13"/>
      <c r="D113" s="13"/>
      <c r="E113" s="13"/>
      <c r="F113" s="353"/>
      <c r="G113" s="351"/>
      <c r="H113" s="15"/>
    </row>
    <row r="114" spans="1:8" ht="12" customHeight="1" x14ac:dyDescent="0.2">
      <c r="B114" s="16" t="s">
        <v>4</v>
      </c>
      <c r="C114" s="17" t="s">
        <v>1</v>
      </c>
      <c r="D114" s="17" t="s">
        <v>2</v>
      </c>
      <c r="E114" s="18" t="s">
        <v>6</v>
      </c>
      <c r="F114" s="219" t="s">
        <v>3</v>
      </c>
      <c r="G114" s="19" t="str">
        <f>Maladie_mnt!$H$5</f>
        <v>GAM</v>
      </c>
      <c r="H114" s="20"/>
    </row>
    <row r="115" spans="1:8" ht="9.75" customHeight="1" x14ac:dyDescent="0.2">
      <c r="B115" s="21"/>
      <c r="C115" s="45" t="s">
        <v>5</v>
      </c>
      <c r="D115" s="44" t="s">
        <v>5</v>
      </c>
      <c r="E115" s="44"/>
      <c r="F115" s="220" t="s">
        <v>87</v>
      </c>
      <c r="G115" s="22" t="str">
        <f>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18252684.390000131</v>
      </c>
      <c r="D119" s="238">
        <v>63299273.03999979</v>
      </c>
      <c r="E119" s="238">
        <v>81551957.429999918</v>
      </c>
      <c r="F119" s="222">
        <v>347211.08</v>
      </c>
      <c r="G119" s="239">
        <v>-4.2384161881481308E-4</v>
      </c>
      <c r="H119" s="20"/>
    </row>
    <row r="120" spans="1:8" ht="10.5" customHeight="1" x14ac:dyDescent="0.2">
      <c r="A120" s="2"/>
      <c r="B120" s="37" t="s">
        <v>206</v>
      </c>
      <c r="C120" s="238">
        <v>152130.25000000003</v>
      </c>
      <c r="D120" s="238">
        <v>1386575.1500000001</v>
      </c>
      <c r="E120" s="238">
        <v>1538705.4000000001</v>
      </c>
      <c r="F120" s="222"/>
      <c r="G120" s="239"/>
      <c r="H120" s="20"/>
    </row>
    <row r="121" spans="1:8" ht="10.5" customHeight="1" x14ac:dyDescent="0.2">
      <c r="A121" s="2"/>
      <c r="B121" s="37" t="s">
        <v>226</v>
      </c>
      <c r="C121" s="238">
        <v>1408801.08</v>
      </c>
      <c r="D121" s="238">
        <v>10398607.269999998</v>
      </c>
      <c r="E121" s="238">
        <v>11807408.349999998</v>
      </c>
      <c r="F121" s="222"/>
      <c r="G121" s="239"/>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19815292.720000133</v>
      </c>
      <c r="D126" s="238">
        <v>75087553.4599998</v>
      </c>
      <c r="E126" s="238">
        <v>94902846.179999918</v>
      </c>
      <c r="F126" s="222">
        <v>347211.08</v>
      </c>
      <c r="G126" s="239">
        <v>-0.21963489856630503</v>
      </c>
      <c r="H126" s="27"/>
    </row>
    <row r="127" spans="1:8" ht="7.5" customHeight="1" x14ac:dyDescent="0.2">
      <c r="A127" s="2"/>
      <c r="B127" s="35"/>
      <c r="C127" s="238"/>
      <c r="D127" s="238"/>
      <c r="E127" s="238"/>
      <c r="F127" s="222"/>
      <c r="G127" s="239"/>
      <c r="H127" s="20"/>
    </row>
    <row r="128" spans="1:8" s="28" customFormat="1" ht="15.75" customHeight="1" x14ac:dyDescent="0.2">
      <c r="A128" s="54"/>
      <c r="B128" s="31"/>
      <c r="C128" s="238"/>
      <c r="D128" s="238"/>
      <c r="E128" s="238"/>
      <c r="F128" s="222"/>
      <c r="G128" s="239"/>
      <c r="H128" s="27"/>
    </row>
    <row r="129" spans="1:8" ht="10.5" customHeight="1" x14ac:dyDescent="0.2">
      <c r="A129" s="2"/>
      <c r="B129" s="37" t="s">
        <v>132</v>
      </c>
      <c r="C129" s="238">
        <v>19146433.759999543</v>
      </c>
      <c r="D129" s="238">
        <v>41771036.019998997</v>
      </c>
      <c r="E129" s="238">
        <v>60917469.779998541</v>
      </c>
      <c r="F129" s="222">
        <v>1600962.2600000016</v>
      </c>
      <c r="G129" s="239">
        <v>0.17870878775149124</v>
      </c>
      <c r="H129" s="20"/>
    </row>
    <row r="130" spans="1:8" ht="10.5" customHeight="1" x14ac:dyDescent="0.2">
      <c r="A130" s="2"/>
      <c r="B130" s="37" t="s">
        <v>207</v>
      </c>
      <c r="C130" s="238">
        <v>547615.35000000754</v>
      </c>
      <c r="D130" s="238">
        <v>4170135.6700000088</v>
      </c>
      <c r="E130" s="238">
        <v>4717751.0200000163</v>
      </c>
      <c r="F130" s="222">
        <v>3271761.0300000189</v>
      </c>
      <c r="G130" s="239">
        <v>-0.24734759502828685</v>
      </c>
      <c r="H130" s="20"/>
    </row>
    <row r="131" spans="1:8" ht="10.5" customHeight="1" x14ac:dyDescent="0.2">
      <c r="A131" s="2"/>
      <c r="B131" s="37" t="s">
        <v>208</v>
      </c>
      <c r="C131" s="238">
        <v>100688788.79000108</v>
      </c>
      <c r="D131" s="238">
        <v>36088524.899999425</v>
      </c>
      <c r="E131" s="238">
        <v>136777313.6900005</v>
      </c>
      <c r="F131" s="222">
        <v>2334552.0299999984</v>
      </c>
      <c r="G131" s="239">
        <v>-9.6243908497706254E-4</v>
      </c>
      <c r="H131" s="20"/>
    </row>
    <row r="132" spans="1:8" ht="10.5" hidden="1" customHeight="1" x14ac:dyDescent="0.2">
      <c r="A132" s="2"/>
      <c r="B132" s="37" t="s">
        <v>209</v>
      </c>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228</v>
      </c>
      <c r="C135" s="238">
        <v>120382847.90000065</v>
      </c>
      <c r="D135" s="238">
        <v>82031463.589998424</v>
      </c>
      <c r="E135" s="238">
        <v>202414311.48999906</v>
      </c>
      <c r="F135" s="222">
        <v>7207275.3200000199</v>
      </c>
      <c r="G135" s="239">
        <v>3.8759186076552377E-2</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24048079.46000002</v>
      </c>
      <c r="D138" s="238">
        <v>11457455.479999986</v>
      </c>
      <c r="E138" s="238">
        <v>35505534.940000005</v>
      </c>
      <c r="F138" s="222">
        <v>97458.680000000037</v>
      </c>
      <c r="G138" s="239">
        <v>0.11661259470793328</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24048079.46000002</v>
      </c>
      <c r="D141" s="238">
        <v>11457930.479999986</v>
      </c>
      <c r="E141" s="238">
        <v>35506009.940000005</v>
      </c>
      <c r="F141" s="222">
        <v>97458.680000000037</v>
      </c>
      <c r="G141" s="239">
        <v>0.11659480508214148</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7104920.2400000375</v>
      </c>
      <c r="D144" s="238">
        <v>1233087.1699999992</v>
      </c>
      <c r="E144" s="238">
        <v>8338007.4100000365</v>
      </c>
      <c r="F144" s="222">
        <v>3327.8</v>
      </c>
      <c r="G144" s="239">
        <v>0.10543291742648786</v>
      </c>
      <c r="H144" s="20"/>
    </row>
    <row r="145" spans="1:8" ht="10.5" hidden="1" customHeight="1" x14ac:dyDescent="0.2">
      <c r="A145" s="2"/>
      <c r="B145" s="37"/>
      <c r="C145" s="53"/>
      <c r="D145" s="53"/>
      <c r="E145" s="53"/>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7104920.2400000375</v>
      </c>
      <c r="D147" s="55">
        <v>1233087.1699999992</v>
      </c>
      <c r="E147" s="55">
        <v>8338007.4100000365</v>
      </c>
      <c r="F147" s="222">
        <v>3327.8</v>
      </c>
      <c r="G147" s="182">
        <v>0.10543291742648786</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809357.98999999906</v>
      </c>
      <c r="D150" s="55">
        <v>64180.569999999971</v>
      </c>
      <c r="E150" s="55">
        <v>873538.55999999901</v>
      </c>
      <c r="F150" s="222"/>
      <c r="G150" s="182"/>
      <c r="H150" s="56"/>
    </row>
    <row r="151" spans="1:8" s="57" customFormat="1" ht="10.5" hidden="1" customHeight="1" x14ac:dyDescent="0.2">
      <c r="A151" s="6"/>
      <c r="B151" s="37"/>
      <c r="C151" s="55"/>
      <c r="D151" s="55"/>
      <c r="E151" s="55"/>
      <c r="F151" s="222"/>
      <c r="G151" s="182"/>
      <c r="H151" s="56"/>
    </row>
    <row r="152" spans="1:8" s="60" customFormat="1" ht="10.5" hidden="1" customHeight="1" x14ac:dyDescent="0.2">
      <c r="A152" s="24"/>
      <c r="B152" s="35" t="s">
        <v>231</v>
      </c>
      <c r="C152" s="55">
        <v>809357.98999999906</v>
      </c>
      <c r="D152" s="55">
        <v>64227.569999999971</v>
      </c>
      <c r="E152" s="55">
        <v>873585.55999999901</v>
      </c>
      <c r="F152" s="222">
        <v>0</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536.25</v>
      </c>
      <c r="D155" s="55">
        <v>8332.0499999999993</v>
      </c>
      <c r="E155" s="55">
        <v>8868.2999999999993</v>
      </c>
      <c r="F155" s="222"/>
      <c r="G155" s="182">
        <v>0.10163848896286987</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536.25</v>
      </c>
      <c r="D157" s="55">
        <v>8332.0499999999993</v>
      </c>
      <c r="E157" s="55">
        <v>8868.2999999999993</v>
      </c>
      <c r="F157" s="222"/>
      <c r="G157" s="182">
        <v>0.10163848896286987</v>
      </c>
      <c r="H157" s="56"/>
    </row>
    <row r="158" spans="1:8" s="57" customFormat="1" x14ac:dyDescent="0.2">
      <c r="A158" s="6"/>
      <c r="B158" s="35"/>
      <c r="C158" s="55"/>
      <c r="D158" s="55"/>
      <c r="E158" s="55"/>
      <c r="F158" s="222"/>
      <c r="G158" s="182"/>
      <c r="H158" s="56"/>
    </row>
    <row r="159" spans="1:8" s="63" customFormat="1" ht="12" x14ac:dyDescent="0.2">
      <c r="A159" s="61"/>
      <c r="B159" s="31" t="s">
        <v>244</v>
      </c>
      <c r="C159" s="191"/>
      <c r="D159" s="191"/>
      <c r="E159" s="191"/>
      <c r="F159" s="222"/>
      <c r="G159" s="182"/>
      <c r="H159" s="62"/>
    </row>
    <row r="160" spans="1:8" s="60" customFormat="1" ht="13.5" customHeight="1" x14ac:dyDescent="0.2">
      <c r="A160" s="24"/>
      <c r="B160" s="37" t="s">
        <v>213</v>
      </c>
      <c r="C160" s="55">
        <v>30</v>
      </c>
      <c r="D160" s="55"/>
      <c r="E160" s="55">
        <v>30</v>
      </c>
      <c r="F160" s="222"/>
      <c r="G160" s="182"/>
      <c r="H160" s="59"/>
    </row>
    <row r="161" spans="1:8" s="60" customFormat="1" ht="15" customHeight="1" x14ac:dyDescent="0.2">
      <c r="A161" s="24"/>
      <c r="B161" s="37" t="s">
        <v>205</v>
      </c>
      <c r="C161" s="55">
        <v>330205.50999999966</v>
      </c>
      <c r="D161" s="55">
        <v>949165.15</v>
      </c>
      <c r="E161" s="55">
        <v>1279370.6599999997</v>
      </c>
      <c r="F161" s="222"/>
      <c r="G161" s="182">
        <v>-9.3216671383315797E-2</v>
      </c>
      <c r="H161" s="59"/>
    </row>
    <row r="162" spans="1:8" s="57" customFormat="1" ht="10.5" customHeight="1" x14ac:dyDescent="0.2">
      <c r="A162" s="6"/>
      <c r="B162" s="37" t="s">
        <v>206</v>
      </c>
      <c r="C162" s="55">
        <v>770.8</v>
      </c>
      <c r="D162" s="55">
        <v>5002</v>
      </c>
      <c r="E162" s="55">
        <v>5772.8</v>
      </c>
      <c r="F162" s="222"/>
      <c r="G162" s="182"/>
      <c r="H162" s="56"/>
    </row>
    <row r="163" spans="1:8" s="57" customFormat="1" ht="10.5" customHeight="1" x14ac:dyDescent="0.2">
      <c r="A163" s="6"/>
      <c r="B163" s="37" t="s">
        <v>127</v>
      </c>
      <c r="C163" s="55">
        <v>28230.600000000002</v>
      </c>
      <c r="D163" s="55">
        <v>163935.70000000004</v>
      </c>
      <c r="E163" s="55">
        <v>192166.30000000005</v>
      </c>
      <c r="F163" s="222"/>
      <c r="G163" s="182"/>
      <c r="H163" s="56"/>
    </row>
    <row r="164" spans="1:8" s="57" customFormat="1" ht="10.5" customHeight="1" x14ac:dyDescent="0.2">
      <c r="A164" s="6"/>
      <c r="B164" s="37" t="s">
        <v>207</v>
      </c>
      <c r="C164" s="55">
        <v>42432.970000000038</v>
      </c>
      <c r="D164" s="55">
        <v>69913.460000000021</v>
      </c>
      <c r="E164" s="55">
        <v>112346.43000000007</v>
      </c>
      <c r="F164" s="222"/>
      <c r="G164" s="182">
        <v>0.16947897041358417</v>
      </c>
      <c r="H164" s="56"/>
    </row>
    <row r="165" spans="1:8" s="57" customFormat="1" ht="10.5" customHeight="1" x14ac:dyDescent="0.2">
      <c r="A165" s="6"/>
      <c r="B165" s="37" t="s">
        <v>208</v>
      </c>
      <c r="C165" s="55">
        <v>3750.1000000000004</v>
      </c>
      <c r="D165" s="55">
        <v>47902.69999999999</v>
      </c>
      <c r="E165" s="55">
        <v>51652.799999999988</v>
      </c>
      <c r="F165" s="222"/>
      <c r="G165" s="182">
        <v>0.38031697200794068</v>
      </c>
      <c r="H165" s="56"/>
    </row>
    <row r="166" spans="1:8" s="57" customFormat="1" ht="10.5" customHeight="1" x14ac:dyDescent="0.2">
      <c r="A166" s="6"/>
      <c r="B166" s="37" t="s">
        <v>209</v>
      </c>
      <c r="C166" s="55">
        <v>206199.52999999994</v>
      </c>
      <c r="D166" s="55">
        <v>104230.65999999999</v>
      </c>
      <c r="E166" s="55">
        <v>310430.18999999994</v>
      </c>
      <c r="F166" s="222"/>
      <c r="G166" s="182">
        <v>0.23902256533991117</v>
      </c>
      <c r="H166" s="56"/>
    </row>
    <row r="167" spans="1:8" s="57" customFormat="1" ht="10.5" customHeight="1" x14ac:dyDescent="0.2">
      <c r="A167" s="6"/>
      <c r="B167" s="37" t="s">
        <v>210</v>
      </c>
      <c r="C167" s="55">
        <v>30219.200000000001</v>
      </c>
      <c r="D167" s="55">
        <v>13223.899999999998</v>
      </c>
      <c r="E167" s="55">
        <v>43443.100000000006</v>
      </c>
      <c r="F167" s="222"/>
      <c r="G167" s="182">
        <v>-0.26767180417350078</v>
      </c>
      <c r="H167" s="56"/>
    </row>
    <row r="168" spans="1:8" s="57" customFormat="1" ht="10.5" customHeight="1" x14ac:dyDescent="0.2">
      <c r="A168" s="6"/>
      <c r="B168" s="37" t="s">
        <v>211</v>
      </c>
      <c r="C168" s="55">
        <v>2123202.5200000033</v>
      </c>
      <c r="D168" s="55">
        <v>256925.15999999997</v>
      </c>
      <c r="E168" s="55">
        <v>2380127.680000003</v>
      </c>
      <c r="F168" s="222"/>
      <c r="G168" s="182">
        <v>-0.14295624595680645</v>
      </c>
      <c r="H168" s="56"/>
    </row>
    <row r="169" spans="1:8" s="57" customFormat="1" ht="10.5" customHeight="1" x14ac:dyDescent="0.2">
      <c r="A169" s="6"/>
      <c r="B169" s="37" t="s">
        <v>212</v>
      </c>
      <c r="C169" s="55">
        <v>1749.5</v>
      </c>
      <c r="D169" s="55">
        <v>320</v>
      </c>
      <c r="E169" s="55">
        <v>2069.5</v>
      </c>
      <c r="F169" s="222"/>
      <c r="G169" s="182"/>
      <c r="H169" s="56"/>
    </row>
    <row r="170" spans="1:8" s="57" customFormat="1" ht="10.5" customHeight="1" x14ac:dyDescent="0.2">
      <c r="A170" s="6"/>
      <c r="B170" s="35" t="s">
        <v>234</v>
      </c>
      <c r="C170" s="55">
        <v>2767542.7300000028</v>
      </c>
      <c r="D170" s="55">
        <v>1611005.73</v>
      </c>
      <c r="E170" s="55">
        <v>4378548.4600000018</v>
      </c>
      <c r="F170" s="222"/>
      <c r="G170" s="182">
        <v>-0.15958234317035769</v>
      </c>
      <c r="H170" s="56"/>
    </row>
    <row r="171" spans="1:8" s="57" customFormat="1" ht="9" x14ac:dyDescent="0.15">
      <c r="A171" s="6"/>
      <c r="B171" s="264"/>
      <c r="C171" s="55"/>
      <c r="D171" s="55"/>
      <c r="E171" s="55"/>
      <c r="F171" s="222"/>
      <c r="G171" s="182"/>
      <c r="H171" s="56"/>
    </row>
    <row r="172" spans="1:8" s="57" customFormat="1" x14ac:dyDescent="0.2">
      <c r="A172" s="6"/>
      <c r="B172" s="35" t="s">
        <v>233</v>
      </c>
      <c r="C172" s="55">
        <v>175018580.29000086</v>
      </c>
      <c r="D172" s="55">
        <v>171501083.04999819</v>
      </c>
      <c r="E172" s="55">
        <v>346519663.33999908</v>
      </c>
      <c r="F172" s="222">
        <v>7655272.8800000185</v>
      </c>
      <c r="G172" s="182">
        <v>-4.0466704664120057E-2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334726.79999999981</v>
      </c>
      <c r="D176" s="55">
        <v>243913.25999999954</v>
      </c>
      <c r="E176" s="55">
        <v>578640.05999999936</v>
      </c>
      <c r="F176" s="222">
        <v>60200.310000000041</v>
      </c>
      <c r="G176" s="182">
        <v>1.1239553177706307E-2</v>
      </c>
      <c r="H176" s="59"/>
    </row>
    <row r="177" spans="1:8" s="60" customFormat="1" ht="10.5" customHeight="1" x14ac:dyDescent="0.2">
      <c r="A177" s="24"/>
      <c r="B177" s="37" t="s">
        <v>214</v>
      </c>
      <c r="C177" s="55">
        <v>841384084</v>
      </c>
      <c r="D177" s="55">
        <v>614276748.5</v>
      </c>
      <c r="E177" s="55">
        <v>1455660832.5</v>
      </c>
      <c r="F177" s="222">
        <v>139936496</v>
      </c>
      <c r="G177" s="182">
        <v>3.9643253678038226E-2</v>
      </c>
      <c r="H177" s="59"/>
    </row>
    <row r="178" spans="1:8" s="60" customFormat="1" ht="10.5" customHeight="1" x14ac:dyDescent="0.2">
      <c r="A178" s="24"/>
      <c r="B178" s="37" t="s">
        <v>215</v>
      </c>
      <c r="C178" s="55">
        <v>149560.45000000001</v>
      </c>
      <c r="D178" s="55">
        <v>42355</v>
      </c>
      <c r="E178" s="55">
        <v>191915.45</v>
      </c>
      <c r="F178" s="222">
        <v>9885.75</v>
      </c>
      <c r="G178" s="182">
        <v>-0.465753863194727</v>
      </c>
      <c r="H178" s="59"/>
    </row>
    <row r="179" spans="1:8" s="60" customFormat="1" ht="10.5" customHeight="1" x14ac:dyDescent="0.2">
      <c r="A179" s="24"/>
      <c r="B179" s="37" t="s">
        <v>216</v>
      </c>
      <c r="C179" s="55">
        <v>291547</v>
      </c>
      <c r="D179" s="55">
        <v>195129.1</v>
      </c>
      <c r="E179" s="55">
        <v>486676.1</v>
      </c>
      <c r="F179" s="222">
        <v>29713.1</v>
      </c>
      <c r="G179" s="182">
        <v>-1.9114441972660878E-2</v>
      </c>
      <c r="H179" s="59"/>
    </row>
    <row r="180" spans="1:8" s="60" customFormat="1" ht="10.5" customHeight="1" x14ac:dyDescent="0.2">
      <c r="A180" s="24"/>
      <c r="B180" s="37" t="s">
        <v>217</v>
      </c>
      <c r="C180" s="55">
        <v>1471796.2500000109</v>
      </c>
      <c r="D180" s="55">
        <v>1090938.6200000022</v>
      </c>
      <c r="E180" s="55">
        <v>2562734.8700000132</v>
      </c>
      <c r="F180" s="222">
        <v>195582.88</v>
      </c>
      <c r="G180" s="182">
        <v>-4.1979948207008455E-2</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843631714.50000012</v>
      </c>
      <c r="D186" s="166">
        <v>615849084.4799999</v>
      </c>
      <c r="E186" s="166">
        <v>1459480798.98</v>
      </c>
      <c r="F186" s="342">
        <v>140231878.03999999</v>
      </c>
      <c r="G186" s="194">
        <v>3.9326144372221483E-2</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v>13836736.005300354</v>
      </c>
      <c r="E189" s="55">
        <v>13836736.005300354</v>
      </c>
      <c r="F189" s="222"/>
      <c r="G189" s="185">
        <v>-3.2410197249418626E-2</v>
      </c>
      <c r="H189" s="69"/>
    </row>
    <row r="190" spans="1:8" ht="10.5" hidden="1" customHeight="1" x14ac:dyDescent="0.2">
      <c r="A190" s="2"/>
      <c r="B190" s="82" t="s">
        <v>81</v>
      </c>
      <c r="C190" s="55"/>
      <c r="D190" s="55">
        <v>10459056.010966115</v>
      </c>
      <c r="E190" s="55">
        <v>10459056.010966115</v>
      </c>
      <c r="F190" s="222"/>
      <c r="G190" s="185">
        <v>1.2431771908359757E-2</v>
      </c>
      <c r="H190" s="69"/>
    </row>
    <row r="191" spans="1:8" ht="10.5" hidden="1" customHeight="1" x14ac:dyDescent="0.2">
      <c r="A191" s="2"/>
      <c r="B191" s="82"/>
      <c r="C191" s="55"/>
      <c r="D191" s="55"/>
      <c r="E191" s="55"/>
      <c r="F191" s="222"/>
      <c r="G191" s="185"/>
      <c r="H191" s="69"/>
    </row>
    <row r="192" spans="1:8" s="28" customFormat="1" ht="27.75" customHeight="1" x14ac:dyDescent="0.2">
      <c r="A192" s="54"/>
      <c r="B192" s="391" t="s">
        <v>165</v>
      </c>
      <c r="C192" s="392"/>
      <c r="D192" s="377">
        <v>26219984.142074816</v>
      </c>
      <c r="E192" s="377">
        <v>26219984.142074816</v>
      </c>
      <c r="F192" s="393"/>
      <c r="G192" s="394">
        <v>-9.3916844579114978E-3</v>
      </c>
      <c r="H192" s="70"/>
    </row>
    <row r="193" spans="1:8" ht="10.5" customHeight="1" x14ac:dyDescent="0.2">
      <c r="A193" s="2"/>
      <c r="B193" s="84"/>
      <c r="C193" s="72"/>
      <c r="D193" s="72"/>
      <c r="E193" s="72"/>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tabColor indexed="26"/>
  </sheetPr>
  <dimension ref="A1:J257"/>
  <sheetViews>
    <sheetView showRowColHeaders="0" showZeros="0" view="pageBreakPreview" topLeftCell="A172" zoomScale="115" zoomScaleNormal="100" workbookViewId="0">
      <selection activeCell="C186" sqref="C186:E186"/>
    </sheetView>
  </sheetViews>
  <sheetFormatPr baseColWidth="10" defaultRowHeight="11.25" x14ac:dyDescent="0.2"/>
  <cols>
    <col min="1" max="1" width="4" style="6" customWidth="1"/>
    <col min="2" max="2" width="62.28515625" style="5" customWidth="1"/>
    <col min="3" max="3" width="13" style="3" customWidth="1"/>
    <col min="4" max="4" width="14.7109375" style="3" customWidth="1"/>
    <col min="5" max="5" width="9.140625" style="3" customWidth="1"/>
    <col min="6" max="6" width="2.5703125" style="3" customWidth="1"/>
    <col min="7" max="16384" width="11.42578125" style="5"/>
  </cols>
  <sheetData>
    <row r="1" spans="1:6" ht="9" customHeight="1" x14ac:dyDescent="0.2">
      <c r="A1" s="1"/>
      <c r="D1" s="4"/>
      <c r="E1" s="4"/>
      <c r="F1" s="4"/>
    </row>
    <row r="2" spans="1:6" ht="17.25" customHeight="1" x14ac:dyDescent="0.25">
      <c r="B2" s="7" t="s">
        <v>288</v>
      </c>
      <c r="C2" s="8"/>
      <c r="D2" s="8"/>
      <c r="E2" s="8"/>
      <c r="F2" s="8"/>
    </row>
    <row r="3" spans="1:6" ht="12" customHeight="1" x14ac:dyDescent="0.2">
      <c r="B3" s="9" t="str">
        <f>Maladie_nbre!C3</f>
        <v>MOIS DE MAI 2024</v>
      </c>
    </row>
    <row r="4" spans="1:6" ht="14.25" customHeight="1" x14ac:dyDescent="0.2">
      <c r="B4" s="12" t="s">
        <v>174</v>
      </c>
      <c r="C4" s="13"/>
      <c r="D4" s="13"/>
      <c r="E4" s="14"/>
      <c r="F4" s="15"/>
    </row>
    <row r="5" spans="1:6" ht="12" customHeight="1" x14ac:dyDescent="0.2">
      <c r="B5" s="16" t="s">
        <v>4</v>
      </c>
      <c r="C5" s="18" t="s">
        <v>6</v>
      </c>
      <c r="D5" s="219" t="s">
        <v>3</v>
      </c>
      <c r="E5" s="19" t="str">
        <f>Maladie_mnt!$H$5</f>
        <v>GAM</v>
      </c>
      <c r="F5" s="20"/>
    </row>
    <row r="6" spans="1:6" ht="9.75" customHeight="1" x14ac:dyDescent="0.2">
      <c r="B6" s="21"/>
      <c r="C6" s="17"/>
      <c r="D6" s="220" t="s">
        <v>87</v>
      </c>
      <c r="E6" s="22" t="str">
        <f>Maladie_mnt!$H$6</f>
        <v>en %</v>
      </c>
      <c r="F6" s="23"/>
    </row>
    <row r="7" spans="1:6" s="28" customFormat="1" ht="14.25" customHeight="1" x14ac:dyDescent="0.2">
      <c r="A7" s="24"/>
      <c r="B7" s="25" t="s">
        <v>170</v>
      </c>
      <c r="C7" s="192"/>
      <c r="D7" s="228"/>
      <c r="E7" s="193"/>
      <c r="F7" s="27"/>
    </row>
    <row r="8" spans="1:6" ht="6.75" customHeight="1" x14ac:dyDescent="0.2">
      <c r="B8" s="29"/>
      <c r="C8" s="30"/>
      <c r="D8" s="222"/>
      <c r="E8" s="179"/>
      <c r="F8" s="20"/>
    </row>
    <row r="9" spans="1:6" s="28" customFormat="1" ht="10.5" customHeight="1" x14ac:dyDescent="0.2">
      <c r="A9" s="24"/>
      <c r="B9" s="31" t="s">
        <v>88</v>
      </c>
      <c r="C9" s="30"/>
      <c r="D9" s="222"/>
      <c r="E9" s="179"/>
      <c r="F9" s="27"/>
    </row>
    <row r="10" spans="1:6" ht="10.5" customHeight="1" x14ac:dyDescent="0.2">
      <c r="B10" s="16" t="s">
        <v>22</v>
      </c>
      <c r="C10" s="30">
        <v>74178</v>
      </c>
      <c r="D10" s="222">
        <v>751</v>
      </c>
      <c r="E10" s="179">
        <v>-9.1801753269014186E-2</v>
      </c>
      <c r="F10" s="20"/>
    </row>
    <row r="11" spans="1:6" ht="10.5" customHeight="1" x14ac:dyDescent="0.2">
      <c r="B11" s="16" t="s">
        <v>23</v>
      </c>
      <c r="C11" s="30">
        <v>738</v>
      </c>
      <c r="D11" s="222"/>
      <c r="E11" s="179">
        <v>-0.15849486887115161</v>
      </c>
      <c r="F11" s="20"/>
    </row>
    <row r="12" spans="1:6" ht="10.5" customHeight="1" x14ac:dyDescent="0.2">
      <c r="B12" s="16" t="s">
        <v>218</v>
      </c>
      <c r="C12" s="30">
        <v>127.9</v>
      </c>
      <c r="D12" s="222"/>
      <c r="E12" s="179">
        <v>-0.41863636363636358</v>
      </c>
      <c r="F12" s="20"/>
    </row>
    <row r="13" spans="1:6" ht="10.5" customHeight="1" x14ac:dyDescent="0.2">
      <c r="B13" s="33" t="s">
        <v>193</v>
      </c>
      <c r="C13" s="30">
        <v>5927</v>
      </c>
      <c r="D13" s="222">
        <v>106</v>
      </c>
      <c r="E13" s="179">
        <v>-9.3869438923712023E-2</v>
      </c>
      <c r="F13" s="20"/>
    </row>
    <row r="14" spans="1:6" x14ac:dyDescent="0.2">
      <c r="B14" s="33" t="s">
        <v>194</v>
      </c>
      <c r="C14" s="30">
        <v>89</v>
      </c>
      <c r="D14" s="222">
        <v>7</v>
      </c>
      <c r="E14" s="179">
        <v>-3.2608695652173947E-2</v>
      </c>
      <c r="F14" s="20"/>
    </row>
    <row r="15" spans="1:6" x14ac:dyDescent="0.2">
      <c r="B15" s="33" t="s">
        <v>322</v>
      </c>
      <c r="C15" s="30">
        <v>1</v>
      </c>
      <c r="D15" s="222">
        <v>1</v>
      </c>
      <c r="E15" s="179">
        <v>0</v>
      </c>
      <c r="F15" s="20"/>
    </row>
    <row r="16" spans="1:6" x14ac:dyDescent="0.2">
      <c r="B16" s="33" t="s">
        <v>324</v>
      </c>
      <c r="C16" s="30"/>
      <c r="D16" s="222"/>
      <c r="E16" s="179"/>
      <c r="F16" s="20"/>
    </row>
    <row r="17" spans="1:6" x14ac:dyDescent="0.2">
      <c r="B17" s="33" t="s">
        <v>325</v>
      </c>
      <c r="C17" s="30">
        <v>3845</v>
      </c>
      <c r="D17" s="222">
        <v>52</v>
      </c>
      <c r="E17" s="179">
        <v>-0.12633492388093615</v>
      </c>
      <c r="F17" s="20"/>
    </row>
    <row r="18" spans="1:6" x14ac:dyDescent="0.2">
      <c r="B18" s="33" t="s">
        <v>320</v>
      </c>
      <c r="C18" s="30">
        <v>7</v>
      </c>
      <c r="D18" s="222">
        <v>0</v>
      </c>
      <c r="E18" s="179"/>
      <c r="F18" s="20"/>
    </row>
    <row r="19" spans="1:6" x14ac:dyDescent="0.2">
      <c r="B19" s="33" t="s">
        <v>321</v>
      </c>
      <c r="C19" s="30">
        <v>1985</v>
      </c>
      <c r="D19" s="222">
        <v>46</v>
      </c>
      <c r="E19" s="179">
        <v>-2.933985330073352E-2</v>
      </c>
      <c r="F19" s="20"/>
    </row>
    <row r="20" spans="1:6" x14ac:dyDescent="0.2">
      <c r="B20" s="33" t="s">
        <v>323</v>
      </c>
      <c r="C20" s="30">
        <v>6054.9</v>
      </c>
      <c r="D20" s="222">
        <v>106</v>
      </c>
      <c r="E20" s="179">
        <v>-0.10443721342996604</v>
      </c>
      <c r="F20" s="20"/>
    </row>
    <row r="21" spans="1:6" x14ac:dyDescent="0.2">
      <c r="B21" s="35"/>
      <c r="C21" s="30"/>
      <c r="D21" s="222"/>
      <c r="E21" s="179"/>
      <c r="F21" s="34"/>
    </row>
    <row r="22" spans="1:6" s="28" customFormat="1" ht="10.5" customHeight="1" x14ac:dyDescent="0.2">
      <c r="A22" s="24"/>
      <c r="B22" s="31" t="s">
        <v>102</v>
      </c>
      <c r="C22" s="30"/>
      <c r="D22" s="222"/>
      <c r="E22" s="179"/>
      <c r="F22" s="36"/>
    </row>
    <row r="23" spans="1:6" ht="10.5" customHeight="1" x14ac:dyDescent="0.2">
      <c r="B23" s="16" t="s">
        <v>22</v>
      </c>
      <c r="C23" s="30">
        <v>188495</v>
      </c>
      <c r="D23" s="222">
        <v>43540</v>
      </c>
      <c r="E23" s="179">
        <v>-1.6185097809975124E-2</v>
      </c>
      <c r="F23" s="20"/>
    </row>
    <row r="24" spans="1:6" ht="10.5" customHeight="1" x14ac:dyDescent="0.2">
      <c r="B24" s="16" t="s">
        <v>23</v>
      </c>
      <c r="C24" s="30">
        <v>7</v>
      </c>
      <c r="D24" s="222"/>
      <c r="E24" s="179"/>
      <c r="F24" s="34"/>
    </row>
    <row r="25" spans="1:6" ht="10.5" customHeight="1" x14ac:dyDescent="0.2">
      <c r="B25" s="33" t="s">
        <v>193</v>
      </c>
      <c r="C25" s="30">
        <v>4026.5</v>
      </c>
      <c r="D25" s="222">
        <v>1357</v>
      </c>
      <c r="E25" s="179">
        <v>0.27703774183317464</v>
      </c>
      <c r="F25" s="34"/>
    </row>
    <row r="26" spans="1:6" ht="10.5" customHeight="1" x14ac:dyDescent="0.2">
      <c r="B26" s="33" t="s">
        <v>194</v>
      </c>
      <c r="C26" s="30">
        <v>119973</v>
      </c>
      <c r="D26" s="222">
        <v>41380</v>
      </c>
      <c r="E26" s="179">
        <v>7.7546951203082415E-2</v>
      </c>
      <c r="F26" s="34"/>
    </row>
    <row r="27" spans="1:6" ht="10.5" customHeight="1" x14ac:dyDescent="0.2">
      <c r="B27" s="33" t="s">
        <v>322</v>
      </c>
      <c r="C27" s="30">
        <v>988</v>
      </c>
      <c r="D27" s="222">
        <v>744</v>
      </c>
      <c r="E27" s="179">
        <v>0.19467956469165659</v>
      </c>
      <c r="F27" s="34"/>
    </row>
    <row r="28" spans="1:6" ht="10.5" customHeight="1" x14ac:dyDescent="0.2">
      <c r="B28" s="33" t="s">
        <v>324</v>
      </c>
      <c r="C28" s="30">
        <v>14580</v>
      </c>
      <c r="D28" s="222">
        <v>14338</v>
      </c>
      <c r="E28" s="179">
        <v>0.38566812393081173</v>
      </c>
      <c r="F28" s="34"/>
    </row>
    <row r="29" spans="1:6" ht="10.5" customHeight="1" x14ac:dyDescent="0.2">
      <c r="B29" s="33" t="s">
        <v>325</v>
      </c>
      <c r="C29" s="30">
        <v>15255</v>
      </c>
      <c r="D29" s="222">
        <v>14650</v>
      </c>
      <c r="E29" s="179">
        <v>0.44720614742434295</v>
      </c>
      <c r="F29" s="34"/>
    </row>
    <row r="30" spans="1:6" ht="10.5" customHeight="1" x14ac:dyDescent="0.2">
      <c r="B30" s="33" t="s">
        <v>320</v>
      </c>
      <c r="C30" s="30">
        <v>64201</v>
      </c>
      <c r="D30" s="222">
        <v>1909</v>
      </c>
      <c r="E30" s="179">
        <v>-3.361230695125994E-2</v>
      </c>
      <c r="F30" s="34"/>
    </row>
    <row r="31" spans="1:6" ht="10.5" customHeight="1" x14ac:dyDescent="0.2">
      <c r="B31" s="33" t="s">
        <v>321</v>
      </c>
      <c r="C31" s="30">
        <v>2703</v>
      </c>
      <c r="D31" s="222">
        <v>507</v>
      </c>
      <c r="E31" s="179">
        <v>8.9585666293392485E-3</v>
      </c>
      <c r="F31" s="34"/>
    </row>
    <row r="32" spans="1:6" ht="10.5" customHeight="1" x14ac:dyDescent="0.2">
      <c r="B32" s="33" t="s">
        <v>323</v>
      </c>
      <c r="C32" s="30">
        <v>22246</v>
      </c>
      <c r="D32" s="222">
        <v>9232</v>
      </c>
      <c r="E32" s="179">
        <v>9.3922108575924534E-2</v>
      </c>
      <c r="F32" s="34"/>
    </row>
    <row r="33" spans="1:6" ht="10.5" customHeight="1" x14ac:dyDescent="0.2">
      <c r="B33" s="16" t="s">
        <v>195</v>
      </c>
      <c r="C33" s="30">
        <v>123999.5</v>
      </c>
      <c r="D33" s="222">
        <v>42737</v>
      </c>
      <c r="E33" s="179">
        <v>8.3040736470670451E-2</v>
      </c>
      <c r="F33" s="34"/>
    </row>
    <row r="34" spans="1:6" ht="10.5" customHeight="1" x14ac:dyDescent="0.2">
      <c r="B34" s="16" t="s">
        <v>196</v>
      </c>
      <c r="C34" s="30">
        <v>7</v>
      </c>
      <c r="D34" s="222"/>
      <c r="E34" s="179">
        <v>-0.22222222222222221</v>
      </c>
      <c r="F34" s="34"/>
    </row>
    <row r="35" spans="1:6" ht="10.5" customHeight="1" x14ac:dyDescent="0.2">
      <c r="B35" s="16" t="s">
        <v>197</v>
      </c>
      <c r="C35" s="30">
        <v>7</v>
      </c>
      <c r="D35" s="222"/>
      <c r="E35" s="179"/>
      <c r="F35" s="34"/>
    </row>
    <row r="36" spans="1:6" ht="10.5" customHeight="1" x14ac:dyDescent="0.2">
      <c r="B36" s="16" t="s">
        <v>198</v>
      </c>
      <c r="C36" s="30">
        <v>45</v>
      </c>
      <c r="D36" s="222"/>
      <c r="E36" s="179"/>
      <c r="F36" s="34"/>
    </row>
    <row r="37" spans="1:6" ht="17.25"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0">
        <v>262673</v>
      </c>
      <c r="D39" s="222">
        <v>44291</v>
      </c>
      <c r="E39" s="179">
        <v>-3.8785532363359576E-2</v>
      </c>
      <c r="F39" s="34"/>
    </row>
    <row r="40" spans="1:6" ht="10.5" customHeight="1" x14ac:dyDescent="0.2">
      <c r="B40" s="16" t="s">
        <v>23</v>
      </c>
      <c r="C40" s="30">
        <v>745</v>
      </c>
      <c r="D40" s="222"/>
      <c r="E40" s="179">
        <v>-0.27458617332035051</v>
      </c>
      <c r="F40" s="34"/>
    </row>
    <row r="41" spans="1:6" s="28" customFormat="1" ht="10.5" customHeight="1" x14ac:dyDescent="0.2">
      <c r="A41" s="24"/>
      <c r="B41" s="33" t="s">
        <v>193</v>
      </c>
      <c r="C41" s="30">
        <v>4154.3999999999996</v>
      </c>
      <c r="D41" s="222">
        <v>1357</v>
      </c>
      <c r="E41" s="179">
        <v>0.23166320782686034</v>
      </c>
      <c r="F41" s="27"/>
    </row>
    <row r="42" spans="1:6" ht="10.5" customHeight="1" x14ac:dyDescent="0.2">
      <c r="B42" s="33" t="s">
        <v>194</v>
      </c>
      <c r="C42" s="343">
        <v>125900</v>
      </c>
      <c r="D42" s="222">
        <v>41486</v>
      </c>
      <c r="E42" s="344">
        <v>6.8035290125551429E-2</v>
      </c>
      <c r="F42" s="34"/>
    </row>
    <row r="43" spans="1:6" ht="10.5" customHeight="1" x14ac:dyDescent="0.2">
      <c r="B43" s="33" t="s">
        <v>322</v>
      </c>
      <c r="C43" s="343">
        <v>1077</v>
      </c>
      <c r="D43" s="222">
        <v>751</v>
      </c>
      <c r="E43" s="344">
        <v>0.17192600652883572</v>
      </c>
      <c r="F43" s="34"/>
    </row>
    <row r="44" spans="1:6" ht="10.5" customHeight="1" x14ac:dyDescent="0.2">
      <c r="B44" s="33" t="s">
        <v>324</v>
      </c>
      <c r="C44" s="343">
        <v>14581</v>
      </c>
      <c r="D44" s="222">
        <v>14339</v>
      </c>
      <c r="E44" s="344">
        <v>0.38563147391428299</v>
      </c>
      <c r="F44" s="34"/>
    </row>
    <row r="45" spans="1:6" ht="10.5" customHeight="1" x14ac:dyDescent="0.2">
      <c r="B45" s="33" t="s">
        <v>325</v>
      </c>
      <c r="C45" s="343">
        <v>15255</v>
      </c>
      <c r="D45" s="222">
        <v>14650</v>
      </c>
      <c r="E45" s="344">
        <v>0.44706886738759244</v>
      </c>
      <c r="F45" s="34"/>
    </row>
    <row r="46" spans="1:6" ht="10.5" customHeight="1" x14ac:dyDescent="0.2">
      <c r="B46" s="33" t="s">
        <v>320</v>
      </c>
      <c r="C46" s="343">
        <v>68046</v>
      </c>
      <c r="D46" s="222">
        <v>1961</v>
      </c>
      <c r="E46" s="344">
        <v>-3.9373191219030157E-2</v>
      </c>
      <c r="F46" s="34"/>
    </row>
    <row r="47" spans="1:6" ht="10.5" customHeight="1" x14ac:dyDescent="0.2">
      <c r="B47" s="33" t="s">
        <v>321</v>
      </c>
      <c r="C47" s="343">
        <v>2710</v>
      </c>
      <c r="D47" s="222">
        <v>507</v>
      </c>
      <c r="E47" s="344">
        <v>1.1194029850746245E-2</v>
      </c>
      <c r="F47" s="34"/>
    </row>
    <row r="48" spans="1:6" ht="10.5" customHeight="1" x14ac:dyDescent="0.2">
      <c r="B48" s="33" t="s">
        <v>323</v>
      </c>
      <c r="C48" s="343">
        <v>24231</v>
      </c>
      <c r="D48" s="222">
        <v>9278</v>
      </c>
      <c r="E48" s="344">
        <v>8.2659398597024314E-2</v>
      </c>
      <c r="F48" s="34"/>
    </row>
    <row r="49" spans="1:6" ht="10.5" customHeight="1" x14ac:dyDescent="0.2">
      <c r="B49" s="16" t="s">
        <v>196</v>
      </c>
      <c r="C49" s="343">
        <v>130054.39999999999</v>
      </c>
      <c r="D49" s="222">
        <v>42843</v>
      </c>
      <c r="E49" s="344">
        <v>7.2587070010638799E-2</v>
      </c>
      <c r="F49" s="34"/>
    </row>
    <row r="50" spans="1:6" s="28" customFormat="1" ht="10.5" customHeight="1" x14ac:dyDescent="0.2">
      <c r="A50" s="24"/>
      <c r="B50" s="16" t="s">
        <v>197</v>
      </c>
      <c r="C50" s="343">
        <v>7</v>
      </c>
      <c r="D50" s="222"/>
      <c r="E50" s="344">
        <v>-0.22222222222222221</v>
      </c>
      <c r="F50" s="27"/>
    </row>
    <row r="51" spans="1:6" ht="10.5" customHeight="1" x14ac:dyDescent="0.2">
      <c r="B51" s="16" t="s">
        <v>198</v>
      </c>
      <c r="C51" s="343">
        <v>7</v>
      </c>
      <c r="D51" s="222"/>
      <c r="E51" s="344"/>
      <c r="F51" s="34"/>
    </row>
    <row r="52" spans="1:6" ht="11.25" customHeight="1" x14ac:dyDescent="0.2">
      <c r="B52" s="16" t="s">
        <v>303</v>
      </c>
      <c r="C52" s="343">
        <v>45</v>
      </c>
      <c r="D52" s="222"/>
      <c r="E52" s="344"/>
      <c r="F52" s="34"/>
    </row>
    <row r="53" spans="1:6" ht="11.25" hidden="1" customHeight="1" x14ac:dyDescent="0.2">
      <c r="B53" s="16"/>
      <c r="C53" s="30"/>
      <c r="D53" s="222"/>
      <c r="E53" s="179"/>
      <c r="F53" s="34"/>
    </row>
    <row r="54" spans="1:6" ht="11.25" customHeight="1" x14ac:dyDescent="0.2">
      <c r="B54" s="31" t="s">
        <v>122</v>
      </c>
      <c r="C54" s="30"/>
      <c r="D54" s="222"/>
      <c r="E54" s="179"/>
      <c r="F54" s="34"/>
    </row>
    <row r="55" spans="1:6" ht="10.5" customHeight="1" x14ac:dyDescent="0.2">
      <c r="B55" s="16" t="s">
        <v>22</v>
      </c>
      <c r="C55" s="30">
        <v>113457</v>
      </c>
      <c r="D55" s="222">
        <v>537</v>
      </c>
      <c r="E55" s="179">
        <v>4.4252593213007119E-2</v>
      </c>
      <c r="F55" s="34"/>
    </row>
    <row r="56" spans="1:6" ht="10.5" customHeight="1" x14ac:dyDescent="0.2">
      <c r="B56" s="16" t="s">
        <v>169</v>
      </c>
      <c r="C56" s="30">
        <v>4646</v>
      </c>
      <c r="D56" s="222"/>
      <c r="E56" s="179">
        <v>-0.15939931246607564</v>
      </c>
      <c r="F56" s="34"/>
    </row>
    <row r="57" spans="1:6" ht="6" customHeight="1" x14ac:dyDescent="0.2">
      <c r="B57" s="35"/>
      <c r="C57" s="30"/>
      <c r="D57" s="222"/>
      <c r="E57" s="179"/>
      <c r="F57" s="34"/>
    </row>
    <row r="58" spans="1:6" s="28" customFormat="1" ht="11.25" customHeight="1" x14ac:dyDescent="0.2">
      <c r="A58" s="24"/>
      <c r="B58" s="31" t="s">
        <v>121</v>
      </c>
      <c r="C58" s="30"/>
      <c r="D58" s="222"/>
      <c r="E58" s="179"/>
      <c r="F58" s="36"/>
    </row>
    <row r="59" spans="1:6" s="28" customFormat="1" ht="10.5" customHeight="1" x14ac:dyDescent="0.2">
      <c r="A59" s="24"/>
      <c r="B59" s="16" t="s">
        <v>22</v>
      </c>
      <c r="C59" s="30">
        <v>1843</v>
      </c>
      <c r="D59" s="222"/>
      <c r="E59" s="179">
        <v>-9.1397849462365732E-3</v>
      </c>
      <c r="F59" s="36"/>
    </row>
    <row r="60" spans="1:6" s="28" customFormat="1" ht="10.5" customHeight="1" x14ac:dyDescent="0.2">
      <c r="A60" s="24"/>
      <c r="B60" s="16" t="s">
        <v>23</v>
      </c>
      <c r="C60" s="30"/>
      <c r="D60" s="222"/>
      <c r="E60" s="179"/>
      <c r="F60" s="36"/>
    </row>
    <row r="61" spans="1:6" s="28" customFormat="1" ht="10.5" customHeight="1" x14ac:dyDescent="0.2">
      <c r="A61" s="24"/>
      <c r="B61" s="16" t="s">
        <v>199</v>
      </c>
      <c r="C61" s="30">
        <v>1802</v>
      </c>
      <c r="D61" s="222"/>
      <c r="E61" s="179">
        <v>-2.8571428571428581E-2</v>
      </c>
      <c r="F61" s="36"/>
    </row>
    <row r="62" spans="1:6" s="28" customFormat="1" ht="10.5" customHeight="1" x14ac:dyDescent="0.2">
      <c r="A62" s="24"/>
      <c r="B62" s="16" t="s">
        <v>200</v>
      </c>
      <c r="C62" s="30">
        <v>112</v>
      </c>
      <c r="D62" s="222"/>
      <c r="E62" s="179">
        <v>4.6728971962616717E-2</v>
      </c>
      <c r="F62" s="36"/>
    </row>
    <row r="63" spans="1:6" s="28" customFormat="1" ht="10.5" customHeight="1" x14ac:dyDescent="0.2">
      <c r="A63" s="24"/>
      <c r="B63" s="16" t="s">
        <v>201</v>
      </c>
      <c r="C63" s="30">
        <v>430</v>
      </c>
      <c r="D63" s="222">
        <v>1</v>
      </c>
      <c r="E63" s="179">
        <v>-9.2165898617511122E-3</v>
      </c>
      <c r="F63" s="36"/>
    </row>
    <row r="64" spans="1:6" s="28" customFormat="1" ht="10.5" customHeight="1" x14ac:dyDescent="0.2">
      <c r="A64" s="24"/>
      <c r="B64" s="16" t="s">
        <v>202</v>
      </c>
      <c r="C64" s="30">
        <v>15078</v>
      </c>
      <c r="D64" s="222"/>
      <c r="E64" s="179">
        <v>3.4582132564841439E-2</v>
      </c>
      <c r="F64" s="36"/>
    </row>
    <row r="65" spans="1:6" s="28" customFormat="1" ht="10.5" customHeight="1" x14ac:dyDescent="0.2">
      <c r="A65" s="24"/>
      <c r="B65" s="16" t="s">
        <v>203</v>
      </c>
      <c r="C65" s="30">
        <v>900</v>
      </c>
      <c r="D65" s="222"/>
      <c r="E65" s="179">
        <v>-0.1124260355029586</v>
      </c>
      <c r="F65" s="36"/>
    </row>
    <row r="66" spans="1:6" s="28" customFormat="1" ht="10.5" customHeight="1" x14ac:dyDescent="0.2">
      <c r="A66" s="24"/>
      <c r="B66" s="16" t="s">
        <v>204</v>
      </c>
      <c r="C66" s="30">
        <v>865</v>
      </c>
      <c r="D66" s="222"/>
      <c r="E66" s="179">
        <v>-0.24122807017543857</v>
      </c>
      <c r="F66" s="36"/>
    </row>
    <row r="67" spans="1:6" s="28" customFormat="1" ht="6.75" customHeight="1" x14ac:dyDescent="0.2">
      <c r="A67" s="24"/>
      <c r="B67" s="35"/>
      <c r="C67" s="30"/>
      <c r="D67" s="222"/>
      <c r="E67" s="179"/>
      <c r="F67" s="36"/>
    </row>
    <row r="68" spans="1:6" s="28" customFormat="1" ht="10.5" customHeight="1" x14ac:dyDescent="0.2">
      <c r="A68" s="24"/>
      <c r="B68" s="31" t="s">
        <v>243</v>
      </c>
      <c r="C68" s="30"/>
      <c r="D68" s="222"/>
      <c r="E68" s="179"/>
      <c r="F68" s="36"/>
    </row>
    <row r="69" spans="1:6" s="28" customFormat="1" ht="10.5" customHeight="1" x14ac:dyDescent="0.2">
      <c r="A69" s="24"/>
      <c r="B69" s="16" t="s">
        <v>22</v>
      </c>
      <c r="C69" s="30">
        <v>21432</v>
      </c>
      <c r="D69" s="222"/>
      <c r="E69" s="179">
        <v>9.8119588051442275E-2</v>
      </c>
      <c r="F69" s="36"/>
    </row>
    <row r="70" spans="1:6" s="28" customFormat="1" ht="10.5" customHeight="1" x14ac:dyDescent="0.2">
      <c r="A70" s="24"/>
      <c r="B70" s="16" t="s">
        <v>23</v>
      </c>
      <c r="C70" s="30">
        <v>922</v>
      </c>
      <c r="D70" s="222"/>
      <c r="E70" s="179">
        <v>0.18967741935483873</v>
      </c>
      <c r="F70" s="36"/>
    </row>
    <row r="71" spans="1:6" s="28" customFormat="1" ht="10.5" customHeight="1" x14ac:dyDescent="0.2">
      <c r="A71" s="24"/>
      <c r="B71" s="33" t="s">
        <v>193</v>
      </c>
      <c r="C71" s="30">
        <v>2083</v>
      </c>
      <c r="D71" s="222"/>
      <c r="E71" s="179">
        <v>0.13022246337493226</v>
      </c>
      <c r="F71" s="36"/>
    </row>
    <row r="72" spans="1:6" s="28" customFormat="1" ht="10.5" customHeight="1" x14ac:dyDescent="0.2">
      <c r="A72" s="24"/>
      <c r="B72" s="33" t="s">
        <v>194</v>
      </c>
      <c r="C72" s="30">
        <v>4555</v>
      </c>
      <c r="D72" s="222"/>
      <c r="E72" s="179">
        <v>0.16824826878686849</v>
      </c>
      <c r="F72" s="36"/>
    </row>
    <row r="73" spans="1:6" s="28" customFormat="1" ht="10.5" customHeight="1" x14ac:dyDescent="0.2">
      <c r="A73" s="24"/>
      <c r="B73" s="33" t="s">
        <v>322</v>
      </c>
      <c r="C73" s="30">
        <v>19</v>
      </c>
      <c r="D73" s="222"/>
      <c r="E73" s="179">
        <v>0.58333333333333326</v>
      </c>
      <c r="F73" s="36"/>
    </row>
    <row r="74" spans="1:6" s="28" customFormat="1" ht="10.5" customHeight="1" x14ac:dyDescent="0.2">
      <c r="A74" s="24"/>
      <c r="B74" s="33" t="s">
        <v>324</v>
      </c>
      <c r="C74" s="30">
        <v>406</v>
      </c>
      <c r="D74" s="222"/>
      <c r="E74" s="179"/>
      <c r="F74" s="36"/>
    </row>
    <row r="75" spans="1:6" s="28" customFormat="1" ht="10.5" customHeight="1" x14ac:dyDescent="0.2">
      <c r="A75" s="24"/>
      <c r="B75" s="33" t="s">
        <v>325</v>
      </c>
      <c r="C75" s="30">
        <v>211</v>
      </c>
      <c r="D75" s="222"/>
      <c r="E75" s="179">
        <v>-0.21561338289962828</v>
      </c>
      <c r="F75" s="36"/>
    </row>
    <row r="76" spans="1:6" s="28" customFormat="1" ht="10.5" customHeight="1" x14ac:dyDescent="0.2">
      <c r="A76" s="24"/>
      <c r="B76" s="33" t="s">
        <v>320</v>
      </c>
      <c r="C76" s="30">
        <v>612</v>
      </c>
      <c r="D76" s="222"/>
      <c r="E76" s="179">
        <v>-8.3832335329341312E-2</v>
      </c>
      <c r="F76" s="36"/>
    </row>
    <row r="77" spans="1:6" s="28" customFormat="1" ht="10.5" customHeight="1" x14ac:dyDescent="0.2">
      <c r="A77" s="24"/>
      <c r="B77" s="33" t="s">
        <v>321</v>
      </c>
      <c r="C77" s="30">
        <v>440</v>
      </c>
      <c r="D77" s="222"/>
      <c r="E77" s="179">
        <v>4.7619047619047672E-2</v>
      </c>
      <c r="F77" s="36"/>
    </row>
    <row r="78" spans="1:6" s="28" customFormat="1" ht="10.5" customHeight="1" x14ac:dyDescent="0.2">
      <c r="A78" s="24"/>
      <c r="B78" s="33" t="s">
        <v>323</v>
      </c>
      <c r="C78" s="30">
        <v>2867</v>
      </c>
      <c r="D78" s="222"/>
      <c r="E78" s="179">
        <v>0.21328819297503165</v>
      </c>
      <c r="F78" s="36"/>
    </row>
    <row r="79" spans="1:6" s="28" customFormat="1" ht="10.5" customHeight="1" x14ac:dyDescent="0.2">
      <c r="A79" s="24"/>
      <c r="B79" s="16" t="s">
        <v>195</v>
      </c>
      <c r="C79" s="30">
        <v>6638</v>
      </c>
      <c r="D79" s="222"/>
      <c r="E79" s="179">
        <v>0.15604319052594917</v>
      </c>
      <c r="F79" s="36"/>
    </row>
    <row r="80" spans="1:6" s="28" customFormat="1" ht="10.5" customHeight="1" x14ac:dyDescent="0.2">
      <c r="A80" s="24"/>
      <c r="B80" s="16" t="s">
        <v>196</v>
      </c>
      <c r="C80" s="30"/>
      <c r="D80" s="222"/>
      <c r="E80" s="179"/>
      <c r="F80" s="36"/>
    </row>
    <row r="81" spans="1:6" s="28" customFormat="1" ht="10.5" customHeight="1" x14ac:dyDescent="0.2">
      <c r="A81" s="24"/>
      <c r="B81" s="16" t="s">
        <v>197</v>
      </c>
      <c r="C81" s="30"/>
      <c r="D81" s="222"/>
      <c r="E81" s="179"/>
      <c r="F81" s="36"/>
    </row>
    <row r="82" spans="1:6" s="28" customFormat="1" ht="10.5" customHeight="1" x14ac:dyDescent="0.2">
      <c r="A82" s="24"/>
      <c r="B82" s="16" t="s">
        <v>198</v>
      </c>
      <c r="C82" s="343"/>
      <c r="D82" s="222"/>
      <c r="E82" s="344"/>
      <c r="F82" s="36"/>
    </row>
    <row r="83" spans="1:6" ht="10.5" customHeight="1" x14ac:dyDescent="0.2">
      <c r="B83" s="16" t="s">
        <v>200</v>
      </c>
      <c r="C83" s="343">
        <v>40</v>
      </c>
      <c r="D83" s="222"/>
      <c r="E83" s="344">
        <v>-0.13043478260869568</v>
      </c>
      <c r="F83" s="34"/>
    </row>
    <row r="84" spans="1:6" ht="10.5" customHeight="1" x14ac:dyDescent="0.2">
      <c r="B84" s="16" t="s">
        <v>201</v>
      </c>
      <c r="C84" s="343">
        <v>136</v>
      </c>
      <c r="D84" s="222"/>
      <c r="E84" s="344">
        <v>0.2952380952380953</v>
      </c>
      <c r="F84" s="20"/>
    </row>
    <row r="85" spans="1:6" ht="10.5" customHeight="1" x14ac:dyDescent="0.2">
      <c r="B85" s="16" t="s">
        <v>202</v>
      </c>
      <c r="C85" s="343">
        <v>2982</v>
      </c>
      <c r="D85" s="222"/>
      <c r="E85" s="344">
        <v>7.4981975486661856E-2</v>
      </c>
      <c r="F85" s="34"/>
    </row>
    <row r="86" spans="1:6" ht="10.5" customHeight="1" x14ac:dyDescent="0.2">
      <c r="B86" s="16" t="s">
        <v>203</v>
      </c>
      <c r="C86" s="343">
        <v>359</v>
      </c>
      <c r="D86" s="222"/>
      <c r="E86" s="344">
        <v>0.28673835125448033</v>
      </c>
      <c r="F86" s="34"/>
    </row>
    <row r="87" spans="1:6" ht="10.5" customHeight="1" x14ac:dyDescent="0.2">
      <c r="B87" s="16" t="s">
        <v>204</v>
      </c>
      <c r="C87" s="343">
        <v>90</v>
      </c>
      <c r="D87" s="222"/>
      <c r="E87" s="344"/>
      <c r="F87" s="34"/>
    </row>
    <row r="88" spans="1:6" s="28" customFormat="1" ht="14.25" customHeight="1" x14ac:dyDescent="0.2">
      <c r="A88" s="24"/>
      <c r="B88" s="16" t="s">
        <v>303</v>
      </c>
      <c r="C88" s="345"/>
      <c r="D88" s="222"/>
      <c r="E88" s="346"/>
      <c r="F88" s="47"/>
    </row>
    <row r="89" spans="1:6" s="28" customFormat="1" ht="12" customHeight="1" x14ac:dyDescent="0.2">
      <c r="A89" s="24"/>
      <c r="B89" s="31" t="s">
        <v>278</v>
      </c>
      <c r="C89" s="345"/>
      <c r="D89" s="222"/>
      <c r="E89" s="346"/>
      <c r="F89" s="47"/>
    </row>
    <row r="90" spans="1:6" ht="10.5" customHeight="1" x14ac:dyDescent="0.2">
      <c r="B90" s="16" t="s">
        <v>22</v>
      </c>
      <c r="C90" s="345">
        <v>399405</v>
      </c>
      <c r="D90" s="222">
        <v>44828</v>
      </c>
      <c r="E90" s="346">
        <v>-9.6529117426815692E-3</v>
      </c>
      <c r="F90" s="47"/>
    </row>
    <row r="91" spans="1:6" s="28" customFormat="1" ht="10.5" customHeight="1" x14ac:dyDescent="0.2">
      <c r="A91" s="24"/>
      <c r="B91" s="16" t="s">
        <v>169</v>
      </c>
      <c r="C91" s="345">
        <v>6313</v>
      </c>
      <c r="D91" s="222"/>
      <c r="E91" s="346">
        <v>-0.13862737071906128</v>
      </c>
      <c r="F91" s="47"/>
    </row>
    <row r="92" spans="1:6" ht="10.5" customHeight="1" x14ac:dyDescent="0.2">
      <c r="B92" s="33" t="s">
        <v>193</v>
      </c>
      <c r="C92" s="345">
        <v>37349.4</v>
      </c>
      <c r="D92" s="222">
        <v>1398</v>
      </c>
      <c r="E92" s="346">
        <v>6.7278182597513947E-2</v>
      </c>
      <c r="F92" s="47"/>
    </row>
    <row r="93" spans="1:6" ht="10.5" customHeight="1" x14ac:dyDescent="0.2">
      <c r="B93" s="33" t="s">
        <v>194</v>
      </c>
      <c r="C93" s="46">
        <v>130455</v>
      </c>
      <c r="D93" s="222">
        <v>41486</v>
      </c>
      <c r="E93" s="190">
        <v>7.1243810509201033E-2</v>
      </c>
      <c r="F93" s="47"/>
    </row>
    <row r="94" spans="1:6" ht="10.5" customHeight="1" x14ac:dyDescent="0.2">
      <c r="B94" s="33" t="s">
        <v>322</v>
      </c>
      <c r="C94" s="46">
        <v>1096</v>
      </c>
      <c r="D94" s="222">
        <v>751</v>
      </c>
      <c r="E94" s="190">
        <v>0.17722878625134264</v>
      </c>
      <c r="F94" s="47"/>
    </row>
    <row r="95" spans="1:6" ht="10.5" customHeight="1" x14ac:dyDescent="0.2">
      <c r="B95" s="33" t="s">
        <v>324</v>
      </c>
      <c r="C95" s="46">
        <v>14987</v>
      </c>
      <c r="D95" s="222">
        <v>14339</v>
      </c>
      <c r="E95" s="190">
        <v>0.40196445275958848</v>
      </c>
      <c r="F95" s="47"/>
    </row>
    <row r="96" spans="1:6" ht="10.5" customHeight="1" x14ac:dyDescent="0.2">
      <c r="B96" s="33" t="s">
        <v>325</v>
      </c>
      <c r="C96" s="46">
        <v>15466</v>
      </c>
      <c r="D96" s="222">
        <v>14650</v>
      </c>
      <c r="E96" s="190">
        <v>0.430579964850615</v>
      </c>
      <c r="F96" s="47"/>
    </row>
    <row r="97" spans="2:6" ht="10.5" customHeight="1" x14ac:dyDescent="0.2">
      <c r="B97" s="33" t="s">
        <v>320</v>
      </c>
      <c r="C97" s="46">
        <v>68658</v>
      </c>
      <c r="D97" s="222">
        <v>1961</v>
      </c>
      <c r="E97" s="190">
        <v>-3.9788540340964684E-2</v>
      </c>
      <c r="F97" s="47"/>
    </row>
    <row r="98" spans="2:6" ht="10.5" customHeight="1" x14ac:dyDescent="0.2">
      <c r="B98" s="33" t="s">
        <v>321</v>
      </c>
      <c r="C98" s="46">
        <v>3150</v>
      </c>
      <c r="D98" s="222">
        <v>507</v>
      </c>
      <c r="E98" s="190">
        <v>1.6129032258064502E-2</v>
      </c>
      <c r="F98" s="47"/>
    </row>
    <row r="99" spans="2:6" ht="10.5" customHeight="1" x14ac:dyDescent="0.2">
      <c r="B99" s="33" t="s">
        <v>323</v>
      </c>
      <c r="C99" s="46">
        <v>27098</v>
      </c>
      <c r="D99" s="222">
        <v>9278</v>
      </c>
      <c r="E99" s="190">
        <v>9.5134173941157529E-2</v>
      </c>
      <c r="F99" s="47"/>
    </row>
    <row r="100" spans="2:6" ht="10.5" customHeight="1" x14ac:dyDescent="0.2">
      <c r="B100" s="16" t="s">
        <v>195</v>
      </c>
      <c r="C100" s="46">
        <v>167804.4</v>
      </c>
      <c r="D100" s="222">
        <v>42884</v>
      </c>
      <c r="E100" s="190">
        <v>7.0358605380994366E-2</v>
      </c>
      <c r="F100" s="47"/>
    </row>
    <row r="101" spans="2:6" ht="10.5" customHeight="1" x14ac:dyDescent="0.2">
      <c r="B101" s="16" t="s">
        <v>196</v>
      </c>
      <c r="C101" s="46">
        <v>7</v>
      </c>
      <c r="D101" s="222"/>
      <c r="E101" s="190">
        <v>-0.5625</v>
      </c>
      <c r="F101" s="47"/>
    </row>
    <row r="102" spans="2:6" ht="10.5" customHeight="1" x14ac:dyDescent="0.2">
      <c r="B102" s="16" t="s">
        <v>197</v>
      </c>
      <c r="C102" s="46">
        <v>7</v>
      </c>
      <c r="D102" s="222"/>
      <c r="E102" s="190"/>
      <c r="F102" s="47"/>
    </row>
    <row r="103" spans="2:6" ht="10.5" customHeight="1" x14ac:dyDescent="0.2">
      <c r="B103" s="16" t="s">
        <v>198</v>
      </c>
      <c r="C103" s="46">
        <v>45</v>
      </c>
      <c r="D103" s="222"/>
      <c r="E103" s="190"/>
      <c r="F103" s="47"/>
    </row>
    <row r="104" spans="2:6" ht="10.5" customHeight="1" x14ac:dyDescent="0.2">
      <c r="B104" s="16" t="s">
        <v>200</v>
      </c>
      <c r="C104" s="46">
        <v>152</v>
      </c>
      <c r="D104" s="222"/>
      <c r="E104" s="190">
        <v>-6.5359477124182774E-3</v>
      </c>
      <c r="F104" s="47"/>
    </row>
    <row r="105" spans="2:6" ht="10.5" customHeight="1" x14ac:dyDescent="0.2">
      <c r="B105" s="16" t="s">
        <v>201</v>
      </c>
      <c r="C105" s="46">
        <v>566</v>
      </c>
      <c r="D105" s="222">
        <v>1</v>
      </c>
      <c r="E105" s="190">
        <v>5.009276437847876E-2</v>
      </c>
      <c r="F105" s="47"/>
    </row>
    <row r="106" spans="2:6" ht="10.5" customHeight="1" x14ac:dyDescent="0.2">
      <c r="B106" s="16" t="s">
        <v>202</v>
      </c>
      <c r="C106" s="46">
        <v>18060</v>
      </c>
      <c r="D106" s="222"/>
      <c r="E106" s="190">
        <v>4.1042195065713605E-2</v>
      </c>
      <c r="F106" s="47"/>
    </row>
    <row r="107" spans="2:6" ht="10.5" customHeight="1" x14ac:dyDescent="0.2">
      <c r="B107" s="16" t="s">
        <v>203</v>
      </c>
      <c r="C107" s="46">
        <v>1259</v>
      </c>
      <c r="D107" s="222"/>
      <c r="E107" s="190">
        <v>-2.6295436968290842E-2</v>
      </c>
      <c r="F107" s="47"/>
    </row>
    <row r="108" spans="2:6" ht="10.5" customHeight="1" x14ac:dyDescent="0.2">
      <c r="B108" s="16" t="s">
        <v>204</v>
      </c>
      <c r="C108" s="46">
        <v>955</v>
      </c>
      <c r="D108" s="222"/>
      <c r="E108" s="190">
        <v>-0.17316017316017318</v>
      </c>
      <c r="F108" s="47"/>
    </row>
    <row r="109" spans="2:6" ht="10.5" customHeight="1" x14ac:dyDescent="0.2">
      <c r="B109" s="21" t="s">
        <v>303</v>
      </c>
      <c r="C109" s="399"/>
      <c r="D109" s="342"/>
      <c r="E109" s="347"/>
      <c r="F109" s="47"/>
    </row>
    <row r="110" spans="2:6" ht="13.5" customHeight="1" x14ac:dyDescent="0.2">
      <c r="B110" s="43"/>
      <c r="D110" s="350"/>
      <c r="E110" s="350"/>
      <c r="F110" s="51"/>
    </row>
    <row r="111" spans="2:6" ht="15" customHeight="1" x14ac:dyDescent="0.25">
      <c r="B111" s="7" t="s">
        <v>288</v>
      </c>
      <c r="C111" s="8"/>
      <c r="D111" s="349"/>
      <c r="E111" s="349"/>
      <c r="F111" s="8"/>
    </row>
    <row r="112" spans="2:6" ht="9.75" customHeight="1" x14ac:dyDescent="0.2">
      <c r="B112" s="9" t="str">
        <f>B3</f>
        <v>MOIS DE MAI 2024</v>
      </c>
      <c r="D112" s="350"/>
      <c r="E112" s="350"/>
    </row>
    <row r="113" spans="1:6" ht="14.25" customHeight="1" x14ac:dyDescent="0.2">
      <c r="B113" s="12" t="s">
        <v>174</v>
      </c>
      <c r="C113" s="13"/>
      <c r="D113" s="353"/>
      <c r="E113" s="351"/>
      <c r="F113" s="15"/>
    </row>
    <row r="114" spans="1:6" ht="12" customHeight="1" x14ac:dyDescent="0.2">
      <c r="B114" s="16" t="s">
        <v>4</v>
      </c>
      <c r="C114" s="18" t="s">
        <v>6</v>
      </c>
      <c r="D114" s="219" t="s">
        <v>3</v>
      </c>
      <c r="E114" s="19" t="str">
        <f>Maladie_mnt!$H$5</f>
        <v>GAM</v>
      </c>
      <c r="F114" s="20"/>
    </row>
    <row r="115" spans="1:6" ht="9.75" customHeight="1" x14ac:dyDescent="0.2">
      <c r="B115" s="21"/>
      <c r="C115" s="45"/>
      <c r="D115" s="220" t="s">
        <v>87</v>
      </c>
      <c r="E115" s="22" t="str">
        <f>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382356.25999999925</v>
      </c>
      <c r="D119" s="222">
        <v>14371.849999999995</v>
      </c>
      <c r="E119" s="239">
        <v>4.3802450164343032E-3</v>
      </c>
      <c r="F119" s="20"/>
    </row>
    <row r="120" spans="1:6" ht="10.5" customHeight="1" x14ac:dyDescent="0.2">
      <c r="A120" s="2"/>
      <c r="B120" s="37" t="s">
        <v>206</v>
      </c>
      <c r="C120" s="238">
        <v>541.1</v>
      </c>
      <c r="D120" s="222"/>
      <c r="E120" s="239"/>
      <c r="F120" s="20"/>
    </row>
    <row r="121" spans="1:6" ht="10.5" customHeight="1" x14ac:dyDescent="0.2">
      <c r="A121" s="2"/>
      <c r="B121" s="37" t="s">
        <v>226</v>
      </c>
      <c r="C121" s="238">
        <v>514.70000000000005</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383417.05999999924</v>
      </c>
      <c r="D126" s="222">
        <v>14371.849999999995</v>
      </c>
      <c r="E126" s="239">
        <v>7.5288034480136545E-4</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485665.99000000081</v>
      </c>
      <c r="D129" s="222">
        <v>4532.99</v>
      </c>
      <c r="E129" s="239">
        <v>0.1115164324621174</v>
      </c>
      <c r="F129" s="20"/>
    </row>
    <row r="130" spans="1:6" ht="10.5" customHeight="1" x14ac:dyDescent="0.2">
      <c r="A130" s="2"/>
      <c r="B130" s="37" t="s">
        <v>208</v>
      </c>
      <c r="C130" s="238">
        <v>22969.860000000015</v>
      </c>
      <c r="D130" s="222">
        <v>20418.060000000012</v>
      </c>
      <c r="E130" s="239">
        <v>0.16026387703249512</v>
      </c>
      <c r="F130" s="20"/>
    </row>
    <row r="131" spans="1:6" ht="10.5" customHeight="1" x14ac:dyDescent="0.2">
      <c r="A131" s="2"/>
      <c r="B131" s="37" t="s">
        <v>209</v>
      </c>
      <c r="C131" s="238">
        <v>353099.92000000016</v>
      </c>
      <c r="D131" s="222">
        <v>20692.28999999999</v>
      </c>
      <c r="E131" s="239">
        <v>-5.8452939968699602E-2</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861736.77000000095</v>
      </c>
      <c r="D135" s="222">
        <v>45643.340000000004</v>
      </c>
      <c r="E135" s="239">
        <v>3.6042534482075617E-2</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3783.2999999999997</v>
      </c>
      <c r="D138" s="222">
        <v>516</v>
      </c>
      <c r="E138" s="239">
        <v>0.19129038352541095</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3783.2999999999997</v>
      </c>
      <c r="D141" s="222">
        <v>516</v>
      </c>
      <c r="E141" s="239">
        <v>0.19129038352541095</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7894.0499999999993</v>
      </c>
      <c r="D144" s="222"/>
      <c r="E144" s="239">
        <v>-1.79453367005461E-2</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7894.0499999999993</v>
      </c>
      <c r="D147" s="222"/>
      <c r="E147" s="182">
        <v>-1.79453367005461E-2</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3091.61</v>
      </c>
      <c r="D150" s="222"/>
      <c r="E150" s="182"/>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3091.61</v>
      </c>
      <c r="D152" s="222"/>
      <c r="E152" s="182"/>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357.45</v>
      </c>
      <c r="D155" s="222"/>
      <c r="E155" s="182">
        <v>0.21334012219959253</v>
      </c>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357.45</v>
      </c>
      <c r="D157" s="222"/>
      <c r="E157" s="182">
        <v>0.21334012219959253</v>
      </c>
      <c r="F157" s="56"/>
    </row>
    <row r="158" spans="1:6" s="57" customFormat="1" x14ac:dyDescent="0.2">
      <c r="A158" s="6"/>
      <c r="B158" s="35"/>
      <c r="C158" s="55"/>
      <c r="D158" s="222"/>
      <c r="E158" s="182"/>
      <c r="F158" s="56"/>
    </row>
    <row r="159" spans="1:6" s="60" customFormat="1" ht="12" x14ac:dyDescent="0.2">
      <c r="A159" s="24"/>
      <c r="B159" s="31" t="s">
        <v>244</v>
      </c>
      <c r="C159" s="55"/>
      <c r="D159" s="222"/>
      <c r="E159" s="182"/>
      <c r="F159" s="59"/>
    </row>
    <row r="160" spans="1:6" s="60" customFormat="1" ht="15" customHeight="1" x14ac:dyDescent="0.2">
      <c r="A160" s="24"/>
      <c r="B160" s="37" t="s">
        <v>213</v>
      </c>
      <c r="C160" s="55"/>
      <c r="D160" s="222"/>
      <c r="E160" s="182"/>
      <c r="F160" s="59"/>
    </row>
    <row r="161" spans="1:6" s="57" customFormat="1" ht="10.5" customHeight="1" x14ac:dyDescent="0.2">
      <c r="A161" s="6"/>
      <c r="B161" s="37" t="s">
        <v>205</v>
      </c>
      <c r="C161" s="55">
        <v>3944.5500000000011</v>
      </c>
      <c r="D161" s="222"/>
      <c r="E161" s="182">
        <v>-1.1812009920585398E-2</v>
      </c>
      <c r="F161" s="56"/>
    </row>
    <row r="162" spans="1:6" s="57" customFormat="1" ht="10.5" customHeight="1" x14ac:dyDescent="0.2">
      <c r="A162" s="6"/>
      <c r="B162" s="37" t="s">
        <v>206</v>
      </c>
      <c r="C162" s="55">
        <v>3</v>
      </c>
      <c r="D162" s="222"/>
      <c r="E162" s="182"/>
      <c r="F162" s="56"/>
    </row>
    <row r="163" spans="1:6" s="57" customFormat="1" ht="10.5" customHeight="1" x14ac:dyDescent="0.2">
      <c r="A163" s="6"/>
      <c r="B163" s="37" t="s">
        <v>226</v>
      </c>
      <c r="C163" s="55">
        <v>36</v>
      </c>
      <c r="D163" s="222"/>
      <c r="E163" s="182"/>
      <c r="F163" s="56"/>
    </row>
    <row r="164" spans="1:6" s="57" customFormat="1" ht="10.5" customHeight="1" x14ac:dyDescent="0.2">
      <c r="A164" s="6"/>
      <c r="B164" s="37" t="s">
        <v>207</v>
      </c>
      <c r="C164" s="55">
        <v>1567.65</v>
      </c>
      <c r="D164" s="222"/>
      <c r="E164" s="182">
        <v>0.13195898620839053</v>
      </c>
      <c r="F164" s="56"/>
    </row>
    <row r="165" spans="1:6" s="57" customFormat="1" ht="10.5" customHeight="1" x14ac:dyDescent="0.2">
      <c r="A165" s="6"/>
      <c r="B165" s="37" t="s">
        <v>208</v>
      </c>
      <c r="C165" s="55">
        <v>10.700000000000001</v>
      </c>
      <c r="D165" s="222"/>
      <c r="E165" s="182"/>
      <c r="F165" s="56"/>
    </row>
    <row r="166" spans="1:6" s="57" customFormat="1" ht="10.5" customHeight="1" x14ac:dyDescent="0.2">
      <c r="A166" s="6"/>
      <c r="B166" s="37" t="s">
        <v>209</v>
      </c>
      <c r="C166" s="55">
        <v>434.19999999999993</v>
      </c>
      <c r="D166" s="222"/>
      <c r="E166" s="182">
        <v>-0.25701574264202609</v>
      </c>
      <c r="F166" s="56"/>
    </row>
    <row r="167" spans="1:6" s="57" customFormat="1" ht="10.5" customHeight="1" x14ac:dyDescent="0.2">
      <c r="A167" s="6"/>
      <c r="B167" s="37" t="s">
        <v>210</v>
      </c>
      <c r="C167" s="55">
        <v>55.6</v>
      </c>
      <c r="D167" s="222"/>
      <c r="E167" s="182"/>
      <c r="F167" s="56"/>
    </row>
    <row r="168" spans="1:6" s="57" customFormat="1" ht="10.5" customHeight="1" x14ac:dyDescent="0.2">
      <c r="A168" s="6"/>
      <c r="B168" s="37" t="s">
        <v>211</v>
      </c>
      <c r="C168" s="55">
        <v>6291.6</v>
      </c>
      <c r="D168" s="222"/>
      <c r="E168" s="182">
        <v>-0.1317200405738298</v>
      </c>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12348.300000000001</v>
      </c>
      <c r="D170" s="222"/>
      <c r="E170" s="182">
        <v>-7.2327126710515111E-2</v>
      </c>
      <c r="F170" s="56"/>
    </row>
    <row r="171" spans="1:6" s="60" customFormat="1" ht="10.5" customHeight="1" x14ac:dyDescent="0.15">
      <c r="A171" s="24"/>
      <c r="B171" s="264"/>
      <c r="C171" s="55"/>
      <c r="D171" s="222"/>
      <c r="E171" s="182"/>
      <c r="F171" s="59"/>
    </row>
    <row r="172" spans="1:6" s="57" customFormat="1" ht="11.25" customHeight="1" x14ac:dyDescent="0.2">
      <c r="A172" s="6"/>
      <c r="B172" s="35" t="s">
        <v>233</v>
      </c>
      <c r="C172" s="55">
        <v>1272837.5400000005</v>
      </c>
      <c r="D172" s="222">
        <v>60531.189999999995</v>
      </c>
      <c r="E172" s="182">
        <v>2.6578368905732619E-2</v>
      </c>
      <c r="F172" s="56"/>
    </row>
    <row r="173" spans="1:6" s="57" customFormat="1" ht="11.25" hidden="1" customHeight="1" x14ac:dyDescent="0.2">
      <c r="A173" s="6"/>
      <c r="B173" s="35"/>
      <c r="C173" s="55"/>
      <c r="D173" s="222"/>
      <c r="E173" s="182"/>
      <c r="F173" s="56"/>
    </row>
    <row r="174" spans="1:6" s="57" customFormat="1" ht="11.2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23342.85</v>
      </c>
      <c r="D176" s="222">
        <v>1814</v>
      </c>
      <c r="E176" s="182">
        <v>2.2184027587717203E-2</v>
      </c>
      <c r="F176" s="59"/>
    </row>
    <row r="177" spans="1:10" s="60" customFormat="1" ht="10.5" customHeight="1" x14ac:dyDescent="0.2">
      <c r="A177" s="24"/>
      <c r="B177" s="37" t="s">
        <v>214</v>
      </c>
      <c r="C177" s="55">
        <v>36717385</v>
      </c>
      <c r="D177" s="222">
        <v>6774623</v>
      </c>
      <c r="E177" s="182">
        <v>8.0556644020545631E-2</v>
      </c>
      <c r="F177" s="59"/>
    </row>
    <row r="178" spans="1:10" s="60" customFormat="1" ht="10.5" customHeight="1" x14ac:dyDescent="0.2">
      <c r="A178" s="24"/>
      <c r="B178" s="37" t="s">
        <v>215</v>
      </c>
      <c r="C178" s="55">
        <v>8939.75</v>
      </c>
      <c r="D178" s="222">
        <v>999.75</v>
      </c>
      <c r="E178" s="182">
        <v>-0.15367319890182718</v>
      </c>
      <c r="F178" s="59"/>
    </row>
    <row r="179" spans="1:10" s="60" customFormat="1" ht="10.5" customHeight="1" x14ac:dyDescent="0.2">
      <c r="A179" s="24"/>
      <c r="B179" s="37" t="s">
        <v>216</v>
      </c>
      <c r="C179" s="55">
        <v>19490</v>
      </c>
      <c r="D179" s="222">
        <v>3051</v>
      </c>
      <c r="E179" s="182">
        <v>7.4687767086653256E-2</v>
      </c>
      <c r="F179" s="59"/>
    </row>
    <row r="180" spans="1:10" s="60" customFormat="1" ht="10.5" customHeight="1" x14ac:dyDescent="0.2">
      <c r="A180" s="24"/>
      <c r="B180" s="37" t="s">
        <v>217</v>
      </c>
      <c r="C180" s="55">
        <v>93130.400000000038</v>
      </c>
      <c r="D180" s="222">
        <v>6619.6</v>
      </c>
      <c r="E180" s="182">
        <v>-1.5703784260377995E-3</v>
      </c>
      <c r="F180" s="59"/>
    </row>
    <row r="181" spans="1:10" s="60" customFormat="1" ht="10.5" hidden="1" customHeight="1" x14ac:dyDescent="0.2">
      <c r="A181" s="24"/>
      <c r="B181" s="37"/>
      <c r="C181" s="55"/>
      <c r="D181" s="222"/>
      <c r="E181" s="182"/>
    </row>
    <row r="182" spans="1:10" s="60" customFormat="1" ht="10.5" hidden="1" customHeight="1" x14ac:dyDescent="0.2">
      <c r="A182" s="24"/>
      <c r="B182" s="37"/>
      <c r="C182" s="55"/>
      <c r="D182" s="222"/>
      <c r="E182" s="182"/>
    </row>
    <row r="183" spans="1:10" s="60" customFormat="1" ht="10.5" hidden="1" customHeight="1" x14ac:dyDescent="0.2">
      <c r="A183" s="24"/>
      <c r="B183" s="37"/>
      <c r="C183" s="55"/>
      <c r="D183" s="222"/>
      <c r="E183" s="182"/>
    </row>
    <row r="184" spans="1:10" s="60" customFormat="1" ht="10.5" hidden="1" customHeight="1" x14ac:dyDescent="0.2">
      <c r="A184" s="24"/>
      <c r="B184" s="37"/>
      <c r="C184" s="55"/>
      <c r="D184" s="222"/>
      <c r="E184" s="182"/>
    </row>
    <row r="185" spans="1:10" s="60" customFormat="1" ht="10.5" hidden="1" customHeight="1" x14ac:dyDescent="0.2">
      <c r="A185" s="24"/>
      <c r="B185" s="37"/>
      <c r="C185" s="55"/>
      <c r="D185" s="222"/>
      <c r="E185" s="182"/>
    </row>
    <row r="186" spans="1:10" x14ac:dyDescent="0.2">
      <c r="B186" s="41" t="s">
        <v>235</v>
      </c>
      <c r="C186" s="166">
        <v>36862288</v>
      </c>
      <c r="D186" s="342">
        <v>6787107.3499999996</v>
      </c>
      <c r="E186" s="194">
        <v>8.0217473008927342E-2</v>
      </c>
      <c r="F186" s="59"/>
      <c r="G186" s="160"/>
      <c r="H186" s="160"/>
      <c r="I186" s="160"/>
      <c r="J186" s="160"/>
    </row>
    <row r="187" spans="1:10" ht="12" hidden="1" x14ac:dyDescent="0.2">
      <c r="B187" s="367" t="s">
        <v>164</v>
      </c>
      <c r="C187" s="370"/>
      <c r="D187" s="372"/>
      <c r="E187" s="372"/>
      <c r="G187" s="160"/>
      <c r="H187" s="160"/>
      <c r="I187" s="160"/>
      <c r="J187" s="160"/>
    </row>
    <row r="188" spans="1:10" hidden="1" x14ac:dyDescent="0.2">
      <c r="B188" s="16"/>
      <c r="C188" s="371"/>
      <c r="D188" s="373"/>
      <c r="E188" s="373"/>
      <c r="G188" s="160"/>
      <c r="H188" s="160"/>
      <c r="I188" s="160"/>
      <c r="J188" s="160"/>
    </row>
    <row r="189" spans="1:10" hidden="1" x14ac:dyDescent="0.2">
      <c r="B189" s="37" t="s">
        <v>347</v>
      </c>
      <c r="C189" s="371">
        <v>0</v>
      </c>
      <c r="D189" s="373"/>
      <c r="E189" s="373"/>
      <c r="G189" s="160"/>
      <c r="H189" s="160"/>
      <c r="I189" s="160"/>
      <c r="J189" s="160"/>
    </row>
    <row r="190" spans="1:10" hidden="1" x14ac:dyDescent="0.2">
      <c r="B190" s="37" t="s">
        <v>348</v>
      </c>
      <c r="C190" s="371">
        <v>0</v>
      </c>
      <c r="D190" s="373"/>
      <c r="E190" s="373"/>
      <c r="G190" s="160"/>
      <c r="H190" s="160"/>
      <c r="I190" s="160"/>
      <c r="J190" s="160"/>
    </row>
    <row r="191" spans="1:10" hidden="1" x14ac:dyDescent="0.2">
      <c r="B191" s="16"/>
      <c r="C191" s="371"/>
      <c r="D191" s="373"/>
      <c r="E191" s="373"/>
      <c r="G191" s="160"/>
      <c r="H191" s="160"/>
      <c r="I191" s="160"/>
      <c r="J191" s="160"/>
    </row>
    <row r="192" spans="1:10" s="28" customFormat="1" ht="3" hidden="1" customHeight="1" x14ac:dyDescent="0.2">
      <c r="A192" s="54"/>
      <c r="B192" s="367" t="s">
        <v>165</v>
      </c>
      <c r="C192" s="354"/>
      <c r="D192" s="354"/>
      <c r="E192" s="377"/>
      <c r="F192" s="374"/>
      <c r="G192" s="368"/>
      <c r="H192" s="70"/>
      <c r="I192" s="375"/>
      <c r="J192" s="375"/>
    </row>
    <row r="193" spans="1:10" ht="10.5" hidden="1" customHeight="1" x14ac:dyDescent="0.2">
      <c r="A193" s="2"/>
      <c r="B193" s="84"/>
      <c r="C193" s="72"/>
      <c r="D193" s="72"/>
      <c r="E193" s="72"/>
      <c r="F193" s="376"/>
      <c r="G193" s="369"/>
      <c r="H193" s="69"/>
      <c r="I193" s="160"/>
      <c r="J193" s="160"/>
    </row>
    <row r="194" spans="1:10" x14ac:dyDescent="0.2">
      <c r="D194" s="350"/>
      <c r="E194" s="350"/>
      <c r="F194" s="20"/>
      <c r="G194" s="160"/>
      <c r="H194" s="160"/>
      <c r="I194" s="160"/>
      <c r="J194" s="160"/>
    </row>
    <row r="195" spans="1:10" x14ac:dyDescent="0.2">
      <c r="D195" s="350"/>
      <c r="E195" s="350"/>
      <c r="G195" s="160"/>
      <c r="H195" s="160"/>
      <c r="I195" s="160"/>
      <c r="J195" s="160"/>
    </row>
    <row r="196" spans="1:10" x14ac:dyDescent="0.2">
      <c r="D196" s="350"/>
      <c r="E196" s="350"/>
      <c r="G196" s="160"/>
      <c r="H196" s="160"/>
      <c r="I196" s="160"/>
      <c r="J196" s="160"/>
    </row>
    <row r="197" spans="1:10" x14ac:dyDescent="0.2">
      <c r="D197" s="350"/>
      <c r="E197" s="350"/>
      <c r="G197" s="160"/>
      <c r="H197" s="160"/>
      <c r="I197" s="160"/>
      <c r="J197" s="160"/>
    </row>
    <row r="198" spans="1:10" x14ac:dyDescent="0.2">
      <c r="D198" s="350"/>
      <c r="E198" s="350"/>
      <c r="G198" s="160"/>
      <c r="H198" s="160"/>
      <c r="I198" s="160"/>
      <c r="J198" s="160"/>
    </row>
    <row r="199" spans="1:10" x14ac:dyDescent="0.2">
      <c r="D199" s="350"/>
      <c r="E199" s="350"/>
    </row>
    <row r="200" spans="1:10" x14ac:dyDescent="0.2">
      <c r="D200" s="350"/>
      <c r="E200" s="350"/>
    </row>
    <row r="201" spans="1:10" x14ac:dyDescent="0.2">
      <c r="D201" s="350"/>
      <c r="E201" s="350"/>
    </row>
    <row r="202" spans="1:10" x14ac:dyDescent="0.2">
      <c r="D202" s="350"/>
      <c r="E202" s="350"/>
    </row>
    <row r="203" spans="1:10" x14ac:dyDescent="0.2">
      <c r="D203" s="350"/>
      <c r="E203" s="350"/>
    </row>
    <row r="204" spans="1:10" x14ac:dyDescent="0.2">
      <c r="D204" s="350"/>
      <c r="E204" s="350"/>
    </row>
    <row r="205" spans="1:10" x14ac:dyDescent="0.2">
      <c r="D205" s="350"/>
      <c r="E205" s="350"/>
    </row>
    <row r="206" spans="1:10" x14ac:dyDescent="0.2">
      <c r="D206" s="350"/>
      <c r="E206" s="350"/>
    </row>
    <row r="207" spans="1:10" x14ac:dyDescent="0.2">
      <c r="D207" s="350"/>
      <c r="E207" s="350"/>
    </row>
    <row r="208" spans="1:10" x14ac:dyDescent="0.2">
      <c r="D208" s="350"/>
      <c r="E208" s="350"/>
    </row>
    <row r="209" spans="4:5" x14ac:dyDescent="0.2">
      <c r="D209" s="350"/>
      <c r="E209" s="350"/>
    </row>
    <row r="210" spans="4:5" x14ac:dyDescent="0.2">
      <c r="D210" s="350"/>
      <c r="E210" s="350"/>
    </row>
    <row r="211" spans="4:5" x14ac:dyDescent="0.2">
      <c r="D211" s="350"/>
      <c r="E211" s="350"/>
    </row>
    <row r="212" spans="4:5" x14ac:dyDescent="0.2">
      <c r="D212" s="350"/>
      <c r="E212" s="350"/>
    </row>
    <row r="213" spans="4:5" x14ac:dyDescent="0.2">
      <c r="D213" s="350"/>
      <c r="E213" s="350"/>
    </row>
    <row r="214" spans="4:5" x14ac:dyDescent="0.2">
      <c r="D214" s="350"/>
      <c r="E214" s="350"/>
    </row>
    <row r="215" spans="4:5" x14ac:dyDescent="0.2">
      <c r="D215" s="350"/>
      <c r="E215" s="350"/>
    </row>
    <row r="216" spans="4:5" x14ac:dyDescent="0.2">
      <c r="D216" s="350"/>
      <c r="E216" s="350"/>
    </row>
    <row r="217" spans="4:5" x14ac:dyDescent="0.2">
      <c r="D217" s="350"/>
      <c r="E217" s="350"/>
    </row>
    <row r="218" spans="4:5" x14ac:dyDescent="0.2">
      <c r="D218" s="350"/>
      <c r="E218" s="350"/>
    </row>
    <row r="219" spans="4:5" x14ac:dyDescent="0.2">
      <c r="D219" s="350"/>
      <c r="E219" s="350"/>
    </row>
    <row r="220" spans="4:5" x14ac:dyDescent="0.2">
      <c r="D220" s="350"/>
      <c r="E220" s="350"/>
    </row>
    <row r="221" spans="4:5" x14ac:dyDescent="0.2">
      <c r="D221" s="350"/>
      <c r="E221" s="350"/>
    </row>
    <row r="222" spans="4:5" x14ac:dyDescent="0.2">
      <c r="D222" s="350"/>
      <c r="E222" s="350"/>
    </row>
    <row r="223" spans="4:5" x14ac:dyDescent="0.2">
      <c r="D223" s="350"/>
      <c r="E223" s="350"/>
    </row>
    <row r="224" spans="4:5" x14ac:dyDescent="0.2">
      <c r="D224" s="350"/>
      <c r="E224" s="350"/>
    </row>
    <row r="225" spans="4:5" x14ac:dyDescent="0.2">
      <c r="D225" s="350"/>
      <c r="E225" s="350"/>
    </row>
    <row r="226" spans="4:5" x14ac:dyDescent="0.2">
      <c r="D226" s="350"/>
      <c r="E226" s="350"/>
    </row>
    <row r="227" spans="4:5" x14ac:dyDescent="0.2">
      <c r="D227" s="350"/>
      <c r="E227" s="350"/>
    </row>
    <row r="228" spans="4:5" x14ac:dyDescent="0.2">
      <c r="D228" s="350"/>
      <c r="E228" s="350"/>
    </row>
    <row r="229" spans="4:5" x14ac:dyDescent="0.2">
      <c r="D229" s="350"/>
      <c r="E229" s="350"/>
    </row>
    <row r="230" spans="4:5" x14ac:dyDescent="0.2">
      <c r="D230" s="350"/>
      <c r="E230" s="350"/>
    </row>
    <row r="231" spans="4:5" x14ac:dyDescent="0.2">
      <c r="D231" s="350"/>
      <c r="E231" s="350"/>
    </row>
    <row r="232" spans="4:5" x14ac:dyDescent="0.2">
      <c r="D232" s="350"/>
      <c r="E232" s="350"/>
    </row>
    <row r="233" spans="4:5" x14ac:dyDescent="0.2">
      <c r="D233" s="350"/>
      <c r="E233" s="350"/>
    </row>
    <row r="234" spans="4:5" x14ac:dyDescent="0.2">
      <c r="D234" s="350"/>
      <c r="E234" s="350"/>
    </row>
    <row r="235" spans="4:5" x14ac:dyDescent="0.2">
      <c r="D235" s="350"/>
      <c r="E235" s="350"/>
    </row>
    <row r="236" spans="4:5" x14ac:dyDescent="0.2">
      <c r="D236" s="350"/>
      <c r="E236" s="350"/>
    </row>
    <row r="237" spans="4:5" x14ac:dyDescent="0.2">
      <c r="D237" s="350"/>
      <c r="E237" s="350"/>
    </row>
    <row r="238" spans="4:5" x14ac:dyDescent="0.2">
      <c r="D238" s="350"/>
      <c r="E238" s="350"/>
    </row>
    <row r="239" spans="4:5" x14ac:dyDescent="0.2">
      <c r="D239" s="350"/>
      <c r="E239" s="350"/>
    </row>
    <row r="240" spans="4:5" x14ac:dyDescent="0.2">
      <c r="D240" s="350"/>
      <c r="E240" s="350"/>
    </row>
    <row r="241" spans="4:5" x14ac:dyDescent="0.2">
      <c r="D241" s="350"/>
      <c r="E241" s="350"/>
    </row>
    <row r="242" spans="4:5" x14ac:dyDescent="0.2">
      <c r="D242" s="350"/>
      <c r="E242" s="350"/>
    </row>
    <row r="243" spans="4:5" x14ac:dyDescent="0.2">
      <c r="D243" s="350"/>
      <c r="E243" s="350"/>
    </row>
    <row r="244" spans="4:5" x14ac:dyDescent="0.2">
      <c r="D244" s="350"/>
      <c r="E244" s="350"/>
    </row>
    <row r="245" spans="4:5" x14ac:dyDescent="0.2">
      <c r="D245" s="350"/>
    </row>
    <row r="246" spans="4:5" x14ac:dyDescent="0.2">
      <c r="D246" s="350"/>
    </row>
    <row r="247" spans="4:5" x14ac:dyDescent="0.2">
      <c r="D247" s="350"/>
    </row>
    <row r="248" spans="4:5" x14ac:dyDescent="0.2">
      <c r="D248" s="350"/>
    </row>
    <row r="249" spans="4:5" x14ac:dyDescent="0.2">
      <c r="D249" s="350"/>
    </row>
    <row r="250" spans="4:5" x14ac:dyDescent="0.2">
      <c r="D250" s="350"/>
    </row>
    <row r="251" spans="4:5" x14ac:dyDescent="0.2">
      <c r="D251" s="350"/>
    </row>
    <row r="252" spans="4:5" x14ac:dyDescent="0.2">
      <c r="D252" s="350"/>
    </row>
    <row r="253" spans="4:5" x14ac:dyDescent="0.2">
      <c r="D253" s="350"/>
    </row>
    <row r="254" spans="4:5" x14ac:dyDescent="0.2">
      <c r="D254" s="350"/>
    </row>
    <row r="255" spans="4:5" x14ac:dyDescent="0.2">
      <c r="D255" s="350"/>
    </row>
    <row r="256" spans="4:5" x14ac:dyDescent="0.2">
      <c r="D256" s="350"/>
    </row>
    <row r="257" spans="4:4" x14ac:dyDescent="0.2">
      <c r="D257" s="350"/>
    </row>
  </sheetData>
  <dataConsolidate/>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21</vt:i4>
      </vt:variant>
      <vt:variant>
        <vt:lpstr>Plages nommées</vt:lpstr>
      </vt:variant>
      <vt:variant>
        <vt:i4>71</vt:i4>
      </vt:variant>
    </vt:vector>
  </HeadingPairs>
  <TitlesOfParts>
    <vt:vector size="92" baseType="lpstr">
      <vt:lpstr>SYNTHESE</vt:lpstr>
      <vt:lpstr>CUMUL_SYNTHESE</vt:lpstr>
      <vt:lpstr>Maladie_mnt</vt:lpstr>
      <vt:lpstr>Maternité_mnt</vt:lpstr>
      <vt:lpstr>Inva_mnt</vt:lpstr>
      <vt:lpstr>AT_mnt</vt:lpstr>
      <vt:lpstr>Tousrisques_mnt</vt:lpstr>
      <vt:lpstr>Maladie_nbre</vt:lpstr>
      <vt:lpstr>Maternité_nbre</vt:lpstr>
      <vt:lpstr>AT_nbre</vt:lpstr>
      <vt:lpstr>Tousrisques_nbre</vt:lpstr>
      <vt:lpstr>CUMUL_Maladie_mnt</vt:lpstr>
      <vt:lpstr>CUMUL_Maternité_mnt</vt:lpstr>
      <vt:lpstr>CUMUL_Inva_mnt</vt:lpstr>
      <vt:lpstr>CUMUL_AT_mnt</vt:lpstr>
      <vt:lpstr>CUMUL_Tousrisques_mnt</vt:lpstr>
      <vt:lpstr>CUMUL_Maladie_nbre</vt:lpstr>
      <vt:lpstr>CUMUL_Maternité_nbre</vt:lpstr>
      <vt:lpstr>CUMUL_AT_nbre</vt:lpstr>
      <vt:lpstr>CUMUL_Tousrisques_nbre</vt:lpstr>
      <vt:lpstr>TAUX</vt:lpstr>
      <vt:lpstr>asort</vt:lpstr>
      <vt:lpstr>AT_mnt!asortM</vt:lpstr>
      <vt:lpstr>AT_nbre!asortM</vt:lpstr>
      <vt:lpstr>CUMUL_AT_mnt!asortM</vt:lpstr>
      <vt:lpstr>CUMUL_AT_nbre!asortM</vt:lpstr>
      <vt:lpstr>CUMUL_Inva_mnt!asortM</vt:lpstr>
      <vt:lpstr>CUMUL_Maladie_mnt!asortM</vt:lpstr>
      <vt:lpstr>CUMUL_Maladie_nbre!asortM</vt:lpstr>
      <vt:lpstr>CUMUL_Maternité_mnt!asortM</vt:lpstr>
      <vt:lpstr>CUMUL_Maternité_nbre!asortM</vt:lpstr>
      <vt:lpstr>CUMUL_Tousrisques_mnt!asortM</vt:lpstr>
      <vt:lpstr>CUMUL_Tousrisques_nbre!asortM</vt:lpstr>
      <vt:lpstr>Inva_mnt!asortM</vt:lpstr>
      <vt:lpstr>Maladie_mnt!asortM</vt:lpstr>
      <vt:lpstr>Maladie_nbre!asortM</vt:lpstr>
      <vt:lpstr>Maternité_mnt!asortM</vt:lpstr>
      <vt:lpstr>Maternité_nbre!asortM</vt:lpstr>
      <vt:lpstr>Tousrisques_mnt!asortM</vt:lpstr>
      <vt:lpstr>Tousrisques_nbre!asortM</vt:lpstr>
      <vt:lpstr>CUMUL_Inva_mnt!deces</vt:lpstr>
      <vt:lpstr>Inva_mnt!deces</vt:lpstr>
      <vt:lpstr>AT_mnt!hon_priv</vt:lpstr>
      <vt:lpstr>CUMUL_AT_mnt!hon_priv</vt:lpstr>
      <vt:lpstr>CUMUL_Maladie_mnt!hon_priv</vt:lpstr>
      <vt:lpstr>CUMUL_Maternité_mnt!hon_priv</vt:lpstr>
      <vt:lpstr>CUMUL_Maternité_nbre!hon_priv</vt:lpstr>
      <vt:lpstr>CUMUL_Tousrisques_mnt!hon_priv</vt:lpstr>
      <vt:lpstr>CUMUL_Tousrisques_nbre!hon_priv</vt:lpstr>
      <vt:lpstr>Maladie_mnt!hon_priv</vt:lpstr>
      <vt:lpstr>Maternité_mnt!hon_priv</vt:lpstr>
      <vt:lpstr>Maternité_nbre!hon_priv</vt:lpstr>
      <vt:lpstr>Tousrisques_mnt!hon_priv</vt:lpstr>
      <vt:lpstr>Tousrisques_nbre!hon_priv</vt:lpstr>
      <vt:lpstr>CUMUL_Tousrisques_mnt!hosp_priv</vt:lpstr>
      <vt:lpstr>Tousrisques_mnt!hosp_priv</vt:lpstr>
      <vt:lpstr>TAUX!Impression_des_titres</vt:lpstr>
      <vt:lpstr>CUMUL_Inva_mnt!invalidite</vt:lpstr>
      <vt:lpstr>Inva_mnt!invalidite</vt:lpstr>
      <vt:lpstr>AT_mnt!m_maladie</vt:lpstr>
      <vt:lpstr>CUMUL_AT_mnt!m_maladie</vt:lpstr>
      <vt:lpstr>CUMUL_Maladie_mnt!m_maladie</vt:lpstr>
      <vt:lpstr>CUMUL_Maternité_mnt!m_maladie</vt:lpstr>
      <vt:lpstr>Maladie_mnt!m_maladie</vt:lpstr>
      <vt:lpstr>Maternité_mnt!m_maladie</vt:lpstr>
      <vt:lpstr>AT_mnt!maladie</vt:lpstr>
      <vt:lpstr>CUMUL_AT_mnt!maladie</vt:lpstr>
      <vt:lpstr>CUMUL_Maladie_mnt!maladie</vt:lpstr>
      <vt:lpstr>CUMUL_Maternité_mnt!maladie</vt:lpstr>
      <vt:lpstr>Maladie_mnt!maladie</vt:lpstr>
      <vt:lpstr>Maternité_mnt!maladie</vt:lpstr>
      <vt:lpstr>Résultats_à_fin_Juillet_1999</vt:lpstr>
      <vt:lpstr>sortx</vt:lpstr>
      <vt:lpstr>AT_mnt!Zone_d_impression</vt:lpstr>
      <vt:lpstr>AT_nbre!Zone_d_impression</vt:lpstr>
      <vt:lpstr>CUMUL_AT_mnt!Zone_d_impression</vt:lpstr>
      <vt:lpstr>CUMUL_AT_nbre!Zone_d_impression</vt:lpstr>
      <vt:lpstr>CUMUL_Inva_mnt!Zone_d_impression</vt:lpstr>
      <vt:lpstr>CUMUL_Maladie_mnt!Zone_d_impression</vt:lpstr>
      <vt:lpstr>CUMUL_Maladie_nbre!Zone_d_impression</vt:lpstr>
      <vt:lpstr>CUMUL_Maternité_mnt!Zone_d_impression</vt:lpstr>
      <vt:lpstr>CUMUL_Maternité_nbre!Zone_d_impression</vt:lpstr>
      <vt:lpstr>CUMUL_Tousrisques_mnt!Zone_d_impression</vt:lpstr>
      <vt:lpstr>CUMUL_Tousrisques_nbre!Zone_d_impression</vt:lpstr>
      <vt:lpstr>Inva_mnt!Zone_d_impression</vt:lpstr>
      <vt:lpstr>Maladie_mnt!Zone_d_impression</vt:lpstr>
      <vt:lpstr>Maladie_nbre!Zone_d_impression</vt:lpstr>
      <vt:lpstr>Maternité_mnt!Zone_d_impression</vt:lpstr>
      <vt:lpstr>Maternité_nbre!Zone_d_impression</vt:lpstr>
      <vt:lpstr>TAUX!Zone_d_impression</vt:lpstr>
      <vt:lpstr>Tousrisques_mnt!Zone_d_impression</vt:lpstr>
      <vt:lpstr>Tousrisques_nbre!Zone_d_impression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 mensuelle</dc:title>
  <dc:subject>traitement mois en cours</dc:subject>
  <dc:creator>am</dc:creator>
  <cp:lastModifiedBy>MUKAGAKUMBA LILIANE (CNAM / Paris)</cp:lastModifiedBy>
  <cp:lastPrinted>2018-08-07T14:17:33Z</cp:lastPrinted>
  <dcterms:created xsi:type="dcterms:W3CDTF">1999-09-28T09:15:15Z</dcterms:created>
  <dcterms:modified xsi:type="dcterms:W3CDTF">2024-07-08T08:06:23Z</dcterms:modified>
</cp:coreProperties>
</file>