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R:\Dpap\SECRETARIAT\_AMELI_PUBLICATION _STAT MENS\_2024\07_RESULTATS A FIN JUILLET 2024\STAT EN DATE DE REMBOURSEMENT\"/>
    </mc:Choice>
  </mc:AlternateContent>
  <bookViews>
    <workbookView xWindow="9975" yWindow="-15" windowWidth="10020" windowHeight="7380" tabRatio="401" firstSheet="18" activeTab="20"/>
  </bookViews>
  <sheets>
    <sheet name="SYNTHESE" sheetId="41" r:id="rId1"/>
    <sheet name="CUMUL_SYNTHESE" sheetId="42" r:id="rId2"/>
    <sheet name="Maladie_mnt" sheetId="31" r:id="rId3"/>
    <sheet name="Maternité_mnt" sheetId="32" r:id="rId4"/>
    <sheet name="Inva_mnt" sheetId="33" r:id="rId5"/>
    <sheet name="AT_mnt" sheetId="34" r:id="rId6"/>
    <sheet name="Maladie_nbre" sheetId="36" r:id="rId7"/>
    <sheet name="Maternité_nbre" sheetId="37" r:id="rId8"/>
    <sheet name="AT_nbre" sheetId="38" r:id="rId9"/>
    <sheet name="Tousrisques_nbre" sheetId="39" r:id="rId10"/>
    <sheet name="Tousrisques_mnt" sheetId="35" r:id="rId11"/>
    <sheet name="CUMUL_Maladie_mnt" sheetId="25" r:id="rId12"/>
    <sheet name="CUMUL_Maternité_mnt" sheetId="27" r:id="rId13"/>
    <sheet name="CUMUL_Inva_mnt" sheetId="13" r:id="rId14"/>
    <sheet name="CUMUL_AT_mnt" sheetId="30" r:id="rId15"/>
    <sheet name="CUMUL_Tousrisques_mnt" sheetId="18" r:id="rId16"/>
    <sheet name="CUMUL_Maladie_nbre" sheetId="19" r:id="rId17"/>
    <sheet name="CUMUL_Maternité_nbre" sheetId="20" r:id="rId18"/>
    <sheet name="CUMUL_AT_nbre" sheetId="21" r:id="rId19"/>
    <sheet name="CUMUL_Tousrisques_nbre" sheetId="22" r:id="rId20"/>
    <sheet name="TAUX" sheetId="40" r:id="rId21"/>
  </sheets>
  <definedNames>
    <definedName name="àcoller" localSheetId="5">AT_mnt!#REF!</definedName>
    <definedName name="àcoller" localSheetId="8">AT_nbre!#REF!</definedName>
    <definedName name="àcoller" localSheetId="14">CUMUL_AT_mnt!#REF!</definedName>
    <definedName name="àcoller" localSheetId="18">CUMUL_AT_nbre!#REF!</definedName>
    <definedName name="àcoller" localSheetId="13">CUMUL_Inva_mnt!#REF!</definedName>
    <definedName name="àcoller" localSheetId="11">CUMUL_Maladie_mnt!#REF!</definedName>
    <definedName name="àcoller" localSheetId="16">CUMUL_Maladie_nbre!#REF!</definedName>
    <definedName name="àcoller" localSheetId="12">CUMUL_Maternité_mnt!#REF!</definedName>
    <definedName name="àcoller" localSheetId="17">CUMUL_Maternité_nbre!#REF!</definedName>
    <definedName name="àcoller" localSheetId="15">CUMUL_Tousrisques_mnt!#REF!</definedName>
    <definedName name="àcoller" localSheetId="19">CUMUL_Tousrisques_nbre!#REF!</definedName>
    <definedName name="àcoller" localSheetId="4">Inva_mnt!#REF!</definedName>
    <definedName name="àcoller" localSheetId="2">Maladie_mnt!#REF!</definedName>
    <definedName name="àcoller" localSheetId="6">Maladie_nbre!#REF!</definedName>
    <definedName name="àcoller" localSheetId="3">Maternité_mnt!#REF!</definedName>
    <definedName name="àcoller" localSheetId="7">Maternité_nbre!#REF!</definedName>
    <definedName name="àcoller" localSheetId="20">#REF!</definedName>
    <definedName name="àcoller" localSheetId="10">Tousrisques_mnt!#REF!</definedName>
    <definedName name="àcoller" localSheetId="9">Tousrisques_nbre!#REF!</definedName>
    <definedName name="àcoller">#REF!</definedName>
    <definedName name="àcopier" localSheetId="5">AT_mnt!#REF!</definedName>
    <definedName name="àcopier" localSheetId="8">AT_nbre!#REF!</definedName>
    <definedName name="àcopier" localSheetId="14">CUMUL_AT_mnt!#REF!</definedName>
    <definedName name="àcopier" localSheetId="18">CUMUL_AT_nbre!#REF!</definedName>
    <definedName name="àcopier" localSheetId="13">CUMUL_Inva_mnt!#REF!</definedName>
    <definedName name="àcopier" localSheetId="11">CUMUL_Maladie_mnt!#REF!</definedName>
    <definedName name="àcopier" localSheetId="16">CUMUL_Maladie_nbre!#REF!</definedName>
    <definedName name="àcopier" localSheetId="12">CUMUL_Maternité_mnt!#REF!</definedName>
    <definedName name="àcopier" localSheetId="17">CUMUL_Maternité_nbre!#REF!</definedName>
    <definedName name="àcopier" localSheetId="15">CUMUL_Tousrisques_mnt!#REF!</definedName>
    <definedName name="àcopier" localSheetId="19">CUMUL_Tousrisques_nbre!#REF!</definedName>
    <definedName name="àcopier" localSheetId="4">Inva_mnt!#REF!</definedName>
    <definedName name="àcopier" localSheetId="2">Maladie_mnt!#REF!</definedName>
    <definedName name="àcopier" localSheetId="6">Maladie_nbre!#REF!</definedName>
    <definedName name="àcopier" localSheetId="3">Maternité_mnt!#REF!</definedName>
    <definedName name="àcopier" localSheetId="7">Maternité_nbre!#REF!</definedName>
    <definedName name="àcopier" localSheetId="20">#REF!</definedName>
    <definedName name="àcopier" localSheetId="10">Tousrisques_mnt!#REF!</definedName>
    <definedName name="àcopier" localSheetId="9">Tousrisques_nbre!#REF!</definedName>
    <definedName name="àcopier">#REF!</definedName>
    <definedName name="asort">TAUX!$A$6:$D$125</definedName>
    <definedName name="asortC" localSheetId="5">AT_mnt!#REF!</definedName>
    <definedName name="asortC" localSheetId="8">AT_nbre!#REF!</definedName>
    <definedName name="asortC" localSheetId="14">CUMUL_AT_mnt!#REF!</definedName>
    <definedName name="asortC" localSheetId="18">CUMUL_AT_nbre!#REF!</definedName>
    <definedName name="asortC" localSheetId="13">CUMUL_Inva_mnt!#REF!</definedName>
    <definedName name="asortC" localSheetId="11">CUMUL_Maladie_mnt!#REF!</definedName>
    <definedName name="asortC" localSheetId="16">CUMUL_Maladie_nbre!#REF!</definedName>
    <definedName name="asortC" localSheetId="12">CUMUL_Maternité_mnt!#REF!</definedName>
    <definedName name="asortC" localSheetId="17">CUMUL_Maternité_nbre!#REF!</definedName>
    <definedName name="asortC" localSheetId="15">CUMUL_Tousrisques_mnt!#REF!</definedName>
    <definedName name="asortC" localSheetId="19">CUMUL_Tousrisques_nbre!#REF!</definedName>
    <definedName name="asortC" localSheetId="4">Inva_mnt!#REF!</definedName>
    <definedName name="asortC" localSheetId="2">Maladie_mnt!#REF!</definedName>
    <definedName name="asortC" localSheetId="6">Maladie_nbre!#REF!</definedName>
    <definedName name="asortC" localSheetId="3">Maternité_mnt!#REF!</definedName>
    <definedName name="asortC" localSheetId="7">Maternité_nbre!#REF!</definedName>
    <definedName name="asortC" localSheetId="10">Tousrisques_mnt!#REF!</definedName>
    <definedName name="asortC" localSheetId="9">Tousrisques_nbre!#REF!</definedName>
    <definedName name="asortC">#REF!</definedName>
    <definedName name="asortM" localSheetId="5">AT_mnt!$A$1:$F$601</definedName>
    <definedName name="asortM" localSheetId="8">AT_nbre!$A$1:$D$193</definedName>
    <definedName name="asortM" localSheetId="14">CUMUL_AT_mnt!$A$1:$F$601</definedName>
    <definedName name="asortM" localSheetId="18">CUMUL_AT_nbre!$A$1:$D$193</definedName>
    <definedName name="asortM" localSheetId="13">CUMUL_Inva_mnt!$A$1:$E$17</definedName>
    <definedName name="asortM" localSheetId="11">CUMUL_Maladie_mnt!$A$1:$F$663</definedName>
    <definedName name="asortM" localSheetId="16">CUMUL_Maladie_nbre!$A$1:$F$193</definedName>
    <definedName name="asortM" localSheetId="12">CUMUL_Maternité_mnt!$A$1:$F$605</definedName>
    <definedName name="asortM" localSheetId="17">CUMUL_Maternité_nbre!$A$1:$D$181</definedName>
    <definedName name="asortM" localSheetId="15">CUMUL_Tousrisques_mnt!$A$1:$F$642</definedName>
    <definedName name="asortM" localSheetId="19">CUMUL_Tousrisques_nbre!$A$1:$F$193</definedName>
    <definedName name="asortM" localSheetId="4">Inva_mnt!$A$1:$E$17</definedName>
    <definedName name="asortM" localSheetId="2">Maladie_mnt!$A$1:$F$663</definedName>
    <definedName name="asortM" localSheetId="6">Maladie_nbre!$A$1:$F$193</definedName>
    <definedName name="asortM" localSheetId="3">Maternité_mnt!$A$1:$F$605</definedName>
    <definedName name="asortM" localSheetId="7">Maternité_nbre!$A$1:$D$181</definedName>
    <definedName name="asortM" localSheetId="10">Tousrisques_mnt!$A$1:$F$642</definedName>
    <definedName name="asortM" localSheetId="9">Tousrisques_nbre!$A$1:$F$193</definedName>
    <definedName name="asortM">#REF!</definedName>
    <definedName name="at" localSheetId="5">AT_mnt!#REF!</definedName>
    <definedName name="at" localSheetId="8">AT_nbre!#REF!</definedName>
    <definedName name="at" localSheetId="14">CUMUL_AT_mnt!#REF!</definedName>
    <definedName name="at" localSheetId="18">CUMUL_AT_nbre!#REF!</definedName>
    <definedName name="at" localSheetId="13">CUMUL_Inva_mnt!#REF!</definedName>
    <definedName name="at" localSheetId="11">CUMUL_Maladie_mnt!#REF!</definedName>
    <definedName name="at" localSheetId="16">CUMUL_Maladie_nbre!#REF!</definedName>
    <definedName name="at" localSheetId="12">CUMUL_Maternité_mnt!#REF!</definedName>
    <definedName name="at" localSheetId="17">CUMUL_Maternité_nbre!#REF!</definedName>
    <definedName name="at" localSheetId="15">CUMUL_Tousrisques_mnt!#REF!</definedName>
    <definedName name="at" localSheetId="19">CUMUL_Tousrisques_nbre!#REF!</definedName>
    <definedName name="at" localSheetId="4">Inva_mnt!#REF!</definedName>
    <definedName name="at" localSheetId="2">Maladie_mnt!#REF!</definedName>
    <definedName name="at" localSheetId="6">Maladie_nbre!#REF!</definedName>
    <definedName name="at" localSheetId="3">Maternité_mnt!#REF!</definedName>
    <definedName name="at" localSheetId="7">Maternité_nbre!#REF!</definedName>
    <definedName name="at" localSheetId="10">Tousrisques_mnt!#REF!</definedName>
    <definedName name="at" localSheetId="9">Tousrisques_nbre!#REF!</definedName>
    <definedName name="at">#REF!</definedName>
    <definedName name="autre_soins_sante" localSheetId="5">AT_mnt!#REF!</definedName>
    <definedName name="autre_soins_sante" localSheetId="8">AT_nbre!#REF!</definedName>
    <definedName name="autre_soins_sante" localSheetId="14">CUMUL_AT_mnt!#REF!</definedName>
    <definedName name="autre_soins_sante" localSheetId="18">CUMUL_AT_nbre!#REF!</definedName>
    <definedName name="autre_soins_sante" localSheetId="13">CUMUL_Inva_mnt!#REF!</definedName>
    <definedName name="autre_soins_sante" localSheetId="11">CUMUL_Maladie_mnt!#REF!</definedName>
    <definedName name="autre_soins_sante" localSheetId="16">CUMUL_Maladie_nbre!#REF!</definedName>
    <definedName name="autre_soins_sante" localSheetId="12">CUMUL_Maternité_mnt!#REF!</definedName>
    <definedName name="autre_soins_sante" localSheetId="17">CUMUL_Maternité_nbre!#REF!</definedName>
    <definedName name="autre_soins_sante" localSheetId="15">CUMUL_Tousrisques_mnt!#REF!</definedName>
    <definedName name="autre_soins_sante" localSheetId="19">CUMUL_Tousrisques_nbre!#REF!</definedName>
    <definedName name="autre_soins_sante" localSheetId="4">Inva_mnt!#REF!</definedName>
    <definedName name="autre_soins_sante" localSheetId="2">Maladie_mnt!#REF!</definedName>
    <definedName name="autre_soins_sante" localSheetId="6">Maladie_nbre!#REF!</definedName>
    <definedName name="autre_soins_sante" localSheetId="3">Maternité_mnt!#REF!</definedName>
    <definedName name="autre_soins_sante" localSheetId="7">Maternité_nbre!#REF!</definedName>
    <definedName name="autre_soins_sante" localSheetId="10">Tousrisques_mnt!#REF!</definedName>
    <definedName name="autre_soins_sante" localSheetId="9">Tousrisques_nbre!#REF!</definedName>
    <definedName name="autre_soins_sante">#REF!</definedName>
    <definedName name="autss" localSheetId="5">AT_mnt!#REF!</definedName>
    <definedName name="autss" localSheetId="8">AT_nbre!#REF!</definedName>
    <definedName name="autss" localSheetId="14">CUMUL_AT_mnt!#REF!</definedName>
    <definedName name="autss" localSheetId="18">CUMUL_AT_nbre!#REF!</definedName>
    <definedName name="autss" localSheetId="13">CUMUL_Inva_mnt!#REF!</definedName>
    <definedName name="autss" localSheetId="11">CUMUL_Maladie_mnt!#REF!</definedName>
    <definedName name="autss" localSheetId="16">CUMUL_Maladie_nbre!#REF!</definedName>
    <definedName name="autss" localSheetId="12">CUMUL_Maternité_mnt!#REF!</definedName>
    <definedName name="autss" localSheetId="17">CUMUL_Maternité_nbre!#REF!</definedName>
    <definedName name="autss" localSheetId="15">CUMUL_Tousrisques_mnt!#REF!</definedName>
    <definedName name="autss" localSheetId="19">CUMUL_Tousrisques_nbre!#REF!</definedName>
    <definedName name="autss" localSheetId="4">Inva_mnt!#REF!</definedName>
    <definedName name="autss" localSheetId="2">Maladie_mnt!#REF!</definedName>
    <definedName name="autss" localSheetId="6">Maladie_nbre!#REF!</definedName>
    <definedName name="autss" localSheetId="3">Maternité_mnt!#REF!</definedName>
    <definedName name="autss" localSheetId="7">Maternité_nbre!#REF!</definedName>
    <definedName name="autss" localSheetId="10">Tousrisques_mnt!#REF!</definedName>
    <definedName name="autss" localSheetId="9">Tousrisques_nbre!#REF!</definedName>
    <definedName name="autss">#REF!</definedName>
    <definedName name="c_at" localSheetId="5">AT_mnt!#REF!</definedName>
    <definedName name="c_at" localSheetId="8">AT_nbre!#REF!</definedName>
    <definedName name="c_at" localSheetId="14">CUMUL_AT_mnt!#REF!</definedName>
    <definedName name="c_at" localSheetId="18">CUMUL_AT_nbre!#REF!</definedName>
    <definedName name="c_at" localSheetId="13">CUMUL_Inva_mnt!#REF!</definedName>
    <definedName name="c_at" localSheetId="11">CUMUL_Maladie_mnt!#REF!</definedName>
    <definedName name="c_at" localSheetId="16">CUMUL_Maladie_nbre!#REF!</definedName>
    <definedName name="c_at" localSheetId="12">CUMUL_Maternité_mnt!#REF!</definedName>
    <definedName name="c_at" localSheetId="17">CUMUL_Maternité_nbre!#REF!</definedName>
    <definedName name="c_at" localSheetId="15">CUMUL_Tousrisques_mnt!#REF!</definedName>
    <definedName name="c_at" localSheetId="19">CUMUL_Tousrisques_nbre!#REF!</definedName>
    <definedName name="c_at" localSheetId="4">Inva_mnt!#REF!</definedName>
    <definedName name="c_at" localSheetId="2">Maladie_mnt!#REF!</definedName>
    <definedName name="c_at" localSheetId="6">Maladie_nbre!#REF!</definedName>
    <definedName name="c_at" localSheetId="3">Maternité_mnt!#REF!</definedName>
    <definedName name="c_at" localSheetId="7">Maternité_nbre!#REF!</definedName>
    <definedName name="c_at" localSheetId="10">Tousrisques_mnt!#REF!</definedName>
    <definedName name="c_at" localSheetId="9">Tousrisques_nbre!#REF!</definedName>
    <definedName name="c_at">#REF!</definedName>
    <definedName name="c_deces" localSheetId="5">AT_mnt!#REF!</definedName>
    <definedName name="c_deces" localSheetId="8">AT_nbre!#REF!</definedName>
    <definedName name="c_deces" localSheetId="14">CUMUL_AT_mnt!#REF!</definedName>
    <definedName name="c_deces" localSheetId="18">CUMUL_AT_nbre!#REF!</definedName>
    <definedName name="c_deces" localSheetId="13">CUMUL_Inva_mnt!#REF!</definedName>
    <definedName name="c_deces" localSheetId="11">CUMUL_Maladie_mnt!#REF!</definedName>
    <definedName name="c_deces" localSheetId="16">CUMUL_Maladie_nbre!#REF!</definedName>
    <definedName name="c_deces" localSheetId="12">CUMUL_Maternité_mnt!#REF!</definedName>
    <definedName name="c_deces" localSheetId="17">CUMUL_Maternité_nbre!#REF!</definedName>
    <definedName name="c_deces" localSheetId="15">CUMUL_Tousrisques_mnt!#REF!</definedName>
    <definedName name="c_deces" localSheetId="19">CUMUL_Tousrisques_nbre!#REF!</definedName>
    <definedName name="c_deces" localSheetId="4">Inva_mnt!#REF!</definedName>
    <definedName name="c_deces" localSheetId="2">Maladie_mnt!#REF!</definedName>
    <definedName name="c_deces" localSheetId="6">Maladie_nbre!#REF!</definedName>
    <definedName name="c_deces" localSheetId="3">Maternité_mnt!#REF!</definedName>
    <definedName name="c_deces" localSheetId="7">Maternité_nbre!#REF!</definedName>
    <definedName name="c_deces" localSheetId="10">Tousrisques_mnt!#REF!</definedName>
    <definedName name="c_deces" localSheetId="9">Tousrisques_nbre!#REF!</definedName>
    <definedName name="c_deces">#REF!</definedName>
    <definedName name="c_invalidite" localSheetId="5">AT_mnt!#REF!</definedName>
    <definedName name="c_invalidite" localSheetId="8">AT_nbre!#REF!</definedName>
    <definedName name="c_invalidite" localSheetId="14">CUMUL_AT_mnt!#REF!</definedName>
    <definedName name="c_invalidite" localSheetId="18">CUMUL_AT_nbre!#REF!</definedName>
    <definedName name="c_invalidite" localSheetId="13">CUMUL_Inva_mnt!#REF!</definedName>
    <definedName name="c_invalidite" localSheetId="11">CUMUL_Maladie_mnt!#REF!</definedName>
    <definedName name="c_invalidite" localSheetId="16">CUMUL_Maladie_nbre!#REF!</definedName>
    <definedName name="c_invalidite" localSheetId="12">CUMUL_Maternité_mnt!#REF!</definedName>
    <definedName name="c_invalidite" localSheetId="17">CUMUL_Maternité_nbre!#REF!</definedName>
    <definedName name="c_invalidite" localSheetId="15">CUMUL_Tousrisques_mnt!#REF!</definedName>
    <definedName name="c_invalidite" localSheetId="19">CUMUL_Tousrisques_nbre!#REF!</definedName>
    <definedName name="c_invalidite" localSheetId="4">Inva_mnt!#REF!</definedName>
    <definedName name="c_invalidite" localSheetId="2">Maladie_mnt!#REF!</definedName>
    <definedName name="c_invalidite" localSheetId="6">Maladie_nbre!#REF!</definedName>
    <definedName name="c_invalidite" localSheetId="3">Maternité_mnt!#REF!</definedName>
    <definedName name="c_invalidite" localSheetId="7">Maternité_nbre!#REF!</definedName>
    <definedName name="c_invalidite" localSheetId="10">Tousrisques_mnt!#REF!</definedName>
    <definedName name="c_invalidite" localSheetId="9">Tousrisques_nbre!#REF!</definedName>
    <definedName name="c_invalidite">#REF!</definedName>
    <definedName name="c_maladie" localSheetId="5">AT_mnt!#REF!</definedName>
    <definedName name="c_maladie" localSheetId="8">AT_nbre!#REF!</definedName>
    <definedName name="c_maladie" localSheetId="14">CUMUL_AT_mnt!#REF!</definedName>
    <definedName name="c_maladie" localSheetId="18">CUMUL_AT_nbre!#REF!</definedName>
    <definedName name="c_maladie" localSheetId="13">CUMUL_Inva_mnt!#REF!</definedName>
    <definedName name="c_maladie" localSheetId="11">CUMUL_Maladie_mnt!#REF!</definedName>
    <definedName name="c_maladie" localSheetId="16">CUMUL_Maladie_nbre!#REF!</definedName>
    <definedName name="c_maladie" localSheetId="12">CUMUL_Maternité_mnt!#REF!</definedName>
    <definedName name="c_maladie" localSheetId="17">CUMUL_Maternité_nbre!#REF!</definedName>
    <definedName name="c_maladie" localSheetId="15">CUMUL_Tousrisques_mnt!#REF!</definedName>
    <definedName name="c_maladie" localSheetId="19">CUMUL_Tousrisques_nbre!#REF!</definedName>
    <definedName name="c_maladie" localSheetId="4">Inva_mnt!#REF!</definedName>
    <definedName name="c_maladie" localSheetId="2">Maladie_mnt!#REF!</definedName>
    <definedName name="c_maladie" localSheetId="6">Maladie_nbre!#REF!</definedName>
    <definedName name="c_maladie" localSheetId="3">Maternité_mnt!#REF!</definedName>
    <definedName name="c_maladie" localSheetId="7">Maternité_nbre!#REF!</definedName>
    <definedName name="c_maladie" localSheetId="10">Tousrisques_mnt!#REF!</definedName>
    <definedName name="c_maladie" localSheetId="9">Tousrisques_nbre!#REF!</definedName>
    <definedName name="c_maladie">#REF!</definedName>
    <definedName name="c_maternite" localSheetId="5">AT_mnt!#REF!</definedName>
    <definedName name="c_maternite" localSheetId="8">AT_nbre!#REF!</definedName>
    <definedName name="c_maternite" localSheetId="14">CUMUL_AT_mnt!#REF!</definedName>
    <definedName name="c_maternite" localSheetId="18">CUMUL_AT_nbre!#REF!</definedName>
    <definedName name="c_maternite" localSheetId="13">CUMUL_Inva_mnt!#REF!</definedName>
    <definedName name="c_maternite" localSheetId="11">CUMUL_Maladie_mnt!#REF!</definedName>
    <definedName name="c_maternite" localSheetId="16">CUMUL_Maladie_nbre!#REF!</definedName>
    <definedName name="c_maternite" localSheetId="12">CUMUL_Maternité_mnt!#REF!</definedName>
    <definedName name="c_maternite" localSheetId="17">CUMUL_Maternité_nbre!#REF!</definedName>
    <definedName name="c_maternite" localSheetId="15">CUMUL_Tousrisques_mnt!#REF!</definedName>
    <definedName name="c_maternite" localSheetId="19">CUMUL_Tousrisques_nbre!#REF!</definedName>
    <definedName name="c_maternite" localSheetId="4">Inva_mnt!#REF!</definedName>
    <definedName name="c_maternite" localSheetId="2">Maladie_mnt!#REF!</definedName>
    <definedName name="c_maternite" localSheetId="6">Maladie_nbre!#REF!</definedName>
    <definedName name="c_maternite" localSheetId="3">Maternité_mnt!#REF!</definedName>
    <definedName name="c_maternite" localSheetId="7">Maternité_nbre!#REF!</definedName>
    <definedName name="c_maternite" localSheetId="10">Tousrisques_mnt!#REF!</definedName>
    <definedName name="c_maternite" localSheetId="9">Tousrisques_nbre!#REF!</definedName>
    <definedName name="c_maternite">#REF!</definedName>
    <definedName name="cumul_moins1" localSheetId="5">AT_mnt!#REF!</definedName>
    <definedName name="cumul_moins1" localSheetId="8">AT_nbre!#REF!</definedName>
    <definedName name="cumul_moins1" localSheetId="14">CUMUL_AT_mnt!#REF!</definedName>
    <definedName name="cumul_moins1" localSheetId="18">CUMUL_AT_nbre!#REF!</definedName>
    <definedName name="cumul_moins1" localSheetId="13">CUMUL_Inva_mnt!#REF!</definedName>
    <definedName name="cumul_moins1" localSheetId="11">CUMUL_Maladie_mnt!#REF!</definedName>
    <definedName name="cumul_moins1" localSheetId="16">CUMUL_Maladie_nbre!#REF!</definedName>
    <definedName name="cumul_moins1" localSheetId="12">CUMUL_Maternité_mnt!#REF!</definedName>
    <definedName name="cumul_moins1" localSheetId="17">CUMUL_Maternité_nbre!#REF!</definedName>
    <definedName name="cumul_moins1" localSheetId="15">CUMUL_Tousrisques_mnt!#REF!</definedName>
    <definedName name="cumul_moins1" localSheetId="19">CUMUL_Tousrisques_nbre!#REF!</definedName>
    <definedName name="cumul_moins1" localSheetId="4">Inva_mnt!#REF!</definedName>
    <definedName name="cumul_moins1" localSheetId="2">Maladie_mnt!#REF!</definedName>
    <definedName name="cumul_moins1" localSheetId="6">Maladie_nbre!#REF!</definedName>
    <definedName name="cumul_moins1" localSheetId="3">Maternité_mnt!#REF!</definedName>
    <definedName name="cumul_moins1" localSheetId="7">Maternité_nbre!#REF!</definedName>
    <definedName name="cumul_moins1" localSheetId="10">Tousrisques_mnt!#REF!</definedName>
    <definedName name="cumul_moins1" localSheetId="9">Tousrisques_nbre!#REF!</definedName>
    <definedName name="cumul_moins1">#REF!</definedName>
    <definedName name="deces" localSheetId="5">AT_mnt!#REF!</definedName>
    <definedName name="deces" localSheetId="8">AT_nbre!#REF!</definedName>
    <definedName name="deces" localSheetId="14">CUMUL_AT_mnt!#REF!</definedName>
    <definedName name="deces" localSheetId="18">CUMUL_AT_nbre!#REF!</definedName>
    <definedName name="deces" localSheetId="13">CUMUL_Inva_mnt!$E$15</definedName>
    <definedName name="deces" localSheetId="11">CUMUL_Maladie_mnt!#REF!</definedName>
    <definedName name="deces" localSheetId="16">CUMUL_Maladie_nbre!#REF!</definedName>
    <definedName name="deces" localSheetId="12">CUMUL_Maternité_mnt!#REF!</definedName>
    <definedName name="deces" localSheetId="17">CUMUL_Maternité_nbre!#REF!</definedName>
    <definedName name="deces" localSheetId="15">CUMUL_Tousrisques_mnt!#REF!</definedName>
    <definedName name="deces" localSheetId="19">CUMUL_Tousrisques_nbre!#REF!</definedName>
    <definedName name="deces" localSheetId="4">Inva_mnt!$E$15</definedName>
    <definedName name="deces" localSheetId="2">Maladie_mnt!#REF!</definedName>
    <definedName name="deces" localSheetId="6">Maladie_nbre!#REF!</definedName>
    <definedName name="deces" localSheetId="3">Maternité_mnt!#REF!</definedName>
    <definedName name="deces" localSheetId="7">Maternité_nbre!#REF!</definedName>
    <definedName name="deces" localSheetId="10">Tousrisques_mnt!#REF!</definedName>
    <definedName name="deces" localSheetId="9">Tousrisques_nbre!#REF!</definedName>
    <definedName name="deces">#REF!</definedName>
    <definedName name="doit_100" localSheetId="5">AT_mnt!#REF!</definedName>
    <definedName name="doit_100" localSheetId="8">AT_nbre!#REF!</definedName>
    <definedName name="doit_100" localSheetId="14">CUMUL_AT_mnt!#REF!</definedName>
    <definedName name="doit_100" localSheetId="18">CUMUL_AT_nbre!#REF!</definedName>
    <definedName name="doit_100" localSheetId="13">CUMUL_Inva_mnt!#REF!</definedName>
    <definedName name="doit_100" localSheetId="11">CUMUL_Maladie_mnt!#REF!</definedName>
    <definedName name="doit_100" localSheetId="16">CUMUL_Maladie_nbre!#REF!</definedName>
    <definedName name="doit_100" localSheetId="12">CUMUL_Maternité_mnt!#REF!</definedName>
    <definedName name="doit_100" localSheetId="17">CUMUL_Maternité_nbre!#REF!</definedName>
    <definedName name="doit_100" localSheetId="15">CUMUL_Tousrisques_mnt!#REF!</definedName>
    <definedName name="doit_100" localSheetId="19">CUMUL_Tousrisques_nbre!#REF!</definedName>
    <definedName name="doit_100" localSheetId="4">Inva_mnt!#REF!</definedName>
    <definedName name="doit_100" localSheetId="2">Maladie_mnt!#REF!</definedName>
    <definedName name="doit_100" localSheetId="6">Maladie_nbre!#REF!</definedName>
    <definedName name="doit_100" localSheetId="3">Maternité_mnt!#REF!</definedName>
    <definedName name="doit_100" localSheetId="7">Maternité_nbre!#REF!</definedName>
    <definedName name="doit_100" localSheetId="10">Tousrisques_mnt!#REF!</definedName>
    <definedName name="doit_100" localSheetId="9">Tousrisques_nbre!#REF!</definedName>
    <definedName name="doit_100">#REF!</definedName>
    <definedName name="dotation_global" localSheetId="5">AT_mnt!#REF!</definedName>
    <definedName name="dotation_global" localSheetId="8">AT_nbre!#REF!</definedName>
    <definedName name="dotation_global" localSheetId="14">CUMUL_AT_mnt!#REF!</definedName>
    <definedName name="dotation_global" localSheetId="18">CUMUL_AT_nbre!#REF!</definedName>
    <definedName name="dotation_global" localSheetId="13">CUMUL_Inva_mnt!#REF!</definedName>
    <definedName name="dotation_global" localSheetId="11">CUMUL_Maladie_mnt!#REF!</definedName>
    <definedName name="dotation_global" localSheetId="16">CUMUL_Maladie_nbre!#REF!</definedName>
    <definedName name="dotation_global" localSheetId="12">CUMUL_Maternité_mnt!#REF!</definedName>
    <definedName name="dotation_global" localSheetId="17">CUMUL_Maternité_nbre!#REF!</definedName>
    <definedName name="dotation_global" localSheetId="15">CUMUL_Tousrisques_mnt!#REF!</definedName>
    <definedName name="dotation_global" localSheetId="19">CUMUL_Tousrisques_nbre!#REF!</definedName>
    <definedName name="dotation_global" localSheetId="4">Inva_mnt!#REF!</definedName>
    <definedName name="dotation_global" localSheetId="2">Maladie_mnt!#REF!</definedName>
    <definedName name="dotation_global" localSheetId="6">Maladie_nbre!#REF!</definedName>
    <definedName name="dotation_global" localSheetId="3">Maternité_mnt!#REF!</definedName>
    <definedName name="dotation_global" localSheetId="7">Maternité_nbre!#REF!</definedName>
    <definedName name="dotation_global" localSheetId="10">Tousrisques_mnt!#REF!</definedName>
    <definedName name="dotation_global" localSheetId="9">Tousrisques_nbre!#REF!</definedName>
    <definedName name="dotation_global">#REF!</definedName>
    <definedName name="dotation_mat" localSheetId="5">AT_mnt!#REF!</definedName>
    <definedName name="dotation_mat" localSheetId="8">AT_nbre!#REF!</definedName>
    <definedName name="dotation_mat" localSheetId="14">CUMUL_AT_mnt!#REF!</definedName>
    <definedName name="dotation_mat" localSheetId="18">CUMUL_AT_nbre!#REF!</definedName>
    <definedName name="dotation_mat" localSheetId="13">CUMUL_Inva_mnt!#REF!</definedName>
    <definedName name="dotation_mat" localSheetId="11">CUMUL_Maladie_mnt!#REF!</definedName>
    <definedName name="dotation_mat" localSheetId="16">CUMUL_Maladie_nbre!#REF!</definedName>
    <definedName name="dotation_mat" localSheetId="12">CUMUL_Maternité_mnt!#REF!</definedName>
    <definedName name="dotation_mat" localSheetId="17">CUMUL_Maternité_nbre!#REF!</definedName>
    <definedName name="dotation_mat" localSheetId="15">CUMUL_Tousrisques_mnt!#REF!</definedName>
    <definedName name="dotation_mat" localSheetId="19">CUMUL_Tousrisques_nbre!#REF!</definedName>
    <definedName name="dotation_mat" localSheetId="4">Inva_mnt!#REF!</definedName>
    <definedName name="dotation_mat" localSheetId="2">Maladie_mnt!#REF!</definedName>
    <definedName name="dotation_mat" localSheetId="6">Maladie_nbre!#REF!</definedName>
    <definedName name="dotation_mat" localSheetId="3">Maternité_mnt!#REF!</definedName>
    <definedName name="dotation_mat" localSheetId="7">Maternité_nbre!#REF!</definedName>
    <definedName name="dotation_mat" localSheetId="10">Tousrisques_mnt!#REF!</definedName>
    <definedName name="dotation_mat" localSheetId="9">Tousrisques_nbre!#REF!</definedName>
    <definedName name="dotation_mat">#REF!</definedName>
    <definedName name="grand_poste" localSheetId="5">AT_mnt!#REF!</definedName>
    <definedName name="grand_poste" localSheetId="8">AT_nbre!#REF!</definedName>
    <definedName name="grand_poste" localSheetId="14">CUMUL_AT_mnt!#REF!</definedName>
    <definedName name="grand_poste" localSheetId="18">CUMUL_AT_nbre!#REF!</definedName>
    <definedName name="grand_poste" localSheetId="13">CUMUL_Inva_mnt!#REF!</definedName>
    <definedName name="grand_poste" localSheetId="11">CUMUL_Maladie_mnt!#REF!</definedName>
    <definedName name="grand_poste" localSheetId="16">CUMUL_Maladie_nbre!#REF!</definedName>
    <definedName name="grand_poste" localSheetId="12">CUMUL_Maternité_mnt!#REF!</definedName>
    <definedName name="grand_poste" localSheetId="17">CUMUL_Maternité_nbre!#REF!</definedName>
    <definedName name="grand_poste" localSheetId="15">CUMUL_Tousrisques_mnt!#REF!</definedName>
    <definedName name="grand_poste" localSheetId="19">CUMUL_Tousrisques_nbre!#REF!</definedName>
    <definedName name="grand_poste" localSheetId="4">Inva_mnt!#REF!</definedName>
    <definedName name="grand_poste" localSheetId="2">Maladie_mnt!#REF!</definedName>
    <definedName name="grand_poste" localSheetId="6">Maladie_nbre!#REF!</definedName>
    <definedName name="grand_poste" localSheetId="3">Maternité_mnt!#REF!</definedName>
    <definedName name="grand_poste" localSheetId="7">Maternité_nbre!#REF!</definedName>
    <definedName name="grand_poste" localSheetId="10">Tousrisques_mnt!#REF!</definedName>
    <definedName name="grand_poste" localSheetId="9">Tousrisques_nbre!#REF!</definedName>
    <definedName name="grand_poste">#REF!</definedName>
    <definedName name="hon_priv" localSheetId="5">AT_mnt!$D$191</definedName>
    <definedName name="hon_priv" localSheetId="8">AT_nbre!#REF!</definedName>
    <definedName name="hon_priv" localSheetId="14">CUMUL_AT_mnt!$D$191</definedName>
    <definedName name="hon_priv" localSheetId="18">CUMUL_AT_nbre!#REF!</definedName>
    <definedName name="hon_priv" localSheetId="13">CUMUL_Inva_mnt!#REF!</definedName>
    <definedName name="hon_priv" localSheetId="11">CUMUL_Maladie_mnt!$F$222</definedName>
    <definedName name="hon_priv" localSheetId="16">CUMUL_Maladie_nbre!#REF!</definedName>
    <definedName name="hon_priv" localSheetId="12">CUMUL_Maternité_mnt!$D$199</definedName>
    <definedName name="hon_priv" localSheetId="17">CUMUL_Maternité_nbre!$D$88</definedName>
    <definedName name="hon_priv" localSheetId="15">CUMUL_Tousrisques_mnt!$F$218</definedName>
    <definedName name="hon_priv" localSheetId="19">CUMUL_Tousrisques_nbre!$F$83</definedName>
    <definedName name="hon_priv" localSheetId="4">Inva_mnt!#REF!</definedName>
    <definedName name="hon_priv" localSheetId="2">Maladie_mnt!$F$222</definedName>
    <definedName name="hon_priv" localSheetId="6">Maladie_nbre!#REF!</definedName>
    <definedName name="hon_priv" localSheetId="3">Maternité_mnt!$D$199</definedName>
    <definedName name="hon_priv" localSheetId="7">Maternité_nbre!$D$88</definedName>
    <definedName name="hon_priv" localSheetId="10">Tousrisques_mnt!$F$218</definedName>
    <definedName name="hon_priv" localSheetId="9">Tousrisques_nbre!$F$83</definedName>
    <definedName name="hon_priv">#REF!</definedName>
    <definedName name="hosp_priv" localSheetId="5">AT_mnt!#REF!</definedName>
    <definedName name="hosp_priv" localSheetId="8">AT_nbre!#REF!</definedName>
    <definedName name="hosp_priv" localSheetId="14">CUMUL_AT_mnt!#REF!</definedName>
    <definedName name="hosp_priv" localSheetId="18">CUMUL_AT_nbre!#REF!</definedName>
    <definedName name="hosp_priv" localSheetId="13">CUMUL_Inva_mnt!#REF!</definedName>
    <definedName name="hosp_priv" localSheetId="11">CUMUL_Maladie_mnt!#REF!</definedName>
    <definedName name="hosp_priv" localSheetId="16">CUMUL_Maladie_nbre!#REF!</definedName>
    <definedName name="hosp_priv" localSheetId="12">CUMUL_Maternité_mnt!#REF!</definedName>
    <definedName name="hosp_priv" localSheetId="17">CUMUL_Maternité_nbre!#REF!</definedName>
    <definedName name="hosp_priv" localSheetId="15">CUMUL_Tousrisques_mnt!$F$630</definedName>
    <definedName name="hosp_priv" localSheetId="19">CUMUL_Tousrisques_nbre!#REF!</definedName>
    <definedName name="hosp_priv" localSheetId="4">Inva_mnt!#REF!</definedName>
    <definedName name="hosp_priv" localSheetId="2">Maladie_mnt!#REF!</definedName>
    <definedName name="hosp_priv" localSheetId="6">Maladie_nbre!#REF!</definedName>
    <definedName name="hosp_priv" localSheetId="3">Maternité_mnt!#REF!</definedName>
    <definedName name="hosp_priv" localSheetId="7">Maternité_nbre!#REF!</definedName>
    <definedName name="hosp_priv" localSheetId="10">Tousrisques_mnt!$F$630</definedName>
    <definedName name="hosp_priv" localSheetId="9">Tousrisques_nbre!#REF!</definedName>
    <definedName name="hosp_priv">#REF!</definedName>
    <definedName name="hosp_pub" localSheetId="5">AT_mnt!#REF!</definedName>
    <definedName name="hosp_pub" localSheetId="8">AT_nbre!#REF!</definedName>
    <definedName name="hosp_pub" localSheetId="14">CUMUL_AT_mnt!#REF!</definedName>
    <definedName name="hosp_pub" localSheetId="18">CUMUL_AT_nbre!#REF!</definedName>
    <definedName name="hosp_pub" localSheetId="13">CUMUL_Inva_mnt!#REF!</definedName>
    <definedName name="hosp_pub" localSheetId="11">CUMUL_Maladie_mnt!#REF!</definedName>
    <definedName name="hosp_pub" localSheetId="16">CUMUL_Maladie_nbre!#REF!</definedName>
    <definedName name="hosp_pub" localSheetId="12">CUMUL_Maternité_mnt!#REF!</definedName>
    <definedName name="hosp_pub" localSheetId="17">CUMUL_Maternité_nbre!#REF!</definedName>
    <definedName name="hosp_pub" localSheetId="15">CUMUL_Tousrisques_mnt!#REF!</definedName>
    <definedName name="hosp_pub" localSheetId="19">CUMUL_Tousrisques_nbre!#REF!</definedName>
    <definedName name="hosp_pub" localSheetId="4">Inva_mnt!#REF!</definedName>
    <definedName name="hosp_pub" localSheetId="2">Maladie_mnt!#REF!</definedName>
    <definedName name="hosp_pub" localSheetId="6">Maladie_nbre!#REF!</definedName>
    <definedName name="hosp_pub" localSheetId="3">Maternité_mnt!#REF!</definedName>
    <definedName name="hosp_pub" localSheetId="7">Maternité_nbre!#REF!</definedName>
    <definedName name="hosp_pub" localSheetId="10">Tousrisques_mnt!#REF!</definedName>
    <definedName name="hosp_pub" localSheetId="9">Tousrisques_nbre!#REF!</definedName>
    <definedName name="hosp_pub">#REF!</definedName>
    <definedName name="_xlnm.Print_Titles" localSheetId="20">TAUX!$1:$1</definedName>
    <definedName name="invalidite" localSheetId="5">AT_mnt!#REF!</definedName>
    <definedName name="invalidite" localSheetId="8">AT_nbre!#REF!</definedName>
    <definedName name="invalidite" localSheetId="14">CUMUL_AT_mnt!#REF!</definedName>
    <definedName name="invalidite" localSheetId="18">CUMUL_AT_nbre!#REF!</definedName>
    <definedName name="invalidite" localSheetId="13">CUMUL_Inva_mnt!$E$13</definedName>
    <definedName name="invalidite" localSheetId="11">CUMUL_Maladie_mnt!#REF!</definedName>
    <definedName name="invalidite" localSheetId="16">CUMUL_Maladie_nbre!#REF!</definedName>
    <definedName name="invalidite" localSheetId="12">CUMUL_Maternité_mnt!#REF!</definedName>
    <definedName name="invalidite" localSheetId="17">CUMUL_Maternité_nbre!#REF!</definedName>
    <definedName name="invalidite" localSheetId="15">CUMUL_Tousrisques_mnt!#REF!</definedName>
    <definedName name="invalidite" localSheetId="19">CUMUL_Tousrisques_nbre!#REF!</definedName>
    <definedName name="invalidite" localSheetId="4">Inva_mnt!$E$13</definedName>
    <definedName name="invalidite" localSheetId="2">Maladie_mnt!#REF!</definedName>
    <definedName name="invalidite" localSheetId="6">Maladie_nbre!#REF!</definedName>
    <definedName name="invalidite" localSheetId="3">Maternité_mnt!#REF!</definedName>
    <definedName name="invalidite" localSheetId="7">Maternité_nbre!#REF!</definedName>
    <definedName name="invalidite" localSheetId="10">Tousrisques_mnt!#REF!</definedName>
    <definedName name="invalidite" localSheetId="9">Tousrisques_nbre!#REF!</definedName>
    <definedName name="invalidite">#REF!</definedName>
    <definedName name="juillet">#REF!</definedName>
    <definedName name="m_at" localSheetId="5">AT_mnt!#REF!</definedName>
    <definedName name="m_at" localSheetId="8">AT_nbre!#REF!</definedName>
    <definedName name="m_at" localSheetId="14">CUMUL_AT_mnt!#REF!</definedName>
    <definedName name="m_at" localSheetId="18">CUMUL_AT_nbre!#REF!</definedName>
    <definedName name="m_at" localSheetId="13">CUMUL_Inva_mnt!#REF!</definedName>
    <definedName name="m_at" localSheetId="11">CUMUL_Maladie_mnt!#REF!</definedName>
    <definedName name="m_at" localSheetId="16">CUMUL_Maladie_nbre!#REF!</definedName>
    <definedName name="m_at" localSheetId="12">CUMUL_Maternité_mnt!#REF!</definedName>
    <definedName name="m_at" localSheetId="17">CUMUL_Maternité_nbre!#REF!</definedName>
    <definedName name="m_at" localSheetId="15">CUMUL_Tousrisques_mnt!#REF!</definedName>
    <definedName name="m_at" localSheetId="19">CUMUL_Tousrisques_nbre!#REF!</definedName>
    <definedName name="m_at" localSheetId="4">Inva_mnt!#REF!</definedName>
    <definedName name="m_at" localSheetId="2">Maladie_mnt!#REF!</definedName>
    <definedName name="m_at" localSheetId="6">Maladie_nbre!#REF!</definedName>
    <definedName name="m_at" localSheetId="3">Maternité_mnt!#REF!</definedName>
    <definedName name="m_at" localSheetId="7">Maternité_nbre!#REF!</definedName>
    <definedName name="m_at" localSheetId="10">Tousrisques_mnt!#REF!</definedName>
    <definedName name="m_at" localSheetId="9">Tousrisques_nbre!#REF!</definedName>
    <definedName name="m_at">#REF!</definedName>
    <definedName name="m_deces" localSheetId="5">AT_mnt!#REF!</definedName>
    <definedName name="m_deces" localSheetId="8">AT_nbre!#REF!</definedName>
    <definedName name="m_deces" localSheetId="14">CUMUL_AT_mnt!#REF!</definedName>
    <definedName name="m_deces" localSheetId="18">CUMUL_AT_nbre!#REF!</definedName>
    <definedName name="m_deces" localSheetId="13">CUMUL_Inva_mnt!#REF!</definedName>
    <definedName name="m_deces" localSheetId="11">CUMUL_Maladie_mnt!#REF!</definedName>
    <definedName name="m_deces" localSheetId="16">CUMUL_Maladie_nbre!#REF!</definedName>
    <definedName name="m_deces" localSheetId="12">CUMUL_Maternité_mnt!#REF!</definedName>
    <definedName name="m_deces" localSheetId="17">CUMUL_Maternité_nbre!#REF!</definedName>
    <definedName name="m_deces" localSheetId="15">CUMUL_Tousrisques_mnt!#REF!</definedName>
    <definedName name="m_deces" localSheetId="19">CUMUL_Tousrisques_nbre!#REF!</definedName>
    <definedName name="m_deces" localSheetId="4">Inva_mnt!#REF!</definedName>
    <definedName name="m_deces" localSheetId="2">Maladie_mnt!#REF!</definedName>
    <definedName name="m_deces" localSheetId="6">Maladie_nbre!#REF!</definedName>
    <definedName name="m_deces" localSheetId="3">Maternité_mnt!#REF!</definedName>
    <definedName name="m_deces" localSheetId="7">Maternité_nbre!#REF!</definedName>
    <definedName name="m_deces" localSheetId="10">Tousrisques_mnt!#REF!</definedName>
    <definedName name="m_deces" localSheetId="9">Tousrisques_nbre!#REF!</definedName>
    <definedName name="m_deces">#REF!</definedName>
    <definedName name="m_invalidite" localSheetId="5">AT_mnt!#REF!</definedName>
    <definedName name="m_invalidite" localSheetId="8">AT_nbre!#REF!</definedName>
    <definedName name="m_invalidite" localSheetId="14">CUMUL_AT_mnt!#REF!</definedName>
    <definedName name="m_invalidite" localSheetId="18">CUMUL_AT_nbre!#REF!</definedName>
    <definedName name="m_invalidite" localSheetId="13">CUMUL_Inva_mnt!#REF!</definedName>
    <definedName name="m_invalidite" localSheetId="11">CUMUL_Maladie_mnt!#REF!</definedName>
    <definedName name="m_invalidite" localSheetId="16">CUMUL_Maladie_nbre!#REF!</definedName>
    <definedName name="m_invalidite" localSheetId="12">CUMUL_Maternité_mnt!#REF!</definedName>
    <definedName name="m_invalidite" localSheetId="17">CUMUL_Maternité_nbre!#REF!</definedName>
    <definedName name="m_invalidite" localSheetId="15">CUMUL_Tousrisques_mnt!#REF!</definedName>
    <definedName name="m_invalidite" localSheetId="19">CUMUL_Tousrisques_nbre!#REF!</definedName>
    <definedName name="m_invalidite" localSheetId="4">Inva_mnt!#REF!</definedName>
    <definedName name="m_invalidite" localSheetId="2">Maladie_mnt!#REF!</definedName>
    <definedName name="m_invalidite" localSheetId="6">Maladie_nbre!#REF!</definedName>
    <definedName name="m_invalidite" localSheetId="3">Maternité_mnt!#REF!</definedName>
    <definedName name="m_invalidite" localSheetId="7">Maternité_nbre!#REF!</definedName>
    <definedName name="m_invalidite" localSheetId="10">Tousrisques_mnt!#REF!</definedName>
    <definedName name="m_invalidite" localSheetId="9">Tousrisques_nbre!#REF!</definedName>
    <definedName name="m_invalidite">#REF!</definedName>
    <definedName name="m_maladie" localSheetId="5">AT_mnt!$E$578</definedName>
    <definedName name="m_maladie" localSheetId="8">AT_nbre!#REF!</definedName>
    <definedName name="m_maladie" localSheetId="14">CUMUL_AT_mnt!$E$578</definedName>
    <definedName name="m_maladie" localSheetId="18">CUMUL_AT_nbre!#REF!</definedName>
    <definedName name="m_maladie" localSheetId="13">CUMUL_Inva_mnt!#REF!</definedName>
    <definedName name="m_maladie" localSheetId="11">CUMUL_Maladie_mnt!$E$639</definedName>
    <definedName name="m_maladie" localSheetId="16">CUMUL_Maladie_nbre!#REF!</definedName>
    <definedName name="m_maladie" localSheetId="12">CUMUL_Maternité_mnt!$E$589</definedName>
    <definedName name="m_maladie" localSheetId="17">CUMUL_Maternité_nbre!#REF!</definedName>
    <definedName name="m_maladie" localSheetId="15">CUMUL_Tousrisques_mnt!#REF!</definedName>
    <definedName name="m_maladie" localSheetId="19">CUMUL_Tousrisques_nbre!#REF!</definedName>
    <definedName name="m_maladie" localSheetId="4">Inva_mnt!#REF!</definedName>
    <definedName name="m_maladie" localSheetId="2">Maladie_mnt!$E$639</definedName>
    <definedName name="m_maladie" localSheetId="6">Maladie_nbre!#REF!</definedName>
    <definedName name="m_maladie" localSheetId="3">Maternité_mnt!$E$589</definedName>
    <definedName name="m_maladie" localSheetId="7">Maternité_nbre!#REF!</definedName>
    <definedName name="m_maladie" localSheetId="10">Tousrisques_mnt!#REF!</definedName>
    <definedName name="m_maladie" localSheetId="9">Tousrisques_nbre!#REF!</definedName>
    <definedName name="m_maladie">#REF!</definedName>
    <definedName name="m_maternite" localSheetId="5">AT_mnt!#REF!</definedName>
    <definedName name="m_maternite" localSheetId="8">AT_nbre!#REF!</definedName>
    <definedName name="m_maternite" localSheetId="14">CUMUL_AT_mnt!#REF!</definedName>
    <definedName name="m_maternite" localSheetId="18">CUMUL_AT_nbre!#REF!</definedName>
    <definedName name="m_maternite" localSheetId="13">CUMUL_Inva_mnt!#REF!</definedName>
    <definedName name="m_maternite" localSheetId="11">CUMUL_Maladie_mnt!#REF!</definedName>
    <definedName name="m_maternite" localSheetId="16">CUMUL_Maladie_nbre!#REF!</definedName>
    <definedName name="m_maternite" localSheetId="12">CUMUL_Maternité_mnt!#REF!</definedName>
    <definedName name="m_maternite" localSheetId="17">CUMUL_Maternité_nbre!#REF!</definedName>
    <definedName name="m_maternite" localSheetId="15">CUMUL_Tousrisques_mnt!#REF!</definedName>
    <definedName name="m_maternite" localSheetId="19">CUMUL_Tousrisques_nbre!#REF!</definedName>
    <definedName name="m_maternite" localSheetId="4">Inva_mnt!#REF!</definedName>
    <definedName name="m_maternite" localSheetId="2">Maladie_mnt!#REF!</definedName>
    <definedName name="m_maternite" localSheetId="6">Maladie_nbre!#REF!</definedName>
    <definedName name="m_maternite" localSheetId="3">Maternité_mnt!#REF!</definedName>
    <definedName name="m_maternite" localSheetId="7">Maternité_nbre!#REF!</definedName>
    <definedName name="m_maternite" localSheetId="10">Tousrisques_mnt!#REF!</definedName>
    <definedName name="m_maternite" localSheetId="9">Tousrisques_nbre!#REF!</definedName>
    <definedName name="m_maternite">#REF!</definedName>
    <definedName name="maladie" localSheetId="5">AT_mnt!$F$578</definedName>
    <definedName name="maladie" localSheetId="8">AT_nbre!#REF!</definedName>
    <definedName name="maladie" localSheetId="14">CUMUL_AT_mnt!$F$578</definedName>
    <definedName name="maladie" localSheetId="18">CUMUL_AT_nbre!#REF!</definedName>
    <definedName name="maladie" localSheetId="13">CUMUL_Inva_mnt!#REF!</definedName>
    <definedName name="maladie" localSheetId="11">CUMUL_Maladie_mnt!$F$639</definedName>
    <definedName name="maladie" localSheetId="16">CUMUL_Maladie_nbre!#REF!</definedName>
    <definedName name="maladie" localSheetId="12">CUMUL_Maternité_mnt!$F$589</definedName>
    <definedName name="maladie" localSheetId="17">CUMUL_Maternité_nbre!#REF!</definedName>
    <definedName name="maladie" localSheetId="15">CUMUL_Tousrisques_mnt!#REF!</definedName>
    <definedName name="maladie" localSheetId="19">CUMUL_Tousrisques_nbre!#REF!</definedName>
    <definedName name="maladie" localSheetId="4">Inva_mnt!#REF!</definedName>
    <definedName name="maladie" localSheetId="2">Maladie_mnt!$F$639</definedName>
    <definedName name="maladie" localSheetId="6">Maladie_nbre!#REF!</definedName>
    <definedName name="maladie" localSheetId="3">Maternité_mnt!$F$589</definedName>
    <definedName name="maladie" localSheetId="7">Maternité_nbre!#REF!</definedName>
    <definedName name="maladie" localSheetId="10">Tousrisques_mnt!#REF!</definedName>
    <definedName name="maladie" localSheetId="9">Tousrisques_nbre!#REF!</definedName>
    <definedName name="maladie">#REF!</definedName>
    <definedName name="maternite" localSheetId="5">AT_mnt!#REF!</definedName>
    <definedName name="maternite" localSheetId="8">AT_nbre!#REF!</definedName>
    <definedName name="maternite" localSheetId="14">CUMUL_AT_mnt!#REF!</definedName>
    <definedName name="maternite" localSheetId="18">CUMUL_AT_nbre!#REF!</definedName>
    <definedName name="maternite" localSheetId="13">CUMUL_Inva_mnt!#REF!</definedName>
    <definedName name="maternite" localSheetId="11">CUMUL_Maladie_mnt!#REF!</definedName>
    <definedName name="maternite" localSheetId="16">CUMUL_Maladie_nbre!#REF!</definedName>
    <definedName name="maternite" localSheetId="12">CUMUL_Maternité_mnt!#REF!</definedName>
    <definedName name="maternite" localSheetId="17">CUMUL_Maternité_nbre!#REF!</definedName>
    <definedName name="maternite" localSheetId="15">CUMUL_Tousrisques_mnt!#REF!</definedName>
    <definedName name="maternite" localSheetId="19">CUMUL_Tousrisques_nbre!#REF!</definedName>
    <definedName name="maternite" localSheetId="4">Inva_mnt!#REF!</definedName>
    <definedName name="maternite" localSheetId="2">Maladie_mnt!#REF!</definedName>
    <definedName name="maternite" localSheetId="6">Maladie_nbre!#REF!</definedName>
    <definedName name="maternite" localSheetId="3">Maternité_mnt!#REF!</definedName>
    <definedName name="maternite" localSheetId="7">Maternité_nbre!#REF!</definedName>
    <definedName name="maternite" localSheetId="10">Tousrisques_mnt!#REF!</definedName>
    <definedName name="maternite" localSheetId="9">Tousrisques_nbre!#REF!</definedName>
    <definedName name="maternite">#REF!</definedName>
    <definedName name="page1" localSheetId="5">AT_mnt!#REF!</definedName>
    <definedName name="page1" localSheetId="8">AT_nbre!#REF!</definedName>
    <definedName name="page1" localSheetId="14">CUMUL_AT_mnt!#REF!</definedName>
    <definedName name="page1" localSheetId="18">CUMUL_AT_nbre!#REF!</definedName>
    <definedName name="page1" localSheetId="13">CUMUL_Inva_mnt!#REF!</definedName>
    <definedName name="page1" localSheetId="11">CUMUL_Maladie_mnt!#REF!</definedName>
    <definedName name="page1" localSheetId="16">CUMUL_Maladie_nbre!#REF!</definedName>
    <definedName name="page1" localSheetId="12">CUMUL_Maternité_mnt!#REF!</definedName>
    <definedName name="page1" localSheetId="17">CUMUL_Maternité_nbre!#REF!</definedName>
    <definedName name="page1" localSheetId="15">CUMUL_Tousrisques_mnt!#REF!</definedName>
    <definedName name="page1" localSheetId="19">CUMUL_Tousrisques_nbre!#REF!</definedName>
    <definedName name="page1" localSheetId="4">Inva_mnt!#REF!</definedName>
    <definedName name="page1" localSheetId="2">Maladie_mnt!#REF!</definedName>
    <definedName name="page1" localSheetId="6">Maladie_nbre!#REF!</definedName>
    <definedName name="page1" localSheetId="3">Maternité_mnt!#REF!</definedName>
    <definedName name="page1" localSheetId="7">Maternité_nbre!#REF!</definedName>
    <definedName name="page1" localSheetId="10">Tousrisques_mnt!#REF!</definedName>
    <definedName name="page1" localSheetId="9">Tousrisques_nbre!#REF!</definedName>
    <definedName name="page1">#REF!</definedName>
    <definedName name="prescription" localSheetId="5">AT_mnt!#REF!</definedName>
    <definedName name="prescription" localSheetId="8">AT_nbre!#REF!</definedName>
    <definedName name="prescription" localSheetId="14">CUMUL_AT_mnt!#REF!</definedName>
    <definedName name="prescription" localSheetId="18">CUMUL_AT_nbre!#REF!</definedName>
    <definedName name="prescription" localSheetId="13">CUMUL_Inva_mnt!#REF!</definedName>
    <definedName name="prescription" localSheetId="11">CUMUL_Maladie_mnt!#REF!</definedName>
    <definedName name="prescription" localSheetId="16">CUMUL_Maladie_nbre!#REF!</definedName>
    <definedName name="prescription" localSheetId="12">CUMUL_Maternité_mnt!#REF!</definedName>
    <definedName name="prescription" localSheetId="17">CUMUL_Maternité_nbre!#REF!</definedName>
    <definedName name="prescription" localSheetId="15">CUMUL_Tousrisques_mnt!#REF!</definedName>
    <definedName name="prescription" localSheetId="19">CUMUL_Tousrisques_nbre!#REF!</definedName>
    <definedName name="prescription" localSheetId="4">Inva_mnt!#REF!</definedName>
    <definedName name="prescription" localSheetId="2">Maladie_mnt!#REF!</definedName>
    <definedName name="prescription" localSheetId="6">Maladie_nbre!#REF!</definedName>
    <definedName name="prescription" localSheetId="3">Maternité_mnt!#REF!</definedName>
    <definedName name="prescription" localSheetId="7">Maternité_nbre!#REF!</definedName>
    <definedName name="prescription" localSheetId="10">Tousrisques_mnt!#REF!</definedName>
    <definedName name="prescription" localSheetId="9">Tousrisques_nbre!#REF!</definedName>
    <definedName name="prescription">#REF!</definedName>
    <definedName name="Résultats_à_fin_Juillet_1999">TAUX!$A$6:$D$125</definedName>
    <definedName name="sort">#REF!</definedName>
    <definedName name="sortx">TAUX!$A$6:$D$125</definedName>
    <definedName name="TAUX_MOYEN_DE_REMBOURSEMENT">sort</definedName>
    <definedName name="_xlnm.Print_Area" localSheetId="5">AT_mnt!$A$1:$I$601</definedName>
    <definedName name="_xlnm.Print_Area" localSheetId="8">AT_nbre!$A$1:$F$193</definedName>
    <definedName name="_xlnm.Print_Area" localSheetId="14">CUMUL_AT_mnt!$A$1:$I$601</definedName>
    <definedName name="_xlnm.Print_Area" localSheetId="18">CUMUL_AT_nbre!$A$1:$F$193</definedName>
    <definedName name="_xlnm.Print_Area" localSheetId="13">CUMUL_Inva_mnt!$A$1:$G$21</definedName>
    <definedName name="_xlnm.Print_Area" localSheetId="11">CUMUL_Maladie_mnt!$A$1:$I$659</definedName>
    <definedName name="_xlnm.Print_Area" localSheetId="16">CUMUL_Maladie_nbre!$A$1:$H$193</definedName>
    <definedName name="_xlnm.Print_Area" localSheetId="12">CUMUL_Maternité_mnt!$A$1:$I$607</definedName>
    <definedName name="_xlnm.Print_Area" localSheetId="17">CUMUL_Maternité_nbre!$A$1:$F$193</definedName>
    <definedName name="_xlnm.Print_Area" localSheetId="15">CUMUL_Tousrisques_mnt!$A$1:$I$659</definedName>
    <definedName name="_xlnm.Print_Area" localSheetId="19">CUMUL_Tousrisques_nbre!$A$1:$H$193</definedName>
    <definedName name="_xlnm.Print_Area" localSheetId="4">Inva_mnt!$A$1:$G$21</definedName>
    <definedName name="_xlnm.Print_Area" localSheetId="2">Maladie_mnt!$A$1:$I$659</definedName>
    <definedName name="_xlnm.Print_Area" localSheetId="6">Maladie_nbre!$A$1:$H$193</definedName>
    <definedName name="_xlnm.Print_Area" localSheetId="3">Maternité_mnt!$A$1:$I$607</definedName>
    <definedName name="_xlnm.Print_Area" localSheetId="7">Maternité_nbre!$A$1:$F$193</definedName>
    <definedName name="_xlnm.Print_Area" localSheetId="20">TAUX!$A$1:$D$210</definedName>
    <definedName name="_xlnm.Print_Area" localSheetId="10">Tousrisques_mnt!$A$1:$I$659</definedName>
    <definedName name="_xlnm.Print_Area" localSheetId="9">Tousrisques_nbre!$A$1:$H$193</definedName>
  </definedNames>
  <calcPr calcId="162913"/>
</workbook>
</file>

<file path=xl/calcChain.xml><?xml version="1.0" encoding="utf-8"?>
<calcChain xmlns="http://schemas.openxmlformats.org/spreadsheetml/2006/main">
  <c r="G1" i="42" l="1"/>
  <c r="G3" i="42"/>
  <c r="G4" i="42"/>
  <c r="H4" i="42"/>
  <c r="I4" i="42"/>
  <c r="J4" i="42"/>
  <c r="K4" i="42"/>
  <c r="G7" i="42"/>
  <c r="G8" i="42"/>
  <c r="G9" i="42"/>
  <c r="G10" i="42"/>
  <c r="G11" i="42"/>
  <c r="G12" i="42"/>
  <c r="G13" i="42"/>
  <c r="G14" i="42"/>
  <c r="G15" i="42"/>
  <c r="G16" i="42"/>
  <c r="G17" i="42"/>
  <c r="G18" i="42"/>
  <c r="G20" i="42"/>
  <c r="G21" i="42"/>
  <c r="G22" i="42"/>
  <c r="G23" i="42"/>
  <c r="G24" i="42"/>
  <c r="G25" i="42"/>
  <c r="G26" i="42"/>
  <c r="G27" i="42"/>
  <c r="G28" i="42"/>
  <c r="G29" i="42"/>
  <c r="G30" i="42"/>
  <c r="G31" i="42"/>
  <c r="G32" i="42"/>
  <c r="G33" i="42"/>
  <c r="G34" i="42"/>
  <c r="G35" i="42"/>
  <c r="G37" i="42"/>
  <c r="G38" i="42"/>
  <c r="G39" i="42"/>
  <c r="G40" i="42"/>
  <c r="G41" i="42"/>
  <c r="G42" i="42"/>
  <c r="G44" i="42"/>
  <c r="G45" i="42"/>
  <c r="G46" i="42"/>
  <c r="G47" i="42"/>
  <c r="G48" i="42"/>
  <c r="G54" i="42"/>
  <c r="G55" i="42"/>
  <c r="G61" i="42"/>
  <c r="G62" i="42"/>
  <c r="G63" i="42"/>
  <c r="G65" i="42"/>
  <c r="G66" i="42"/>
  <c r="G5" i="39"/>
  <c r="G6" i="39"/>
  <c r="G114" i="39"/>
  <c r="G115" i="39"/>
  <c r="E5" i="38"/>
  <c r="E6" i="38"/>
  <c r="E114" i="38"/>
  <c r="E115" i="38"/>
  <c r="E5" i="37"/>
  <c r="E6" i="37"/>
  <c r="E114" i="37"/>
  <c r="E115" i="37"/>
  <c r="C3" i="36"/>
  <c r="B3" i="37" s="1"/>
  <c r="G5" i="36"/>
  <c r="G6" i="36"/>
  <c r="G114" i="36"/>
  <c r="G115" i="36"/>
  <c r="C3" i="35"/>
  <c r="K43" i="35"/>
  <c r="K90" i="35"/>
  <c r="K138" i="35"/>
  <c r="K151" i="35"/>
  <c r="C158" i="35"/>
  <c r="B159" i="35"/>
  <c r="H160" i="35"/>
  <c r="H161" i="35"/>
  <c r="K178" i="35"/>
  <c r="K237" i="35"/>
  <c r="K297" i="35"/>
  <c r="C304" i="35"/>
  <c r="B305" i="35"/>
  <c r="H306" i="35"/>
  <c r="H307" i="35"/>
  <c r="K323" i="35"/>
  <c r="K336" i="35"/>
  <c r="K347" i="35"/>
  <c r="K358" i="35"/>
  <c r="K368" i="35"/>
  <c r="K378" i="35"/>
  <c r="K401" i="35"/>
  <c r="K402" i="35"/>
  <c r="K415" i="35"/>
  <c r="C422" i="35"/>
  <c r="B423" i="35"/>
  <c r="H424" i="35"/>
  <c r="H425" i="35"/>
  <c r="K445" i="35"/>
  <c r="K466" i="35"/>
  <c r="K482" i="35"/>
  <c r="K494" i="35"/>
  <c r="K501" i="35"/>
  <c r="K502" i="35"/>
  <c r="K505" i="35"/>
  <c r="K508" i="35"/>
  <c r="C518" i="35"/>
  <c r="B519" i="35"/>
  <c r="B561" i="35" s="1"/>
  <c r="B629" i="35" s="1"/>
  <c r="F520" i="35"/>
  <c r="K523" i="35"/>
  <c r="K524" i="35"/>
  <c r="K529" i="35"/>
  <c r="K535" i="35"/>
  <c r="K542" i="35"/>
  <c r="K555" i="35"/>
  <c r="K558" i="35"/>
  <c r="C560" i="35"/>
  <c r="F562" i="35"/>
  <c r="K564" i="35"/>
  <c r="K565" i="35"/>
  <c r="K579" i="35"/>
  <c r="K580" i="35"/>
  <c r="K583" i="35"/>
  <c r="K588" i="35"/>
  <c r="K593" i="35"/>
  <c r="K600" i="35"/>
  <c r="K601" i="35"/>
  <c r="K610" i="35"/>
  <c r="K621" i="35"/>
  <c r="K626" i="35"/>
  <c r="C628" i="35"/>
  <c r="F630" i="35"/>
  <c r="K633" i="35"/>
  <c r="K656" i="35"/>
  <c r="C3" i="34"/>
  <c r="C507" i="34" s="1"/>
  <c r="F5" i="34"/>
  <c r="F6" i="34"/>
  <c r="B134" i="34"/>
  <c r="F135" i="34"/>
  <c r="F136" i="34"/>
  <c r="B261" i="34"/>
  <c r="F262" i="34"/>
  <c r="F263" i="34"/>
  <c r="F374" i="34"/>
  <c r="F375" i="34"/>
  <c r="B466" i="34"/>
  <c r="B508" i="34" s="1"/>
  <c r="B574" i="34" s="1"/>
  <c r="F467" i="34"/>
  <c r="F509" i="34"/>
  <c r="F575" i="34"/>
  <c r="B3" i="33"/>
  <c r="C3" i="33"/>
  <c r="F5" i="32"/>
  <c r="F6" i="32"/>
  <c r="B139" i="32"/>
  <c r="F140" i="32"/>
  <c r="F141" i="32"/>
  <c r="B272" i="32"/>
  <c r="F273" i="32"/>
  <c r="F274" i="32"/>
  <c r="B388" i="32"/>
  <c r="F389" i="32"/>
  <c r="F390" i="32"/>
  <c r="B476" i="32"/>
  <c r="B518" i="32" s="1"/>
  <c r="B585" i="32" s="1"/>
  <c r="F477" i="32"/>
  <c r="F519" i="32"/>
  <c r="B582" i="32"/>
  <c r="K42" i="31"/>
  <c r="K89" i="31"/>
  <c r="K137" i="31"/>
  <c r="K151" i="31"/>
  <c r="C159" i="31"/>
  <c r="B160" i="31"/>
  <c r="H161" i="31"/>
  <c r="H162" i="31"/>
  <c r="K179" i="31"/>
  <c r="K238" i="31"/>
  <c r="K298" i="31"/>
  <c r="C305" i="31"/>
  <c r="B306" i="31"/>
  <c r="H307" i="31"/>
  <c r="H308" i="31"/>
  <c r="K324" i="31"/>
  <c r="K338" i="31"/>
  <c r="K350" i="31"/>
  <c r="K362" i="31"/>
  <c r="K372" i="31"/>
  <c r="K382" i="31"/>
  <c r="K406" i="31"/>
  <c r="K407" i="31"/>
  <c r="K421" i="31"/>
  <c r="C429" i="31"/>
  <c r="B430" i="31"/>
  <c r="H431" i="31"/>
  <c r="H432" i="31"/>
  <c r="K452" i="31"/>
  <c r="K473" i="31"/>
  <c r="K488" i="31"/>
  <c r="K500" i="31"/>
  <c r="K507" i="31"/>
  <c r="K508" i="31"/>
  <c r="K511" i="31"/>
  <c r="K514" i="31"/>
  <c r="C524" i="31"/>
  <c r="B525" i="31"/>
  <c r="F526" i="31"/>
  <c r="K529" i="31"/>
  <c r="K530" i="31"/>
  <c r="K535" i="31"/>
  <c r="K541" i="31"/>
  <c r="K548" i="31"/>
  <c r="K561" i="31"/>
  <c r="K564" i="31"/>
  <c r="C566" i="31"/>
  <c r="B567" i="31"/>
  <c r="B635" i="31" s="1"/>
  <c r="F568" i="31"/>
  <c r="K570" i="31"/>
  <c r="K571" i="31"/>
  <c r="K585" i="31"/>
  <c r="K586" i="31"/>
  <c r="K589" i="31"/>
  <c r="K594" i="31"/>
  <c r="K599" i="31"/>
  <c r="K606" i="31"/>
  <c r="K607" i="31"/>
  <c r="K616" i="31"/>
  <c r="K627" i="31"/>
  <c r="K632" i="31"/>
  <c r="C634" i="31"/>
  <c r="F636" i="31"/>
  <c r="K639" i="31"/>
  <c r="K659" i="31"/>
  <c r="K502" i="18"/>
  <c r="K494" i="18"/>
  <c r="K482" i="18"/>
  <c r="K508" i="25"/>
  <c r="K500" i="25"/>
  <c r="K421" i="25"/>
  <c r="K488" i="25"/>
  <c r="K621" i="18"/>
  <c r="K627" i="25"/>
  <c r="K402" i="18"/>
  <c r="K407" i="25"/>
  <c r="K639" i="25"/>
  <c r="K593" i="18"/>
  <c r="K659" i="25"/>
  <c r="K632" i="25"/>
  <c r="K616" i="25"/>
  <c r="K607" i="25"/>
  <c r="K606" i="25"/>
  <c r="K599" i="25"/>
  <c r="K594" i="25"/>
  <c r="K589" i="25"/>
  <c r="K586" i="25"/>
  <c r="K585" i="25"/>
  <c r="K571" i="25"/>
  <c r="K570" i="25"/>
  <c r="K564" i="25"/>
  <c r="K561" i="25"/>
  <c r="K548" i="25"/>
  <c r="K541" i="25"/>
  <c r="K535" i="25"/>
  <c r="K530" i="25"/>
  <c r="K529" i="25"/>
  <c r="K514" i="25"/>
  <c r="K511" i="25"/>
  <c r="K507" i="25"/>
  <c r="K473" i="25"/>
  <c r="K452" i="25"/>
  <c r="K406" i="25"/>
  <c r="K382" i="25"/>
  <c r="K372" i="25"/>
  <c r="K362" i="25"/>
  <c r="K350" i="25"/>
  <c r="K338" i="25"/>
  <c r="K324" i="25"/>
  <c r="K298" i="25"/>
  <c r="K238" i="25"/>
  <c r="K137" i="25"/>
  <c r="K501" i="18"/>
  <c r="K466" i="18"/>
  <c r="K445" i="18"/>
  <c r="K415" i="18"/>
  <c r="K401" i="18"/>
  <c r="K378" i="18"/>
  <c r="K368" i="18"/>
  <c r="K358" i="18"/>
  <c r="K347" i="18"/>
  <c r="K336" i="18"/>
  <c r="K323" i="18"/>
  <c r="K297" i="18"/>
  <c r="K237" i="18"/>
  <c r="K178" i="18"/>
  <c r="K151" i="18"/>
  <c r="K138" i="18"/>
  <c r="K90" i="18"/>
  <c r="K43" i="18"/>
  <c r="K179" i="25"/>
  <c r="K151" i="25"/>
  <c r="K89" i="25"/>
  <c r="K656" i="18"/>
  <c r="K626" i="18"/>
  <c r="K610" i="18"/>
  <c r="K601" i="18"/>
  <c r="K600" i="18"/>
  <c r="K588" i="18"/>
  <c r="K583" i="18"/>
  <c r="K580" i="18"/>
  <c r="K579" i="18"/>
  <c r="K565" i="18"/>
  <c r="K564" i="18"/>
  <c r="K558" i="18"/>
  <c r="K555" i="18"/>
  <c r="K542" i="18"/>
  <c r="K535" i="18"/>
  <c r="K529" i="18"/>
  <c r="K524" i="18"/>
  <c r="K523" i="18"/>
  <c r="K508" i="18"/>
  <c r="K505" i="18"/>
  <c r="K633" i="18"/>
  <c r="K42" i="25"/>
  <c r="C3" i="18"/>
  <c r="C3" i="19"/>
  <c r="C628" i="18"/>
  <c r="F630" i="18"/>
  <c r="F562" i="18"/>
  <c r="F520" i="18"/>
  <c r="H425" i="18"/>
  <c r="H424" i="18"/>
  <c r="H307" i="18"/>
  <c r="H306" i="18"/>
  <c r="B305" i="18"/>
  <c r="B423" i="18" s="1"/>
  <c r="B519" i="18" s="1"/>
  <c r="B561" i="18" s="1"/>
  <c r="B629" i="18" s="1"/>
  <c r="H161" i="18"/>
  <c r="H160" i="18"/>
  <c r="B159" i="18"/>
  <c r="B582" i="27"/>
  <c r="C3" i="13"/>
  <c r="B3" i="13"/>
  <c r="G115" i="22"/>
  <c r="G114" i="22"/>
  <c r="G6" i="22"/>
  <c r="G5" i="22"/>
  <c r="E115" i="21"/>
  <c r="E114" i="21"/>
  <c r="E6" i="21"/>
  <c r="E5" i="21"/>
  <c r="E115" i="20"/>
  <c r="E114" i="20"/>
  <c r="E6" i="20"/>
  <c r="E5" i="20"/>
  <c r="G115" i="19"/>
  <c r="G114" i="19"/>
  <c r="G6" i="19"/>
  <c r="G5" i="19"/>
  <c r="F6" i="30"/>
  <c r="F5" i="30"/>
  <c r="F136" i="30"/>
  <c r="F135" i="30"/>
  <c r="F263" i="30"/>
  <c r="F262" i="30"/>
  <c r="F375" i="30"/>
  <c r="F374" i="30"/>
  <c r="F467" i="30"/>
  <c r="F509" i="30"/>
  <c r="F575" i="30"/>
  <c r="F519" i="27"/>
  <c r="F477" i="27"/>
  <c r="F390" i="27"/>
  <c r="F389" i="27"/>
  <c r="F274" i="27"/>
  <c r="F273" i="27"/>
  <c r="F141" i="27"/>
  <c r="F140" i="27"/>
  <c r="F6" i="27"/>
  <c r="F5" i="27"/>
  <c r="F636" i="25"/>
  <c r="F568" i="25"/>
  <c r="F526" i="25"/>
  <c r="H432" i="25"/>
  <c r="H431" i="25"/>
  <c r="H308" i="25"/>
  <c r="H307" i="25"/>
  <c r="H161" i="25"/>
  <c r="H162" i="25"/>
  <c r="C429" i="25"/>
  <c r="B134" i="30"/>
  <c r="B261" i="30"/>
  <c r="B466" i="30"/>
  <c r="B508" i="30" s="1"/>
  <c r="B574" i="30" s="1"/>
  <c r="B272" i="27"/>
  <c r="B388" i="27"/>
  <c r="B476" i="27" s="1"/>
  <c r="B518" i="27" s="1"/>
  <c r="B585" i="27" s="1"/>
  <c r="B139" i="27"/>
  <c r="B306" i="25"/>
  <c r="B430" i="25"/>
  <c r="B525" i="25" s="1"/>
  <c r="B567" i="25" s="1"/>
  <c r="B635" i="25" s="1"/>
  <c r="B160" i="25"/>
  <c r="C159" i="25"/>
  <c r="C305" i="25"/>
  <c r="C524" i="25"/>
  <c r="C566" i="25"/>
  <c r="C634" i="25"/>
  <c r="C518" i="18"/>
  <c r="C3" i="30"/>
  <c r="C372" i="30" s="1"/>
  <c r="C260" i="30"/>
  <c r="C422" i="18"/>
  <c r="C465" i="30"/>
  <c r="C3" i="27"/>
  <c r="C475" i="27" s="1"/>
  <c r="C517" i="27"/>
  <c r="C271" i="27"/>
  <c r="C112" i="19"/>
  <c r="B3" i="20"/>
  <c r="B3" i="21" s="1"/>
  <c r="C133" i="30"/>
  <c r="C573" i="30"/>
  <c r="C304" i="18"/>
  <c r="C560" i="18"/>
  <c r="C387" i="27"/>
  <c r="C507" i="30"/>
  <c r="C158" i="18"/>
  <c r="C3" i="32"/>
  <c r="C387" i="32" s="1"/>
  <c r="C573" i="34"/>
  <c r="C372" i="34"/>
  <c r="C260" i="34"/>
  <c r="C133" i="34"/>
  <c r="C465" i="34"/>
  <c r="C475" i="32"/>
  <c r="C271" i="32"/>
  <c r="C517" i="32"/>
  <c r="B3" i="38" l="1"/>
  <c r="B112" i="37"/>
  <c r="B112" i="21"/>
  <c r="C3" i="22"/>
  <c r="C112" i="22" s="1"/>
  <c r="C138" i="32"/>
  <c r="C138" i="27"/>
  <c r="C112" i="36"/>
  <c r="B112" i="20"/>
  <c r="C584" i="32"/>
  <c r="C584" i="27"/>
  <c r="C3" i="39" l="1"/>
  <c r="C112" i="39" s="1"/>
  <c r="B112" i="38"/>
</calcChain>
</file>

<file path=xl/sharedStrings.xml><?xml version="1.0" encoding="utf-8"?>
<sst xmlns="http://schemas.openxmlformats.org/spreadsheetml/2006/main" count="6503" uniqueCount="663">
  <si>
    <t xml:space="preserve">       STATISTIQUES       DES       DEPENSES       DES       C.P.A.M.                </t>
  </si>
  <si>
    <t>AVEC TICKET</t>
  </si>
  <si>
    <t>SANS TICKET</t>
  </si>
  <si>
    <t>dont prestations</t>
  </si>
  <si>
    <t xml:space="preserve"> PRESTATIONS</t>
  </si>
  <si>
    <t>MODERATEUR</t>
  </si>
  <si>
    <t>TOTAL</t>
  </si>
  <si>
    <t xml:space="preserve">     PRESTATIONS</t>
  </si>
  <si>
    <t xml:space="preserve"> TOTAL AUXILIAIRES MEDICAUX</t>
  </si>
  <si>
    <t>Médicaments remboursés à 35%</t>
  </si>
  <si>
    <t>Médicaments remboursés à 65%</t>
  </si>
  <si>
    <t>Médicaments remboursés à 80%</t>
  </si>
  <si>
    <t>Médicaments remboursés à 100%</t>
  </si>
  <si>
    <t>Indemnités journalières</t>
  </si>
  <si>
    <t>Autres prestations en espèces</t>
  </si>
  <si>
    <t>PRESTATIONS</t>
  </si>
  <si>
    <t>PENSIONS SERVIES</t>
  </si>
  <si>
    <t xml:space="preserve"> TOTAL PENSIONS SERVIES</t>
  </si>
  <si>
    <t>Autres charges techniques</t>
  </si>
  <si>
    <t xml:space="preserve"> TOTAL ASSURANCE INVALIDITE</t>
  </si>
  <si>
    <t>Frais de déplacement pour cures thermales</t>
  </si>
  <si>
    <t>Rentes servies au cours de la période</t>
  </si>
  <si>
    <t>Consultations</t>
  </si>
  <si>
    <t>Visites</t>
  </si>
  <si>
    <t>AMS Actes de kinésithérapie ostéo-articulaire</t>
  </si>
  <si>
    <t>Vaccins Grippe et ROR</t>
  </si>
  <si>
    <t>Frais de transport de VSL</t>
  </si>
  <si>
    <t>Frais de transport de TAXI</t>
  </si>
  <si>
    <t>Autres frais de transport</t>
  </si>
  <si>
    <t>I VERSEMENTS AUX ETABLISSEMENTS SANITAIRES</t>
  </si>
  <si>
    <t>TOTAL  HOSPITALISATION</t>
  </si>
  <si>
    <t>TOTAL SOINS DE VILLE</t>
  </si>
  <si>
    <t>INVALIDITE</t>
  </si>
  <si>
    <t>Participations forf. non individualisées</t>
  </si>
  <si>
    <t xml:space="preserve"> AMY Orthoptistes</t>
  </si>
  <si>
    <t>Forfait réseaux et filières de soins des laboratoires</t>
  </si>
  <si>
    <t>TOTAL rentes servies</t>
  </si>
  <si>
    <t>Rentes  ayants droits</t>
  </si>
  <si>
    <t>Rentes  assurés</t>
  </si>
  <si>
    <t>Rachats de rentes obligatoires</t>
  </si>
  <si>
    <t>Rachats de rentes facultatifs</t>
  </si>
  <si>
    <t>Transferts de capitaux constitutifs de rentes</t>
  </si>
  <si>
    <t>TOTAL INCAPACITE PERMANENTE</t>
  </si>
  <si>
    <t xml:space="preserve">Forfaits établissements et suppl. en cures thermales </t>
  </si>
  <si>
    <t>TOTAL ASSURANCE DECES</t>
  </si>
  <si>
    <t xml:space="preserve"> INCAPACITE PERMANENTE</t>
  </si>
  <si>
    <t>III - ASSURANCE INVALIDITE  IV ASSURANCE DECES : DEPENSES en milliers d'euros</t>
  </si>
  <si>
    <t>Participation forfaitaire des laboratoires</t>
  </si>
  <si>
    <t>Médicaments IVG</t>
  </si>
  <si>
    <t>Indemnité de garde ambulancière</t>
  </si>
  <si>
    <t>Contrat bonnes pratiques transporteurs</t>
  </si>
  <si>
    <t>2) ETABLISSEMENTS DE SANTE PRIVES</t>
  </si>
  <si>
    <t>A) OBJECTIF DE DEPENSES COMMUN A LA MEDECINE CHIRURGICALE,  L'OBSTETRIQUE ET L'ODONTOLOGIE (ODMCO)</t>
  </si>
  <si>
    <t>Frais de séjours et de soins (GHS, EXH)</t>
  </si>
  <si>
    <t>Suppléments journaliers aux GHS en néonatalogie (NN1, NN2, NN3)</t>
  </si>
  <si>
    <t>2. Tarification mixte: tarifs de prestation et forfaits annuels</t>
  </si>
  <si>
    <t>a) Urgence</t>
  </si>
  <si>
    <t>Forfait accueil et traitement (ATU)</t>
  </si>
  <si>
    <t>Forfait annuel (FAU)</t>
  </si>
  <si>
    <t>b) Prélèvements d'organes</t>
  </si>
  <si>
    <t>B) DOTATIONS ANNUELLES DE MISSIONS D'INTERET GENERAL ET D'AIDE A LA CONTRACTUALISATION (MIGAC)</t>
  </si>
  <si>
    <t>1. OQN Psychiatrie</t>
  </si>
  <si>
    <t>2. OQN SSR</t>
  </si>
  <si>
    <t>1. Conventions internationales</t>
  </si>
  <si>
    <t>2. Etablissements non conventionnés</t>
  </si>
  <si>
    <t>TOTAL VERSEMENTS AUX ETABLISSEMENTS SANITAIRES PRIVES</t>
  </si>
  <si>
    <t>B) HONORAIRES DU SECTEUR PUBLIC</t>
  </si>
  <si>
    <t>C) AUTRES VERSEMENTS DU SECTEUR PUBLIC</t>
  </si>
  <si>
    <t>1) Conventions internationales</t>
  </si>
  <si>
    <t>2) Hors conventions internationales</t>
  </si>
  <si>
    <t>a) Dotations annuelles complémentaires (DAC)</t>
  </si>
  <si>
    <t>2) Objectif de dépenses médecine-chir.-obst. (ODMCO)</t>
  </si>
  <si>
    <t>dont Unités de soins de longue durée (USLD)</t>
  </si>
  <si>
    <t>A) ETABLISSEMENTS ANTERIEUREMENT SOUS DOTATION GLOBALE</t>
  </si>
  <si>
    <t>1) ETABLISSEMENTS DE SANTE PUBLICS</t>
  </si>
  <si>
    <t>Médicaments remboursés à 15%</t>
  </si>
  <si>
    <t>Indemnités journalières majorées</t>
  </si>
  <si>
    <t>Autres indemnités journalières réduites</t>
  </si>
  <si>
    <t>Indemnités journalières normales et temps partiel</t>
  </si>
  <si>
    <t>Permanence pharmaceutique</t>
  </si>
  <si>
    <t>Indemnités journalières de moins de 3 mois</t>
  </si>
  <si>
    <t>Indemnités journalières de plus de 3 mois</t>
  </si>
  <si>
    <t xml:space="preserve">5. Participation assuré </t>
  </si>
  <si>
    <t>Charges d'expertises</t>
  </si>
  <si>
    <t>Préjudice amiante</t>
  </si>
  <si>
    <t xml:space="preserve">Pharmacie hospitalière  </t>
  </si>
  <si>
    <t>Autres frais LPP</t>
  </si>
  <si>
    <t xml:space="preserve"> en cliniques privées </t>
  </si>
  <si>
    <t>Omnipraticiens libéraux</t>
  </si>
  <si>
    <t xml:space="preserve">  Actes NGAP</t>
  </si>
  <si>
    <t xml:space="preserve">  Actes CCAM</t>
  </si>
  <si>
    <t>Forfaits thermaux</t>
  </si>
  <si>
    <t>SCM Soins conservateurs des stomatologues</t>
  </si>
  <si>
    <t>PRO Prothèses dentaires des stomatologues</t>
  </si>
  <si>
    <t>ORT Orthodontie des stomatologues</t>
  </si>
  <si>
    <t>Honoraires de surveillance</t>
  </si>
  <si>
    <t>Permanence des soins</t>
  </si>
  <si>
    <t>Rémunération médecin traitant</t>
  </si>
  <si>
    <t>Participation assuré (18 Euros)</t>
  </si>
  <si>
    <t>Autres honoraires du secteur privé</t>
  </si>
  <si>
    <t>Visites (y compris frais de déplacement)</t>
  </si>
  <si>
    <t>TOTAL Omnipraticiens libéraux</t>
  </si>
  <si>
    <t>Spécialistes libéraux</t>
  </si>
  <si>
    <t>Actes en P (Anatomo-cyto-pathologistes)</t>
  </si>
  <si>
    <t>Total Actes techniques</t>
  </si>
  <si>
    <t xml:space="preserve">    Actes NGAP</t>
  </si>
  <si>
    <t xml:space="preserve">    Actes CCAM</t>
  </si>
  <si>
    <t>Total Scanner-IRMN-Tomographie-Forfaits consommables</t>
  </si>
  <si>
    <t>TOTAL Spécialistes libéraux</t>
  </si>
  <si>
    <t xml:space="preserve">     IRMN</t>
  </si>
  <si>
    <t xml:space="preserve">     Scanner</t>
  </si>
  <si>
    <t xml:space="preserve">      Forfaits consommables</t>
  </si>
  <si>
    <t xml:space="preserve">     Tomographie</t>
  </si>
  <si>
    <t>TOTAL Médecins libéraux</t>
  </si>
  <si>
    <t xml:space="preserve">Actes en D </t>
  </si>
  <si>
    <t>Actes en DC</t>
  </si>
  <si>
    <t>SC Soins conservateurs</t>
  </si>
  <si>
    <t>SPR  Prothèses dentaires</t>
  </si>
  <si>
    <t>TO Orthodontie</t>
  </si>
  <si>
    <t>TOTAL Dentistes  libéraux</t>
  </si>
  <si>
    <t>TOTAL Sages-femmes libérales</t>
  </si>
  <si>
    <t>Dentistes libéraux</t>
  </si>
  <si>
    <t>Sages-femmes libérales</t>
  </si>
  <si>
    <t>Actes en SF</t>
  </si>
  <si>
    <t>Infirmiers libéraux</t>
  </si>
  <si>
    <t>AMI Soins infirmiers</t>
  </si>
  <si>
    <t>AIS Actes infirmiers de soins</t>
  </si>
  <si>
    <t>DI Démarche de soins infirmiers</t>
  </si>
  <si>
    <t>Contrats de bonne pratique et santé</t>
  </si>
  <si>
    <t>Frais de déplacement auxil. médic.</t>
  </si>
  <si>
    <t>Forfait réseaux et filières de soins auxil. médic.</t>
  </si>
  <si>
    <t>TOTAL Infirmiers libéraux</t>
  </si>
  <si>
    <t>Masseurs kinésithérapeutes libéraux</t>
  </si>
  <si>
    <t>AMK Masseurs-kinésithérapeutes</t>
  </si>
  <si>
    <t>AMC Masseurs-kinésithérapeutes en établissement</t>
  </si>
  <si>
    <t>TOTAL Masseurs kinésithérapeutes libéraux</t>
  </si>
  <si>
    <t>Orthophonistes libéraux</t>
  </si>
  <si>
    <t>TOTAL Orthophonistes libéraux</t>
  </si>
  <si>
    <t>AMO Orthophonistes</t>
  </si>
  <si>
    <t>Pédicures libéraux</t>
  </si>
  <si>
    <t>AMP Pédicures</t>
  </si>
  <si>
    <t>Orthoptistes libéraux</t>
  </si>
  <si>
    <t>TOTAL Orthoptistes libéraux</t>
  </si>
  <si>
    <t>TOTAL Pédicures libéraux</t>
  </si>
  <si>
    <t>SFI Soins infirmiers des sages femmes</t>
  </si>
  <si>
    <t>Laboratoires</t>
  </si>
  <si>
    <t>Actes d'analyses médicales</t>
  </si>
  <si>
    <t>Actes en PB</t>
  </si>
  <si>
    <t>Actes en TB</t>
  </si>
  <si>
    <t>Frais de déplacement des laboratoires</t>
  </si>
  <si>
    <t>TOTAL laboratoires</t>
  </si>
  <si>
    <t>AMY Orthoptistes</t>
  </si>
  <si>
    <t>Médicaments</t>
  </si>
  <si>
    <t>Produits d'origine humaine</t>
  </si>
  <si>
    <t>LPP</t>
  </si>
  <si>
    <t>TOTAL Dispositifs médicaux inscrits à la LPP</t>
  </si>
  <si>
    <t>TOTAL Dépenses de médicaments</t>
  </si>
  <si>
    <t>TOTAL PRESCRIPTIONS</t>
  </si>
  <si>
    <t>Autres prestations diverses</t>
  </si>
  <si>
    <t>Frais de transport d'Ambulance</t>
  </si>
  <si>
    <t>TOTAL Frais de déplacement des malades</t>
  </si>
  <si>
    <t>TOTAL  AUTRES PRESTATIONS DE SOINS DE SANTE</t>
  </si>
  <si>
    <t>Frais de déplacement des malades</t>
  </si>
  <si>
    <t xml:space="preserve">      PRESCRIPTIONS</t>
  </si>
  <si>
    <t xml:space="preserve">      PRESTATION EN ESPECES</t>
  </si>
  <si>
    <t xml:space="preserve">TOTAL PRESTATIONS EN ESPECES          </t>
  </si>
  <si>
    <t>Actes de radiologie</t>
  </si>
  <si>
    <t>TOTAL VERSEMENTS AUX ETABLISSEMENTS DE SANTE ET HONORAIRES DU SECTEUR PUBLIC</t>
  </si>
  <si>
    <t xml:space="preserve"> TOTAL STATISTIQUE MENSUELLE DES DEPENSES</t>
  </si>
  <si>
    <t xml:space="preserve">Visites </t>
  </si>
  <si>
    <t xml:space="preserve">      HONORAIRES du SECTEUR PRIVE</t>
  </si>
  <si>
    <t xml:space="preserve">      HONORAIRES du SECTEUR PRIVE </t>
  </si>
  <si>
    <t xml:space="preserve">             I - ASSURANCE MALADIE : DENOMBREMENTS (actes, coefficients (c),journées)</t>
  </si>
  <si>
    <t xml:space="preserve">             V - ASSURANCE ACCIDENTS DU TRAVAIL : DEPENSES en milliers d'euros</t>
  </si>
  <si>
    <t xml:space="preserve">             II - ASSURANCE MATERNITE : DENOMBREMENTS (actes, coefficients (c),journées)</t>
  </si>
  <si>
    <t xml:space="preserve"> IV - ASSURANCE ACCIDENTS DU TRAVAIL : DENOMBREMENTS (actes, coefficients (c),journées)</t>
  </si>
  <si>
    <t xml:space="preserve">             V - TOUS RISQUES : DENOMBREMENTS (actes, coefficients (c),journées)</t>
  </si>
  <si>
    <t>Examens de suivi</t>
  </si>
  <si>
    <t>Franchises</t>
  </si>
  <si>
    <t>Actes de pédicures pour diabétiques</t>
  </si>
  <si>
    <t>c) Forfait annuel haute technicité</t>
  </si>
  <si>
    <t>Ticket modérateur des ALD 31</t>
  </si>
  <si>
    <t>Ticket modérateur des ALD 32</t>
  </si>
  <si>
    <t>1.  Frais de séjours et de soins</t>
  </si>
  <si>
    <t>Forfaits d'hospitalisation à domicile (GHT)</t>
  </si>
  <si>
    <t>Forfaits d'IVG</t>
  </si>
  <si>
    <t>Forfaits techniques: Scanner, IRMN, Tomographie,video-capsules et consommables en médecine nucléaire</t>
  </si>
  <si>
    <t>Monitoring des sages femmes</t>
  </si>
  <si>
    <t>Tarification anciennement prix de journée (avant TAA)</t>
  </si>
  <si>
    <t>3.    Dispositifs médicaux</t>
  </si>
  <si>
    <t xml:space="preserve">4. Spécialités pharmaceutiques et produits d'origine humaine </t>
  </si>
  <si>
    <t>Médicaments en sus du GHS (PH8)</t>
  </si>
  <si>
    <t>Contrat santé solidarité</t>
  </si>
  <si>
    <t xml:space="preserve">  Actes NGAP (c)</t>
  </si>
  <si>
    <t xml:space="preserve">  Actes CCAM (c)</t>
  </si>
  <si>
    <t>Total Actes techniques (c)</t>
  </si>
  <si>
    <t>SCM Soins conservateurs des stomatologues (c)</t>
  </si>
  <si>
    <t>PRO Prothèses dentaires des stomatologues (c)</t>
  </si>
  <si>
    <t>ORT Orthodontie des stomatologues (c)</t>
  </si>
  <si>
    <t>Actes de radiologie (c)</t>
  </si>
  <si>
    <t>Actes en D (c)</t>
  </si>
  <si>
    <t>Actes en DC (c)</t>
  </si>
  <si>
    <t>SC Soins conservateurs (c)</t>
  </si>
  <si>
    <t>SPR  Prothèses dentaires (c)</t>
  </si>
  <si>
    <t>TO Orthodontie (c)</t>
  </si>
  <si>
    <t>AMI Soins infirmiers (c)</t>
  </si>
  <si>
    <t>AIS Actes infirmiers de soins (c)</t>
  </si>
  <si>
    <t>AMK Masseurs-kinésithérapeutes (c)</t>
  </si>
  <si>
    <t>AMC Masseurs-kinésithérapeutes en établissement (c)</t>
  </si>
  <si>
    <t>AMS Actes de kinésithérapie ostéo-articulaire (c)</t>
  </si>
  <si>
    <t>AMO Orthophonistes (c)</t>
  </si>
  <si>
    <t>AMY Orthoptistes (c)</t>
  </si>
  <si>
    <t>AMP Pédicures (c)</t>
  </si>
  <si>
    <t>SFI Soins infirmiers des sages femmes (c)</t>
  </si>
  <si>
    <t>Actes d'analyses médicales (c)</t>
  </si>
  <si>
    <t>Actes en KB (c)</t>
  </si>
  <si>
    <t>Actes en PB (c)</t>
  </si>
  <si>
    <t>Actes en TB (c)</t>
  </si>
  <si>
    <t>Actes techniques (c)</t>
  </si>
  <si>
    <t>Frais de déplacement des infirmiers</t>
  </si>
  <si>
    <t xml:space="preserve">Frais de déplacement des masseurs kinésithérapeutes </t>
  </si>
  <si>
    <t>Frais de déplacement des orthophonistes</t>
  </si>
  <si>
    <t>Frais de déplacement des orthoptistes</t>
  </si>
  <si>
    <t>Frais de déplacement des pédicures</t>
  </si>
  <si>
    <t>Frais de déplacement des sages femmes</t>
  </si>
  <si>
    <t>Actes techniques de radiologie (c)</t>
  </si>
  <si>
    <t>DI Démarche de soins infirmiers (c)</t>
  </si>
  <si>
    <t>TOTAL Infirmiers libéraux (c)</t>
  </si>
  <si>
    <t>TOTAL Masseurs kinésithérapeutes libéraux (c)</t>
  </si>
  <si>
    <t>TOTAL Orthophonistes libéraux (c)</t>
  </si>
  <si>
    <t>TOTAL Orthoptistes libéraux (c)</t>
  </si>
  <si>
    <t>TOTAL Pédicures libéraux (c)</t>
  </si>
  <si>
    <t>TOTAL Sages-femmes libérales (c)</t>
  </si>
  <si>
    <t xml:space="preserve"> TOTAL AUXILIAIRES MEDICAUX (c)</t>
  </si>
  <si>
    <t>TOTAL Centres de santé (c)</t>
  </si>
  <si>
    <t>TOTAL laboratoires (c)</t>
  </si>
  <si>
    <t>Dont participations forfaitaires</t>
  </si>
  <si>
    <t xml:space="preserve">dont conventions </t>
  </si>
  <si>
    <t>* les colonnes 'dont' sont indépendantes</t>
  </si>
  <si>
    <t>internationales*</t>
  </si>
  <si>
    <t>Soins à l'étranger</t>
  </si>
  <si>
    <t xml:space="preserve"> en cliniques privées* </t>
  </si>
  <si>
    <t>dont Rétrocession*</t>
  </si>
  <si>
    <t>Centres de santé (honoraires)</t>
  </si>
  <si>
    <t>Centres de santé (prescriptions)</t>
  </si>
  <si>
    <t>TOTAL Centre de santé (honoraires)</t>
  </si>
  <si>
    <t>TOTAL Centres de santé (prescriptions)</t>
  </si>
  <si>
    <t xml:space="preserve">PRESTATIONS EN ESPECES (hors maternité)         </t>
  </si>
  <si>
    <t xml:space="preserve">PRESTATIONS EN ESPECES maternité         </t>
  </si>
  <si>
    <t>* 'dont en cliniques privées' : couvre l'ensemble des prestations exécutées en cliniques privées, qu'elles soient executées dans le cadre d'un séjour ou d'un acte externe</t>
  </si>
  <si>
    <t>Participations forfaitaires (1 Euro)</t>
  </si>
  <si>
    <t>* 'dont conventions internationales' : concerne les dépenses relatives aux assurés de régimes étrangers lors de leurs séjours en France</t>
  </si>
  <si>
    <t>Forfait zone déficitaire</t>
  </si>
  <si>
    <t>TOTAL HONORAIRES SECTEUR PRIVE
(médicaux et dentaires)</t>
  </si>
  <si>
    <t>Différentiel médecin référent médedin traitant</t>
  </si>
  <si>
    <t>Majoration pour gardes et astreintes (accouchement)</t>
  </si>
  <si>
    <t>Examens de suivi de grossesse</t>
  </si>
  <si>
    <t>Chap.1 : Orthèses</t>
  </si>
  <si>
    <t>Chap.2 : Optique</t>
  </si>
  <si>
    <t>Chap.3 :   Appareils de surdité</t>
  </si>
  <si>
    <t xml:space="preserve">Chap.4 :  Prothèses externes non orthopédiques </t>
  </si>
  <si>
    <t>Chap.5 : Prothèses oculaires et faciales</t>
  </si>
  <si>
    <t xml:space="preserve">Chap.6 : Podo orthèse </t>
  </si>
  <si>
    <t xml:space="preserve">Chap.8 : Accéssoires de prothèse et d'orthoprothèse </t>
  </si>
  <si>
    <t xml:space="preserve">Chap.7 : Orthoprothèse </t>
  </si>
  <si>
    <t xml:space="preserve">Titre III </t>
  </si>
  <si>
    <t xml:space="preserve">Titre II </t>
  </si>
  <si>
    <t>Appareils matèriels de traitement et pansements</t>
  </si>
  <si>
    <t xml:space="preserve">Titre I </t>
  </si>
  <si>
    <t>Chap. 1,2,3 : Prothèses internes inertes ( )</t>
  </si>
  <si>
    <t>Chap.4 : Prothèses internes actives</t>
  </si>
  <si>
    <t>Titre IV</t>
  </si>
  <si>
    <t>Véhicule pour handicapés</t>
  </si>
  <si>
    <t>Frais de transport de SMUR</t>
  </si>
  <si>
    <t>Frais de transport de voiture personnelle</t>
  </si>
  <si>
    <t xml:space="preserve">             II- ASSURANCE MATERNITE : DEPENSES en milliers d'euros</t>
  </si>
  <si>
    <t xml:space="preserve">PRESTATIONS EN ESPECES         </t>
  </si>
  <si>
    <t xml:space="preserve">PRESTATIONS EN ESPECES       </t>
  </si>
  <si>
    <t>TOTAL PAR ACTES</t>
  </si>
  <si>
    <t>Participations forfaitaires (1 Euro)*</t>
  </si>
  <si>
    <t>Franchises*</t>
  </si>
  <si>
    <t>Participation forfaitaire des laboratoires*</t>
  </si>
  <si>
    <t>Les montants remboursés des actes soumis à franchises et participations forfaitaires ne reflètent donc pas les montants effectivement perçus par les assurés.</t>
  </si>
  <si>
    <t>Participation assuré (18 Euros)*</t>
  </si>
  <si>
    <t xml:space="preserve">             I - ASSURANCE MALADIE : DÉPENSES en milliers d'euros</t>
  </si>
  <si>
    <t xml:space="preserve">      HONORAIRES du SECTEUR PRIVÉ</t>
  </si>
  <si>
    <t>TOTAL HONORAIRES SECTEUR PRIVÉ
(médicaux et dentaires)</t>
  </si>
  <si>
    <t xml:space="preserve"> TOTAL AUXILIAIRES MÉDICAUX</t>
  </si>
  <si>
    <t xml:space="preserve">       STATISTIQUES       DES       DÉPENSES       DES       C.P.A.M.                </t>
  </si>
  <si>
    <t xml:space="preserve"> TOTAL STATISTIQUE MENSUELLE DES DÉPENSES</t>
  </si>
  <si>
    <t>TOTAL VERSEMENTS AUX ÉTABLISSEMENTS SANITAIRES PRIVÉS</t>
  </si>
  <si>
    <t>A) OBJECTIF DE DÉPENSES COMMUN A LA MÉDECINE CHIRURGICALE,  L'OBSTETRIQUE ET L'ODONTOLOGIE (ODMCO)</t>
  </si>
  <si>
    <t>2) ÉTABLISSEMENTS DE SANTE PRIVÉS</t>
  </si>
  <si>
    <t>TOTAL VERSEMENTS AUX ÉTABLISSEMENTS DE SANTÉ ET HONORAIRES DU SECTEUR PUBLIC</t>
  </si>
  <si>
    <t>A) ÉTABLISSEMENTS ANTERIEUREMENT SOUS DOTATION GLOBALE</t>
  </si>
  <si>
    <t>1) ÉTABLISSEMENTS DE SANTE PUBLICS</t>
  </si>
  <si>
    <t>I VERSEMENTS AUX ÉTABLISSEMENTS SANITAIRES</t>
  </si>
  <si>
    <t>TOTAL  AUTRES PRESTATIONS DE SOINS DE SANTÉ</t>
  </si>
  <si>
    <t>Allocation accompagnement fin de vie</t>
  </si>
  <si>
    <t>Médicaments remboursés à 30%</t>
  </si>
  <si>
    <t>PCAP</t>
  </si>
  <si>
    <t>en %</t>
  </si>
  <si>
    <t>Administration de produits et prestations en environnement hospitalier</t>
  </si>
  <si>
    <t>Actes en KMB prélèvement sanguin médecin biologiste</t>
  </si>
  <si>
    <t xml:space="preserve">    Actes de chirurgie - CCAM</t>
  </si>
  <si>
    <t xml:space="preserve">    Actes d'obstétrique - CCAM</t>
  </si>
  <si>
    <t xml:space="preserve">    Actes d'anesthésie - CCAM</t>
  </si>
  <si>
    <t xml:space="preserve">    Actes échographie - CCAM</t>
  </si>
  <si>
    <t xml:space="preserve">    Actes d'imagerie (hors échographie) - CCAM</t>
  </si>
  <si>
    <t xml:space="preserve">    Actes techniques médicaux (hors imagerie) - CCAM</t>
  </si>
  <si>
    <t>Paiement à la performance</t>
  </si>
  <si>
    <t>Sophia</t>
  </si>
  <si>
    <t>Option démographique</t>
  </si>
  <si>
    <t>Option santé solidarité territoriale</t>
  </si>
  <si>
    <t xml:space="preserve">Dont FIR permanence des soins </t>
  </si>
  <si>
    <t xml:space="preserve">Dont Forfaits FIR ( FCDAG, FPP et FET) </t>
  </si>
  <si>
    <t>Dont participation assuré (18 Euros)</t>
  </si>
  <si>
    <t xml:space="preserve"> Avantages de base</t>
  </si>
  <si>
    <t xml:space="preserve"> Allocations supplémentaires</t>
  </si>
  <si>
    <t xml:space="preserve"> Majoration tierce personnes</t>
  </si>
  <si>
    <t xml:space="preserve">     Actes échographie - Actes CCAM (c)</t>
  </si>
  <si>
    <t xml:space="preserve">     Actes d'imagerie (hors échographie) -  Actes CCAM (c)</t>
  </si>
  <si>
    <t xml:space="preserve">     Actes de chirurgie - Actes CCAM (c)</t>
  </si>
  <si>
    <t xml:space="preserve">     Actes techniques médicaux (hors imagerie) - Actes CCAM (c)</t>
  </si>
  <si>
    <t xml:space="preserve">     Actes d'obstétrique - Actes CCAM (c)</t>
  </si>
  <si>
    <t xml:space="preserve">     Actes d'anesthésie - Actes CCAM (c)</t>
  </si>
  <si>
    <t xml:space="preserve">      Actes de chirurgie - CCAM</t>
  </si>
  <si>
    <t xml:space="preserve">      Actes d'obstétrique - CCAM</t>
  </si>
  <si>
    <t xml:space="preserve">      Actes d'anesthésie - CCAM</t>
  </si>
  <si>
    <t xml:space="preserve">      Actes échographie - CCAM</t>
  </si>
  <si>
    <t xml:space="preserve">      Actes d'imagerie (hors échographie) - CCAM</t>
  </si>
  <si>
    <t xml:space="preserve">      Actes techniques médicaux (hors imagerie) - CCAM</t>
  </si>
  <si>
    <t xml:space="preserve">        STATISTIQUES       DES       DEPENSES       DES       C.P.A.M.                </t>
  </si>
  <si>
    <t>PCAP en %</t>
  </si>
  <si>
    <t>Avantages de base - Assurés</t>
  </si>
  <si>
    <t>Avantages de base - Ayants droit</t>
  </si>
  <si>
    <t>Allocations sup. - Assurés</t>
  </si>
  <si>
    <t>Allocations sup. - Ayants droit</t>
  </si>
  <si>
    <t>Majoration tierce personne - Assurés</t>
  </si>
  <si>
    <t>Majoration tierce personne - Ayants droit</t>
  </si>
  <si>
    <t xml:space="preserve">Total Actes techniques </t>
  </si>
  <si>
    <t>TOTAL Médecins libéraux (omnipraticiens libéraux+spécialistes libéraux)</t>
  </si>
  <si>
    <t>E) OQN - PSYCHIATRIE - SOINS DE SUITE OU READAPTATION FONCTIONNELLE (SSR)</t>
  </si>
  <si>
    <t>F) UNITES DE SOINS DE LONGUE DUREE (USLD)</t>
  </si>
  <si>
    <t>G) AUTRES VERSEMENTS</t>
  </si>
  <si>
    <t>Rémunération sur objectifs de santé publique</t>
  </si>
  <si>
    <t>Rémunération médecins pour envoi du questionnaire médical des patients SOPHIA</t>
  </si>
  <si>
    <t>Indemnités journalières - Maternité</t>
  </si>
  <si>
    <t>Autres prestations en espèces - Maternité</t>
  </si>
  <si>
    <t>Contrats transporteurs</t>
  </si>
  <si>
    <t>Option démographique médecins</t>
  </si>
  <si>
    <t>Option démographique sages-femmes</t>
  </si>
  <si>
    <t>Option démographique masseurs kinésithérapeutes</t>
  </si>
  <si>
    <t>Option démographique masseurs-kinésithérapeutes</t>
  </si>
  <si>
    <t>CAQCOS Pharmacie/LPP</t>
  </si>
  <si>
    <t>Rémunération sur objectifs des pharmaciens</t>
  </si>
  <si>
    <t>Option démographie des orthophonistes</t>
  </si>
  <si>
    <t>d) Médicaments facturés en sus</t>
  </si>
  <si>
    <t>e) Dispositifs médicaux facturés en sus</t>
  </si>
  <si>
    <t>f) Forfaits annuels</t>
  </si>
  <si>
    <t xml:space="preserve">Reversement du coefficient prudentiel </t>
  </si>
  <si>
    <t xml:space="preserve">b) Reversement du coefficient prudentiel </t>
  </si>
  <si>
    <t>3) Facturation directe frais de séjour</t>
  </si>
  <si>
    <t>4) Dotations annuelles de financement des missions d'intérêt général et d'aide à la contractualisation (MIGAC)</t>
  </si>
  <si>
    <t>5) Permanence des soins - FIR</t>
  </si>
  <si>
    <t xml:space="preserve">6) Forfaits (centre dépistage anonyme et gratuit FCDAG, périnataux de proximité FPP, éducation thérapeutique FET) - FIR  </t>
  </si>
  <si>
    <t>7) Financements transversaux ex MIG - FIR</t>
  </si>
  <si>
    <r>
      <t xml:space="preserve">8) </t>
    </r>
    <r>
      <rPr>
        <sz val="8"/>
        <rFont val="Arial"/>
        <family val="2"/>
      </rPr>
      <t>Personnes âgées ex MIG - FIR</t>
    </r>
  </si>
  <si>
    <t>9) Performance et restructuration ex AC - FIR</t>
  </si>
  <si>
    <t>10) Dotations globales de financement</t>
  </si>
  <si>
    <t>5) Dotations globales de financement</t>
  </si>
  <si>
    <t>7) Dotations globales de financement</t>
  </si>
  <si>
    <t>Forfait de prélèvement (PO1, ..., PO9, POA)</t>
  </si>
  <si>
    <t>Forfaits de dialyse et indemnité compensatrice à tierce personne (DTP)</t>
  </si>
  <si>
    <t>Permanence des soins chirurgiens-dentistes</t>
  </si>
  <si>
    <t>Dont facturation directe ( actes, consultations externes, scanner-irmn)</t>
  </si>
  <si>
    <t xml:space="preserve">* Les montants des franchises et participations forfaitaires ne sont pas déduits des dépenses des actes auxquels elles se rapportent. </t>
  </si>
  <si>
    <t xml:space="preserve">*  Les montants des franchises et participations forfaitaires ne sont pas déduits des dépenses des actes auxquels elles se rapportent. </t>
  </si>
  <si>
    <t>Autres (dont forfait innovation)</t>
  </si>
  <si>
    <t>b) Prélèvements d'organes et autres forfaits</t>
  </si>
  <si>
    <t>Forfait médecin traitant</t>
  </si>
  <si>
    <t>Acte de téléconsultation </t>
  </si>
  <si>
    <t>Forfait sortie précoce </t>
  </si>
  <si>
    <t>Soins de Proximité</t>
  </si>
  <si>
    <t>Contribution du Régime Général à la Dotation des ARS pour le Financement du FIR</t>
  </si>
  <si>
    <t>Actes en KE et ADE</t>
  </si>
  <si>
    <t>Actes en SF, ACO, ADC et ATM</t>
  </si>
  <si>
    <t>Rémunération suivi personnes âgées - Consultations</t>
  </si>
  <si>
    <t>Rémunération suivi personnes âgées - Visites</t>
  </si>
  <si>
    <t>Prise en charge dépassement attentat</t>
  </si>
  <si>
    <t>MIGAC ODMCO</t>
  </si>
  <si>
    <t>MIGAC SSR</t>
  </si>
  <si>
    <t>Médicaments coûteux (PH1), produits d'origine humaine</t>
  </si>
  <si>
    <t>Médicaments sous ATU séjour</t>
  </si>
  <si>
    <t>f1) d'urgence (FAU)</t>
  </si>
  <si>
    <t>f2) de prélèvement d'organes (FAPO)</t>
  </si>
  <si>
    <t>f3) de transplantations et greffes de moelles osseuses (FATGO)</t>
  </si>
  <si>
    <t>f4) d'activité isolée (FAI)</t>
  </si>
  <si>
    <t>forfaits psychiatrie (PY0 à PY7, PY9)</t>
  </si>
  <si>
    <t xml:space="preserve">reversement du coefficient prudentiel </t>
  </si>
  <si>
    <t>participation assuré (18 Euros)</t>
  </si>
  <si>
    <t>autres Psychiatrie</t>
  </si>
  <si>
    <t>forfaits de séances de soins (SNS ou FS)</t>
  </si>
  <si>
    <t>autres SSR</t>
  </si>
  <si>
    <t>dont Dotations annuelles de financement ( DAF) et modulées  à l'activité ( DMA)</t>
  </si>
  <si>
    <t>dont Autres financements SSR ( ACE, MO, PTS)</t>
  </si>
  <si>
    <t>f5) Incitation financière à l'amélioration de la qualité (IFAQ)</t>
  </si>
  <si>
    <t>dont incitation financière à l'amélioration de la qualité (IFAQ) et Reversement du coefficient prudentiel SSR</t>
  </si>
  <si>
    <t>dont MIGAC MCOO</t>
  </si>
  <si>
    <t>dont MIGAC SSR</t>
  </si>
  <si>
    <t xml:space="preserve">1) Dotations annuelles </t>
  </si>
  <si>
    <t>Différentiel médecin référent médecin traitant</t>
  </si>
  <si>
    <t>Option démographique chirurgiens-dentistes</t>
  </si>
  <si>
    <t>c) Tarification à l'activité ( y compris Hôpitaux de proximité et dégressivité tarifaire)</t>
  </si>
  <si>
    <t>Acte de télésuveillance </t>
  </si>
  <si>
    <t>Options démographiques infirmiers</t>
  </si>
  <si>
    <t>Acte de télésurveillance </t>
  </si>
  <si>
    <t xml:space="preserve">Aides financières au professionnels de santé </t>
  </si>
  <si>
    <t>Contrats Ophtalmologistes</t>
  </si>
  <si>
    <t>Forfait patientèle médecin traitant</t>
  </si>
  <si>
    <t xml:space="preserve">Contrats démographiques - conventions 2016 (CAIM, COSCOM, COTRAM,CSTM) </t>
  </si>
  <si>
    <t>Prise en charge des cotisations des signataires du CAS + OPTAM</t>
  </si>
  <si>
    <t>Acte de téléconsultation  et de télésurveillance </t>
  </si>
  <si>
    <t xml:space="preserve">Autres </t>
  </si>
  <si>
    <t>Autres</t>
  </si>
  <si>
    <t>IFAQ SSR</t>
  </si>
  <si>
    <t>Acte de téléconsultation et télésurveillance </t>
  </si>
  <si>
    <t>Forfaits Orthoptistes</t>
  </si>
  <si>
    <t>Suppléments journaliers aux GHS en réanimation (REA, REP), soins intensifs (STF), surveillance continue (SRC), soins particulièrement coûteux (SRA), supplément de surveillance continue (SSC), supplément transport (TSE, TDE), supplément antepartum (ANT), supplément radiothérapie pédiatrique (RAP)</t>
  </si>
  <si>
    <t>Suppléments journaliers aux GHS en réanimation (REA, REP), soins intensifs (STF), surveillance continue (SRC), soins particulièrement coûteux (SRA), supplément de surveillance continue (SSC), supplément transport (TSE, TDE), supplément antepartum (ANT), supplément radiothérapie pédiatrique (RAP), supplément transport (TSE, TDE)</t>
  </si>
  <si>
    <t>forfaits psychiatrie (PY0 à PY9)</t>
  </si>
  <si>
    <t>* Les montants remboursés des actes soumis à franchises et participations forfaitaires ne reflètent donc pas les montants effectivement perçus par les assurés.</t>
  </si>
  <si>
    <t>honoraires de dispensation non individualisables </t>
  </si>
  <si>
    <t>Fonds pour l'innovation du système de santé (FISS-ART. 51)</t>
  </si>
  <si>
    <t>Forfait annuel d'activité (CPO, activité isolée, Hôpitaux de proximité,IFAQ,CP1 et CP2)</t>
  </si>
  <si>
    <t>Contrats de bonne pratique et santé et aides financières DMP </t>
  </si>
  <si>
    <t xml:space="preserve">Forfaits Orthophonistes </t>
  </si>
  <si>
    <t>Fonds pour l'innovation du système de santé (FISS-ART.51)</t>
  </si>
  <si>
    <t>Indemnités journalières des Indépendants</t>
  </si>
  <si>
    <t>Rémunération des Communautés Professionnelles Territoriales de Santé (CPTS)</t>
  </si>
  <si>
    <t>Honoraires soins Pharmaciens</t>
  </si>
  <si>
    <t>Rémunération sur objectifs de santé publique + Forfait structure médecins + Assistants médicaux</t>
  </si>
  <si>
    <t>Actes en KB et en KMB</t>
  </si>
  <si>
    <t>IFAQ Psychiatrie</t>
  </si>
  <si>
    <t xml:space="preserve">Aides financières aux professionnels de santé </t>
  </si>
  <si>
    <t>Honoraire de dispensation adaptée</t>
  </si>
  <si>
    <t>Indemnités vacations COVID19 Professionnels de santé</t>
  </si>
  <si>
    <t>Avance CPA - COVID Spécialistes</t>
  </si>
  <si>
    <t>Avance CPA - COVID Omnipraticiens</t>
  </si>
  <si>
    <t xml:space="preserve">Avance CPA - COVID Médécins libéraux </t>
  </si>
  <si>
    <t>Avance CPA - COVID Sages-femmes libérales</t>
  </si>
  <si>
    <t xml:space="preserve">Avance CPA - COVID Dentistes </t>
  </si>
  <si>
    <t>Avance CPA - COVID Infirmiers</t>
  </si>
  <si>
    <t xml:space="preserve">Avance CPA - COVID Masseurs-kinésithérapeutes </t>
  </si>
  <si>
    <t>Avance CPA - COVID Orthophonistes</t>
  </si>
  <si>
    <t>Avance CPA - COVID Orthoptistes</t>
  </si>
  <si>
    <t xml:space="preserve">Avance CPA - COVID Pédicures </t>
  </si>
  <si>
    <t>Avance CPA - COVID Pharmaciens</t>
  </si>
  <si>
    <t xml:space="preserve">Avance CPA - COVID LPP </t>
  </si>
  <si>
    <t xml:space="preserve">Avance CPA - COVID Transporteurs </t>
  </si>
  <si>
    <t xml:space="preserve">Avance CPA - COVID </t>
  </si>
  <si>
    <t>Avance CPA - COVID Laboratoires</t>
  </si>
  <si>
    <t>MIGAC PSY</t>
  </si>
  <si>
    <t xml:space="preserve">           MIGAC PSY</t>
  </si>
  <si>
    <t>Campagne Vaccination Covid - Laboratoires</t>
  </si>
  <si>
    <t>Rémunération Tests PCR - Covid 19</t>
  </si>
  <si>
    <t>Psychologues</t>
  </si>
  <si>
    <t>TOTAL Psychologues</t>
  </si>
  <si>
    <t>Consultations psychologue</t>
  </si>
  <si>
    <t>forfaits pharmaceutiques (PHJ) et médicaments en sus</t>
  </si>
  <si>
    <t>prix de journée et frais de séjour</t>
  </si>
  <si>
    <t xml:space="preserve">prix de journée </t>
  </si>
  <si>
    <t xml:space="preserve">suppléments journaliers </t>
  </si>
  <si>
    <t>dotations</t>
  </si>
  <si>
    <t>dotations et plateau technique spécialisé</t>
  </si>
  <si>
    <t>TOTAL VERSEMENTS AUX ETABLISSEMENTS MEDICO SOCIAUX RELEVANT DE L'ASSURANCE MALADIE</t>
  </si>
  <si>
    <t>Délivrance de masques et tests covid</t>
  </si>
  <si>
    <t>Campagne vaccination Covid</t>
  </si>
  <si>
    <t>3. Honoraires des salariés - Réforme des urgences</t>
  </si>
  <si>
    <t>4. Télésurveillance</t>
  </si>
  <si>
    <t>Forfaits télésurveillance</t>
  </si>
  <si>
    <t xml:space="preserve">C) Forfaits (centre dépistage anonyme et gratuit FCDAG, périnataux de proximité FPP, éducation thérapeutique FET) - FIR  </t>
  </si>
  <si>
    <t>D) Financements transversaux ex MIG , PA ex MIG, Performance et restructuration ex AC - FIR</t>
  </si>
  <si>
    <t>D) OQN - PSYCHIATRIE - SOINS DE SUITE OU READAPTATION FONCTIONNELLE (SSR)</t>
  </si>
  <si>
    <t>E) UNITES DE SOINS DE LONGUE DUREE (USLD)</t>
  </si>
  <si>
    <t>F) AUTRES VERSEMENTS</t>
  </si>
  <si>
    <t>Rémunération biosimilaire</t>
  </si>
  <si>
    <t>Service d'accès aux soins</t>
  </si>
  <si>
    <t xml:space="preserve">Service d'accès aux soins </t>
  </si>
  <si>
    <t xml:space="preserve">Rémunération biosimilaire et forfait VSM </t>
  </si>
  <si>
    <t xml:space="preserve">Protocole coopératif, MRTC et Forfait IPA </t>
  </si>
  <si>
    <t>Dépistages des laboratoires</t>
  </si>
  <si>
    <t>Rémunération vacations - Campagne vaccination Covid et HPV</t>
  </si>
  <si>
    <t xml:space="preserve">Délivrance vaccin HPV </t>
  </si>
  <si>
    <t>Forfait structure - Aide à la numérisation et à la télétransmission </t>
  </si>
  <si>
    <t>Forfaits aide à l'informatisation (hors médecins - gestion FAC)</t>
  </si>
  <si>
    <r>
      <t xml:space="preserve">Forfait sécurité et environnement (SE1, SE2, SE3, SE4, </t>
    </r>
    <r>
      <rPr>
        <sz val="8"/>
        <color indexed="8"/>
        <rFont val="Arial"/>
        <family val="2"/>
      </rPr>
      <t>SE5</t>
    </r>
    <r>
      <rPr>
        <sz val="8"/>
        <color indexed="8"/>
        <rFont val="Arial"/>
        <family val="2"/>
      </rPr>
      <t xml:space="preserve">, SE6, SE7, </t>
    </r>
    <r>
      <rPr>
        <sz val="8"/>
        <color indexed="8"/>
        <rFont val="Arial"/>
        <family val="2"/>
      </rPr>
      <t>FPI</t>
    </r>
    <r>
      <rPr>
        <sz val="8"/>
        <color indexed="8"/>
        <rFont val="Arial"/>
        <family val="2"/>
      </rPr>
      <t>)</t>
    </r>
  </si>
  <si>
    <t>Forfait sécurité et environnement (SE1, SE2, SE3, SE4, SE5, SE6, SE7, FPI)</t>
  </si>
  <si>
    <t>Acte de télésurveillance</t>
  </si>
  <si>
    <t>Forfait Plateforme Autisme</t>
  </si>
  <si>
    <t>PERIODE DU 1.1 AU 31.7.2024</t>
  </si>
  <si>
    <r>
      <t xml:space="preserve">Forfait sécurité et environnement (SE1, SE2, SE3, SE4, </t>
    </r>
    <r>
      <rPr>
        <sz val="8"/>
        <color indexed="8"/>
        <rFont val="Arial"/>
        <family val="2"/>
      </rPr>
      <t>SE5</t>
    </r>
    <r>
      <rPr>
        <sz val="8"/>
        <color indexed="8"/>
        <rFont val="Arial"/>
        <family val="2"/>
      </rPr>
      <t xml:space="preserve">, SE6, SE7, </t>
    </r>
    <r>
      <rPr>
        <sz val="8"/>
        <color indexed="8"/>
        <rFont val="Arial"/>
        <family val="2"/>
      </rPr>
      <t>FPI</t>
    </r>
    <r>
      <rPr>
        <sz val="8"/>
        <color indexed="8"/>
        <rFont val="Arial"/>
        <family val="2"/>
      </rPr>
      <t>)</t>
    </r>
  </si>
  <si>
    <t>GAM</t>
  </si>
  <si>
    <t>MOIS DE JUILLET 2024</t>
  </si>
  <si>
    <r>
      <t xml:space="preserve">* </t>
    </r>
    <r>
      <rPr>
        <sz val="8"/>
        <color indexed="8"/>
        <rFont val="Arial"/>
        <family val="2"/>
      </rPr>
      <t>hors IJ, établissements publics, MIGAC,FIR, DG et médicalisation</t>
    </r>
  </si>
  <si>
    <t>TOTAL GENERAL MALADIE*</t>
  </si>
  <si>
    <t>Autres prestations médico-sociales</t>
  </si>
  <si>
    <t>Personnes agées</t>
  </si>
  <si>
    <t>Adultes handicapés</t>
  </si>
  <si>
    <t>Enfance inadaptée</t>
  </si>
  <si>
    <t>TOTAL DES PRESTATIONS MEDICO-SOCIALES (hors DG)</t>
  </si>
  <si>
    <t xml:space="preserve">      1. Conventions internationales</t>
  </si>
  <si>
    <t>D) AUTRES VERSEMENTS</t>
  </si>
  <si>
    <t xml:space="preserve">      C) UNITES DE SOINS DE LONGUE DUREE (USLD)</t>
  </si>
  <si>
    <t xml:space="preserve">      1. OQN Psychiatrie</t>
  </si>
  <si>
    <t>B) OQN - PSYCHIATRIE - SOINS DE SUITE OU READAPTATION FONCTIONNELLE (SSR)</t>
  </si>
  <si>
    <t xml:space="preserve"> Médicaments coûteux (PH1), produits d'origine humaine </t>
  </si>
  <si>
    <t xml:space="preserve">       Médicaments en sus du GHS (PH8)</t>
  </si>
  <si>
    <t xml:space="preserve">            3.    Dispositifs médicaux</t>
  </si>
  <si>
    <t xml:space="preserve">                      c) Forfait annuel haute technicité</t>
  </si>
  <si>
    <t xml:space="preserve">                              Forfait annuel d'activité (CPO)</t>
  </si>
  <si>
    <t xml:space="preserve">   Forfait de prélèvement (PO1, PO2, PO3, PO4)</t>
  </si>
  <si>
    <t xml:space="preserve">                      b) Prélèvements d'organes</t>
  </si>
  <si>
    <t xml:space="preserve">                              Forfait annuel (FAU)</t>
  </si>
  <si>
    <t xml:space="preserve">   Forfait accueil et traitement (ATU)</t>
  </si>
  <si>
    <t xml:space="preserve">          a) Urgence</t>
  </si>
  <si>
    <t xml:space="preserve">            2. Tarification mixte: tarifs de prestation et forfaits annuels</t>
  </si>
  <si>
    <t xml:space="preserve"> dont Tarification anciennement prix de journée (avant TAA)</t>
  </si>
  <si>
    <t xml:space="preserve"> dont Monitoring des sages femmes</t>
  </si>
  <si>
    <t xml:space="preserve"> dont Forfaits techniques: Scanner, IRMN, Tomographie,video-capsules et consommables en médecine nucléaire</t>
  </si>
  <si>
    <t xml:space="preserve"> dont Forfaits d'IVG</t>
  </si>
  <si>
    <t xml:space="preserve"> dont Forfaits de dialyse (D01, …, D011) et indemnité compensatrice à tierce personne (DTP)</t>
  </si>
  <si>
    <t xml:space="preserve"> dont Forfaits d'hospitalisation à domicile (GHT)</t>
  </si>
  <si>
    <t xml:space="preserve"> dont Administration de produits et prestations en environnement hospitalier</t>
  </si>
  <si>
    <t xml:space="preserve"> dont Forfait sécurité et environnement (SE1, SE2, SE3, SE4, FSD)</t>
  </si>
  <si>
    <t xml:space="preserve"> dont Suppléments journaliers aux GHS en néonatalogie (NN1, NN2, NN3)</t>
  </si>
  <si>
    <t xml:space="preserve"> dont Suppléments journaliers aux GHS en réanimation (REA, REP), soins intensifs (STF), surveillance continue (SRC), soins particulièrement coûteux (SRA), supplément de surveillance continue (SSC)</t>
  </si>
  <si>
    <t xml:space="preserve">                   dont Frais de séjours et de soins (GHS, EXH)</t>
  </si>
  <si>
    <t xml:space="preserve">     1.  Frais de séjours et de soins</t>
  </si>
  <si>
    <t>TOTAL VERSEMENTS AUX ETABLISSEMENTS SANITAIRES PRIVES (hors MIGAC, FIR)</t>
  </si>
  <si>
    <t>ETABLISSEMENTS DE SANTE PRIVES ET MEDICAUX-SOCIAUX</t>
  </si>
  <si>
    <t xml:space="preserve">            dont Honoraires du secteur à tarification administrative</t>
  </si>
  <si>
    <t xml:space="preserve">            dont Hors Conventions internationales</t>
  </si>
  <si>
    <t xml:space="preserve">            dont Conventions internationales</t>
  </si>
  <si>
    <t>TOTAL  SECTEUR A TARIFICATION ADMINISTRATIVE (hors DG)</t>
  </si>
  <si>
    <t>ETABLISSEMENTS SANITAIRES ET MEDICO - SOCIAUX</t>
  </si>
  <si>
    <t>TOTAL SOINS DE VILLE (hors IJ)</t>
  </si>
  <si>
    <t xml:space="preserve">           dont TOTAL  AUTRES PRESTATIONS DE SOINS DE SANTE</t>
  </si>
  <si>
    <t xml:space="preserve">           dont Autres prestations diverses</t>
  </si>
  <si>
    <t xml:space="preserve">           dont Participations forf. non individualisées</t>
  </si>
  <si>
    <t xml:space="preserve">   dont Frais de déplacement pour cures thermales</t>
  </si>
  <si>
    <t xml:space="preserve">     dont TOTAL Frais de déplacement des malades</t>
  </si>
  <si>
    <t xml:space="preserve">   dont Véhicule pour handicapés</t>
  </si>
  <si>
    <t xml:space="preserve">        Prothèses internes actives</t>
  </si>
  <si>
    <t xml:space="preserve">        Prothèses internes inertes</t>
  </si>
  <si>
    <t xml:space="preserve">    dont TOTAL PROTHESES INTERNES</t>
  </si>
  <si>
    <t xml:space="preserve">        Accessoires de prothèse et d'orthoprothèse</t>
  </si>
  <si>
    <t xml:space="preserve">        Orthoprothèse</t>
  </si>
  <si>
    <t xml:space="preserve">        Podo orthèse</t>
  </si>
  <si>
    <t xml:space="preserve">        Prothèses oculaires et faciales</t>
  </si>
  <si>
    <t xml:space="preserve">        Prothèses externes non orthopédiques</t>
  </si>
  <si>
    <t xml:space="preserve">        Appareils de surdité</t>
  </si>
  <si>
    <t xml:space="preserve">    dont TOTAL PROTHESES EXTERNES</t>
  </si>
  <si>
    <t xml:space="preserve">    dont Orthèses</t>
  </si>
  <si>
    <t xml:space="preserve">    dont Optique</t>
  </si>
  <si>
    <t xml:space="preserve">    dont Appareils et matèriels de traitement + pansements</t>
  </si>
  <si>
    <t>dont TOTAL DISPOSITIFS MEDICAUX INSCRITS AU TIPS</t>
  </si>
  <si>
    <t xml:space="preserve">    dont Médicaments à vign. à liseré (100%), d'exept. et anti-rétrov.</t>
  </si>
  <si>
    <t xml:space="preserve">    dont Autres médicaments</t>
  </si>
  <si>
    <t xml:space="preserve">    dont Médicaments à vignette blanche (65%)</t>
  </si>
  <si>
    <t xml:space="preserve">    dont Médicaments à vignette bleue (35%,30%)</t>
  </si>
  <si>
    <t>dont TOTAL DEPENSES DE MEDICAMENTS</t>
  </si>
  <si>
    <t xml:space="preserve">    dont Frais de déplacement des directeurs de laboratoire</t>
  </si>
  <si>
    <t xml:space="preserve">    dont Actes en KB, PB et TB.</t>
  </si>
  <si>
    <t xml:space="preserve">    dont Actes de Biologie</t>
  </si>
  <si>
    <t>dont TOTAL DEPENSES DE LABORATOIRES</t>
  </si>
  <si>
    <t xml:space="preserve">    dont Frais de dép. des auxiliaires médicaux</t>
  </si>
  <si>
    <t>dont TOTAL AUXILIAIRES MEDICAUX</t>
  </si>
  <si>
    <t xml:space="preserve">    dont SFI soins infirmiers des sages femmes</t>
  </si>
  <si>
    <t xml:space="preserve">    dont AMP pédicures</t>
  </si>
  <si>
    <t xml:space="preserve">    dont AMY orthoptistes</t>
  </si>
  <si>
    <t xml:space="preserve">    dont AMO orthophonistes</t>
  </si>
  <si>
    <t>dont TOTAL Actes en AM, AIS et SFI</t>
  </si>
  <si>
    <t xml:space="preserve">AMS masseurs-kinés </t>
  </si>
  <si>
    <t>AMC masseurs-kinés en établissement</t>
  </si>
  <si>
    <t>AMK masseurs-kinésithérapeutes</t>
  </si>
  <si>
    <t>dont TOTAL AMK -AMC -AMS masseurs-kinésithérapeutes</t>
  </si>
  <si>
    <t>AMI soins infirmiers</t>
  </si>
  <si>
    <t>dont TOTAL AMI - AIS infirmiers</t>
  </si>
  <si>
    <t>Auxiliaires médicaux</t>
  </si>
  <si>
    <t>TOTAL PRESCRIPTIONS (hors IJ)</t>
  </si>
  <si>
    <t>dont TO Orthodontie</t>
  </si>
  <si>
    <t>dont SPR  Prothèses dentaires</t>
  </si>
  <si>
    <t>dont SC Soins conservateurs</t>
  </si>
  <si>
    <t>dont Actes en DC</t>
  </si>
  <si>
    <t xml:space="preserve">dont Actes en D </t>
  </si>
  <si>
    <t>dont Scanner</t>
  </si>
  <si>
    <t>dont IRMN</t>
  </si>
  <si>
    <t>dont Forfaits thermaux</t>
  </si>
  <si>
    <t>dont Actes en SF</t>
  </si>
  <si>
    <t>dont Honoraires de surveillance</t>
  </si>
  <si>
    <t>dont actes en KMB prélèvement sanguin médecin biologiste</t>
  </si>
  <si>
    <t>dont Actes en P (Anatomo-cyto-pathologistes)</t>
  </si>
  <si>
    <t>dont SCM,PRO, ORT</t>
  </si>
  <si>
    <t>dont Total Actes techniques</t>
  </si>
  <si>
    <t xml:space="preserve">        Actes techniques médicaux (hors imagerie) - CCAM</t>
  </si>
  <si>
    <t xml:space="preserve">        Actes d'imagerie (hors échographie) - CCAM</t>
  </si>
  <si>
    <t xml:space="preserve">        Actes échographie - CCAM</t>
  </si>
  <si>
    <t xml:space="preserve">        Actes d'anesthésie - CCAM</t>
  </si>
  <si>
    <t xml:space="preserve">        Actes d'obstétrique - CCAM</t>
  </si>
  <si>
    <t xml:space="preserve">        Actes de chirurgie - CCAM</t>
  </si>
  <si>
    <t xml:space="preserve">    dont Actes CCAM</t>
  </si>
  <si>
    <t xml:space="preserve">    dont Actes NGAP</t>
  </si>
  <si>
    <t>dont Visites (y compris frais de déplacement)</t>
  </si>
  <si>
    <t>dont Consultations</t>
  </si>
  <si>
    <t>TOTAL HONORAIRES SECTEUR PRIVE</t>
  </si>
  <si>
    <t xml:space="preserve">       Actes techniques médicaux (hors imagerie) - CCAM</t>
  </si>
  <si>
    <t xml:space="preserve">       Actes d'imagerie (hors échographie) - CCAM</t>
  </si>
  <si>
    <t xml:space="preserve">       Actes échographie - CCAM</t>
  </si>
  <si>
    <t xml:space="preserve">       Actes d'anesthésie - CCAM</t>
  </si>
  <si>
    <t xml:space="preserve">       Actes d'obstétrique - CCAM</t>
  </si>
  <si>
    <t xml:space="preserve">       Actes de chirurgie - CCAM</t>
  </si>
  <si>
    <t>TOTAL Centre de santé</t>
  </si>
  <si>
    <t>Centres de santé</t>
  </si>
  <si>
    <t>dont Actes de radiologie</t>
  </si>
  <si>
    <t xml:space="preserve">   dont Actes CCAM</t>
  </si>
  <si>
    <t xml:space="preserve">   dont Actes NGAP</t>
  </si>
  <si>
    <t>JANVIER à JUILLET 2024</t>
  </si>
  <si>
    <t>Taux moyen de remboursement de JUILLET 2024</t>
  </si>
  <si>
    <t>JANVIER à DECEMBRE 2023</t>
  </si>
  <si>
    <t>TOTAL STATISTIQUE MENSUELLE DES DÉPENSES</t>
  </si>
  <si>
    <t>Assurance Décès</t>
  </si>
  <si>
    <t>Assurance Invalidité</t>
  </si>
  <si>
    <t>Incapacité permanente AT, charges d'expertise, préjudice amiante</t>
  </si>
  <si>
    <t>Prestations en espèces maternité</t>
  </si>
  <si>
    <t>Dépenses non régulées du secteur privé</t>
  </si>
  <si>
    <t>OQN SSR</t>
  </si>
  <si>
    <t xml:space="preserve">OQN Psychiatrie </t>
  </si>
  <si>
    <t>OQN-PSYCHIATRIE-SOINS DE SUITE OU RÉADAPTATION FONCTIONNELLE</t>
  </si>
  <si>
    <t>FIR Secteur privé</t>
  </si>
  <si>
    <t>MIGAC Secteur privé</t>
  </si>
  <si>
    <t>ODMCO Secteur privé</t>
  </si>
  <si>
    <t>TOTAL VERSEMENTS AUX ÉTABLISSEMENTS DE SANTÉ PUBLICS ET HONORAIRES DU SECTEUR PUBLIC</t>
  </si>
  <si>
    <t>Autres versements du secteur public</t>
  </si>
  <si>
    <t>Honoraires du secteur public</t>
  </si>
  <si>
    <t>DAF secteur public</t>
  </si>
  <si>
    <t>FIR Secteur public</t>
  </si>
  <si>
    <t>MIGAC Secteur public</t>
  </si>
  <si>
    <t>ODMCO Secteur public</t>
  </si>
  <si>
    <t>TOTAL SOINS EXÉCUTÉS EN VILLE</t>
  </si>
  <si>
    <t>Ticket modérateur des ALD 31-32</t>
  </si>
  <si>
    <t>TOTAL PRODUITS DE SANTÉ</t>
  </si>
  <si>
    <t>TOTAL SOINS  EXÉCUTÉS EN VILLE HORS PRODUITS DE SANTÉ</t>
  </si>
  <si>
    <t xml:space="preserve">Prestations en espèces </t>
  </si>
  <si>
    <t>Sages-femmes libérales (actes infirmiers prescrits)</t>
  </si>
  <si>
    <t xml:space="preserve">TOTAL HONORAIRES SECTEUR PRIVÉ (médicaux et dentaires) </t>
  </si>
  <si>
    <t>AT</t>
  </si>
  <si>
    <t>maternité</t>
  </si>
  <si>
    <t>maladie</t>
  </si>
  <si>
    <t xml:space="preserve">  PRESTATIONS</t>
  </si>
  <si>
    <t xml:space="preserve"> ASSURANCES :  MALADIE   MATERNITÉ   INVALIDITE   DÉCÈS   ACCIDENTS DU TRAVAIL                                           
DÉPENSES en milliers d'euros </t>
  </si>
  <si>
    <t xml:space="preserve">RÉSULTATS  DE SYNTHESE           </t>
  </si>
  <si>
    <t xml:space="preserve"> ASSURANCES :  MALADIE   MATERNITE   INVALIDITE   DECES   ACCIDENTS DU TRAVAIL                                           
Taux d'évolution PCAP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</si>
</sst>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64" formatCode="_-* #,##0.00\ _F_-;\-* #,##0.00\ _F_-;_-* &quot;-&quot;??\ _F_-;_-@_-"/>
    <numFmt numFmtId="165" formatCode="#,##0&quot; &quot;"/>
    <numFmt numFmtId="166" formatCode="#,##0&quot;        &quot;"/>
    <numFmt numFmtId="167" formatCode="#,##0&quot;  &quot;"/>
    <numFmt numFmtId="168" formatCode="0;0;"/>
    <numFmt numFmtId="169" formatCode="&quot;page&quot;\ 0"/>
    <numFmt numFmtId="170" formatCode="0.0%"/>
    <numFmt numFmtId="171" formatCode="#,##0,"/>
  </numFmts>
  <fonts count="38" x14ac:knownFonts="1">
    <font>
      <sz val="10"/>
      <name val="Arial"/>
    </font>
    <font>
      <sz val="10"/>
      <name val="Arial"/>
      <family val="2"/>
    </font>
    <font>
      <sz val="8"/>
      <color indexed="8"/>
      <name val="Arial"/>
      <family val="2"/>
    </font>
    <font>
      <sz val="7"/>
      <color indexed="8"/>
      <name val="Arial"/>
      <family val="2"/>
    </font>
    <font>
      <b/>
      <sz val="12"/>
      <color indexed="8"/>
      <name val="Arial"/>
      <family val="2"/>
    </font>
    <font>
      <b/>
      <sz val="8"/>
      <color indexed="8"/>
      <name val="Arial"/>
      <family val="2"/>
    </font>
    <font>
      <sz val="10"/>
      <color indexed="8"/>
      <name val="Arial"/>
      <family val="2"/>
    </font>
    <font>
      <b/>
      <sz val="7"/>
      <color indexed="8"/>
      <name val="Arial"/>
      <family val="2"/>
    </font>
    <font>
      <b/>
      <sz val="7"/>
      <color indexed="8"/>
      <name val="Arial Narrow"/>
      <family val="2"/>
    </font>
    <font>
      <b/>
      <sz val="8"/>
      <color indexed="8"/>
      <name val="Arial Narrow"/>
      <family val="2"/>
    </font>
    <font>
      <b/>
      <sz val="9"/>
      <color indexed="8"/>
      <name val="Arial"/>
      <family val="2"/>
    </font>
    <font>
      <i/>
      <sz val="8"/>
      <color indexed="8"/>
      <name val="Arial"/>
      <family val="2"/>
    </font>
    <font>
      <i/>
      <sz val="7"/>
      <color indexed="8"/>
      <name val="Arial"/>
      <family val="2"/>
    </font>
    <font>
      <sz val="9"/>
      <color indexed="8"/>
      <name val="Arial"/>
      <family val="2"/>
    </font>
    <font>
      <b/>
      <sz val="10"/>
      <color indexed="8"/>
      <name val="Arial"/>
      <family val="2"/>
    </font>
    <font>
      <sz val="8"/>
      <color indexed="9"/>
      <name val="Arial"/>
      <family val="2"/>
    </font>
    <font>
      <sz val="7"/>
      <color indexed="9"/>
      <name val="Arial"/>
      <family val="2"/>
    </font>
    <font>
      <sz val="1"/>
      <color indexed="9"/>
      <name val="Arial"/>
      <family val="2"/>
    </font>
    <font>
      <b/>
      <sz val="1"/>
      <color indexed="9"/>
      <name val="Arial"/>
      <family val="2"/>
    </font>
    <font>
      <b/>
      <sz val="8"/>
      <color indexed="9"/>
      <name val="Arial"/>
      <family val="2"/>
    </font>
    <font>
      <b/>
      <sz val="9"/>
      <color indexed="9"/>
      <name val="Arial"/>
      <family val="2"/>
    </font>
    <font>
      <sz val="8"/>
      <name val="Arial"/>
      <family val="2"/>
    </font>
    <font>
      <sz val="8"/>
      <name val="Arial"/>
      <family val="2"/>
    </font>
    <font>
      <sz val="10"/>
      <color indexed="9"/>
      <name val="Arial"/>
      <family val="2"/>
    </font>
    <font>
      <sz val="10"/>
      <name val="Arial"/>
      <family val="2"/>
    </font>
    <font>
      <b/>
      <sz val="10"/>
      <color indexed="9"/>
      <name val="Arial"/>
      <family val="2"/>
    </font>
    <font>
      <sz val="9"/>
      <name val="Arial"/>
      <family val="2"/>
    </font>
    <font>
      <sz val="7"/>
      <color indexed="8"/>
      <name val="Arial Narrow"/>
      <family val="2"/>
    </font>
    <font>
      <b/>
      <i/>
      <sz val="7"/>
      <color indexed="8"/>
      <name val="Arial"/>
      <family val="2"/>
    </font>
    <font>
      <sz val="7"/>
      <name val="Arial"/>
      <family val="2"/>
    </font>
    <font>
      <sz val="7"/>
      <color indexed="8"/>
      <name val="Arial"/>
      <family val="2"/>
    </font>
    <font>
      <b/>
      <sz val="7"/>
      <color indexed="8"/>
      <name val="Arial"/>
      <family val="2"/>
    </font>
    <font>
      <i/>
      <sz val="8"/>
      <name val="Arial"/>
      <family val="2"/>
    </font>
    <font>
      <b/>
      <sz val="10"/>
      <name val="Arial"/>
      <family val="2"/>
    </font>
    <font>
      <i/>
      <sz val="10"/>
      <name val="Arial"/>
      <family val="2"/>
    </font>
    <font>
      <sz val="10"/>
      <name val="MS Sans Serif"/>
      <family val="2"/>
    </font>
    <font>
      <sz val="8"/>
      <color theme="1"/>
      <name val="Arial"/>
      <family val="2"/>
    </font>
    <font>
      <sz val="10"/>
      <name val="Arial"/>
    </font>
  </fonts>
  <fills count="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s>
  <borders count="4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bottom style="medium">
        <color indexed="64"/>
      </bottom>
      <diagonal/>
    </border>
    <border>
      <left style="medium">
        <color indexed="64"/>
      </left>
      <right/>
      <top/>
      <bottom style="medium">
        <color indexed="64"/>
      </bottom>
      <diagonal/>
    </border>
    <border>
      <left style="thin">
        <color indexed="64"/>
      </left>
      <right style="medium">
        <color indexed="64"/>
      </right>
      <top/>
      <bottom/>
      <diagonal/>
    </border>
    <border>
      <left style="medium">
        <color indexed="64"/>
      </left>
      <right style="thin">
        <color indexed="64"/>
      </right>
      <top/>
      <bottom/>
      <diagonal/>
    </border>
    <border>
      <left style="medium">
        <color indexed="64"/>
      </left>
      <right/>
      <top/>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64"/>
      </right>
      <top style="medium">
        <color indexed="64"/>
      </top>
      <bottom/>
      <diagonal/>
    </border>
    <border>
      <left/>
      <right style="thin">
        <color indexed="64"/>
      </right>
      <top/>
      <bottom style="medium">
        <color indexed="64"/>
      </bottom>
      <diagonal/>
    </border>
    <border>
      <left style="medium">
        <color indexed="64"/>
      </left>
      <right style="medium">
        <color indexed="64"/>
      </right>
      <top/>
      <bottom style="medium">
        <color indexed="64"/>
      </bottom>
      <diagonal/>
    </border>
    <border>
      <left/>
      <right style="thin">
        <color indexed="64"/>
      </right>
      <top style="medium">
        <color indexed="64"/>
      </top>
      <bottom/>
      <diagonal/>
    </border>
    <border>
      <left style="medium">
        <color indexed="64"/>
      </left>
      <right style="medium">
        <color indexed="64"/>
      </right>
      <top style="medium">
        <color indexed="64"/>
      </top>
      <bottom/>
      <diagonal/>
    </border>
    <border>
      <left/>
      <right style="medium">
        <color indexed="64"/>
      </right>
      <top style="thin">
        <color indexed="64"/>
      </top>
      <bottom/>
      <diagonal/>
    </border>
    <border>
      <left style="medium">
        <color indexed="64"/>
      </left>
      <right/>
      <top style="thin">
        <color indexed="64"/>
      </top>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s>
  <cellStyleXfs count="5">
    <xf numFmtId="0" fontId="0" fillId="0" borderId="0"/>
    <xf numFmtId="164" fontId="1" fillId="0" borderId="0" applyFont="0" applyFill="0" applyBorder="0" applyAlignment="0" applyProtection="0"/>
    <xf numFmtId="0" fontId="35" fillId="0" borderId="0"/>
    <xf numFmtId="9" fontId="1" fillId="0" borderId="0" applyFont="0" applyFill="0" applyBorder="0" applyAlignment="0" applyProtection="0"/>
    <xf numFmtId="9" fontId="37" fillId="0" borderId="0" applyFont="0" applyFill="0" applyBorder="0" applyAlignment="0" applyProtection="0"/>
  </cellStyleXfs>
  <cellXfs count="898">
    <xf numFmtId="0" fontId="0" fillId="0" borderId="0" xfId="0"/>
    <xf numFmtId="165" fontId="2" fillId="2" borderId="0" xfId="0" applyNumberFormat="1" applyFont="1" applyFill="1" applyAlignment="1">
      <alignment horizontal="left"/>
    </xf>
    <xf numFmtId="168" fontId="2" fillId="2" borderId="0" xfId="0" applyNumberFormat="1" applyFont="1" applyFill="1" applyAlignment="1">
      <alignment horizontal="left"/>
    </xf>
    <xf numFmtId="165" fontId="2" fillId="2" borderId="0" xfId="0" applyNumberFormat="1" applyFont="1" applyFill="1"/>
    <xf numFmtId="169" fontId="2" fillId="2" borderId="0" xfId="0" applyNumberFormat="1" applyFont="1" applyFill="1" applyAlignment="1">
      <alignment horizontal="right"/>
    </xf>
    <xf numFmtId="168" fontId="2" fillId="2" borderId="0" xfId="0" applyNumberFormat="1" applyFont="1" applyFill="1"/>
    <xf numFmtId="168" fontId="3" fillId="2" borderId="0" xfId="0" applyNumberFormat="1" applyFont="1" applyFill="1" applyAlignment="1">
      <alignment horizontal="left"/>
    </xf>
    <xf numFmtId="168" fontId="4" fillId="2" borderId="0" xfId="0" applyNumberFormat="1" applyFont="1" applyFill="1" applyAlignment="1">
      <alignment horizontal="centerContinuous"/>
    </xf>
    <xf numFmtId="165" fontId="2" fillId="2" borderId="0" xfId="0" applyNumberFormat="1" applyFont="1" applyFill="1" applyAlignment="1">
      <alignment horizontal="centerContinuous"/>
    </xf>
    <xf numFmtId="168" fontId="5" fillId="2" borderId="0" xfId="0" applyNumberFormat="1" applyFont="1" applyFill="1" applyAlignment="1">
      <alignment horizontal="right"/>
    </xf>
    <xf numFmtId="165" fontId="5" fillId="2" borderId="0" xfId="0" applyNumberFormat="1" applyFont="1" applyFill="1" applyAlignment="1">
      <alignment horizontal="right" vertical="center"/>
    </xf>
    <xf numFmtId="165" fontId="5" fillId="2" borderId="0" xfId="0" applyNumberFormat="1" applyFont="1" applyFill="1" applyAlignment="1">
      <alignment horizontal="left" vertical="center"/>
    </xf>
    <xf numFmtId="168" fontId="6" fillId="2" borderId="1" xfId="0" applyNumberFormat="1" applyFont="1" applyFill="1" applyBorder="1" applyAlignment="1">
      <alignment horizontal="left" vertical="center"/>
    </xf>
    <xf numFmtId="165" fontId="2" fillId="2" borderId="2" xfId="0" applyNumberFormat="1" applyFont="1" applyFill="1" applyBorder="1" applyAlignment="1">
      <alignment horizontal="left"/>
    </xf>
    <xf numFmtId="165" fontId="2" fillId="2" borderId="3" xfId="0" applyNumberFormat="1" applyFont="1" applyFill="1" applyBorder="1" applyAlignment="1">
      <alignment horizontal="left"/>
    </xf>
    <xf numFmtId="165" fontId="2" fillId="2" borderId="0" xfId="0" applyNumberFormat="1" applyFont="1" applyFill="1" applyBorder="1" applyAlignment="1">
      <alignment horizontal="left"/>
    </xf>
    <xf numFmtId="168" fontId="2" fillId="2" borderId="4" xfId="0" applyNumberFormat="1" applyFont="1" applyFill="1" applyBorder="1"/>
    <xf numFmtId="165" fontId="2" fillId="2" borderId="5" xfId="0" applyNumberFormat="1" applyFont="1" applyFill="1" applyBorder="1" applyAlignment="1">
      <alignment horizontal="center"/>
    </xf>
    <xf numFmtId="165" fontId="2" fillId="2" borderId="6" xfId="0" applyNumberFormat="1" applyFont="1" applyFill="1" applyBorder="1" applyAlignment="1">
      <alignment horizontal="center"/>
    </xf>
    <xf numFmtId="165" fontId="3" fillId="2" borderId="7" xfId="0" applyNumberFormat="1" applyFont="1" applyFill="1" applyBorder="1" applyAlignment="1">
      <alignment horizontal="center"/>
    </xf>
    <xf numFmtId="165" fontId="2" fillId="2" borderId="0" xfId="0" applyNumberFormat="1" applyFont="1" applyFill="1" applyBorder="1"/>
    <xf numFmtId="168" fontId="2" fillId="2" borderId="8" xfId="0" applyNumberFormat="1" applyFont="1" applyFill="1" applyBorder="1"/>
    <xf numFmtId="165" fontId="3" fillId="2" borderId="8" xfId="0" applyNumberFormat="1" applyFont="1" applyFill="1" applyBorder="1" applyAlignment="1">
      <alignment horizontal="center"/>
    </xf>
    <xf numFmtId="165" fontId="2" fillId="2" borderId="0" xfId="0" applyNumberFormat="1" applyFont="1" applyFill="1" applyBorder="1" applyAlignment="1">
      <alignment horizontal="center"/>
    </xf>
    <xf numFmtId="168" fontId="7" fillId="2" borderId="0" xfId="0" applyNumberFormat="1" applyFont="1" applyFill="1" applyAlignment="1">
      <alignment horizontal="left"/>
    </xf>
    <xf numFmtId="168" fontId="14" fillId="2" borderId="7" xfId="0" applyNumberFormat="1" applyFont="1" applyFill="1" applyBorder="1"/>
    <xf numFmtId="167" fontId="7" fillId="2" borderId="7" xfId="1" applyNumberFormat="1" applyFont="1" applyFill="1" applyBorder="1" applyAlignment="1">
      <alignment horizontal="right"/>
    </xf>
    <xf numFmtId="165" fontId="5" fillId="2" borderId="0" xfId="0" applyNumberFormat="1" applyFont="1" applyFill="1" applyBorder="1"/>
    <xf numFmtId="168" fontId="5" fillId="2" borderId="0" xfId="0" applyNumberFormat="1" applyFont="1" applyFill="1"/>
    <xf numFmtId="168" fontId="5" fillId="2" borderId="4" xfId="0" applyNumberFormat="1" applyFont="1" applyFill="1" applyBorder="1"/>
    <xf numFmtId="167" fontId="3" fillId="2" borderId="4" xfId="1" applyNumberFormat="1" applyFont="1" applyFill="1" applyBorder="1" applyAlignment="1">
      <alignment horizontal="right"/>
    </xf>
    <xf numFmtId="168" fontId="10" fillId="2" borderId="4" xfId="0" applyNumberFormat="1" applyFont="1" applyFill="1" applyBorder="1" applyAlignment="1">
      <alignment horizontal="center"/>
    </xf>
    <xf numFmtId="167" fontId="7" fillId="2" borderId="4" xfId="1" applyNumberFormat="1" applyFont="1" applyFill="1" applyBorder="1" applyAlignment="1">
      <alignment horizontal="right"/>
    </xf>
    <xf numFmtId="168" fontId="3" fillId="2" borderId="4" xfId="0" applyNumberFormat="1" applyFont="1" applyFill="1" applyBorder="1"/>
    <xf numFmtId="165" fontId="3" fillId="2" borderId="0" xfId="0" applyNumberFormat="1" applyFont="1" applyFill="1" applyBorder="1"/>
    <xf numFmtId="168" fontId="5" fillId="2" borderId="4" xfId="0" applyNumberFormat="1" applyFont="1" applyFill="1" applyBorder="1" applyAlignment="1"/>
    <xf numFmtId="165" fontId="7" fillId="2" borderId="0" xfId="0" applyNumberFormat="1" applyFont="1" applyFill="1" applyBorder="1"/>
    <xf numFmtId="168" fontId="2" fillId="2" borderId="4" xfId="0" applyNumberFormat="1" applyFont="1" applyFill="1" applyBorder="1" applyAlignment="1"/>
    <xf numFmtId="168" fontId="8" fillId="2" borderId="0" xfId="0" applyNumberFormat="1" applyFont="1" applyFill="1" applyAlignment="1">
      <alignment horizontal="left"/>
    </xf>
    <xf numFmtId="165" fontId="9" fillId="2" borderId="0" xfId="0" applyNumberFormat="1" applyFont="1" applyFill="1" applyBorder="1"/>
    <xf numFmtId="168" fontId="9" fillId="2" borderId="0" xfId="0" applyNumberFormat="1" applyFont="1" applyFill="1"/>
    <xf numFmtId="168" fontId="5" fillId="2" borderId="8" xfId="0" applyNumberFormat="1" applyFont="1" applyFill="1" applyBorder="1" applyAlignment="1"/>
    <xf numFmtId="167" fontId="7" fillId="2" borderId="8" xfId="1" applyNumberFormat="1" applyFont="1" applyFill="1" applyBorder="1" applyAlignment="1">
      <alignment horizontal="right"/>
    </xf>
    <xf numFmtId="169" fontId="2" fillId="2" borderId="0" xfId="0" applyNumberFormat="1" applyFont="1" applyFill="1" applyAlignment="1">
      <alignment horizontal="left"/>
    </xf>
    <xf numFmtId="165" fontId="2" fillId="2" borderId="9" xfId="0" applyNumberFormat="1" applyFont="1" applyFill="1" applyBorder="1" applyAlignment="1">
      <alignment horizontal="center"/>
    </xf>
    <xf numFmtId="165" fontId="2" fillId="2" borderId="8" xfId="0" applyNumberFormat="1" applyFont="1" applyFill="1" applyBorder="1" applyAlignment="1">
      <alignment horizontal="center"/>
    </xf>
    <xf numFmtId="167" fontId="3" fillId="2" borderId="4" xfId="1" applyNumberFormat="1" applyFont="1" applyFill="1" applyBorder="1" applyAlignment="1">
      <alignment horizontal="right" vertical="center"/>
    </xf>
    <xf numFmtId="165" fontId="5" fillId="2" borderId="0" xfId="0" applyNumberFormat="1" applyFont="1" applyFill="1" applyBorder="1" applyAlignment="1">
      <alignment vertical="center"/>
    </xf>
    <xf numFmtId="167" fontId="5" fillId="2" borderId="0" xfId="1" applyNumberFormat="1" applyFont="1" applyFill="1" applyBorder="1" applyAlignment="1">
      <alignment horizontal="right" vertical="center"/>
    </xf>
    <xf numFmtId="167" fontId="2" fillId="2" borderId="0" xfId="1" applyNumberFormat="1" applyFont="1" applyFill="1" applyBorder="1" applyAlignment="1">
      <alignment horizontal="right" vertical="center"/>
    </xf>
    <xf numFmtId="168" fontId="5" fillId="2" borderId="0" xfId="0" applyNumberFormat="1" applyFont="1" applyFill="1" applyBorder="1" applyAlignment="1"/>
    <xf numFmtId="165" fontId="2" fillId="2" borderId="0" xfId="0" applyNumberFormat="1" applyFont="1" applyFill="1" applyAlignment="1">
      <alignment horizontal="right"/>
    </xf>
    <xf numFmtId="168" fontId="14" fillId="2" borderId="4" xfId="0" applyNumberFormat="1" applyFont="1" applyFill="1" applyBorder="1"/>
    <xf numFmtId="167" fontId="2" fillId="2" borderId="4" xfId="0" applyNumberFormat="1" applyFont="1" applyFill="1" applyBorder="1"/>
    <xf numFmtId="168" fontId="5" fillId="2" borderId="0" xfId="0" applyNumberFormat="1" applyFont="1" applyFill="1" applyAlignment="1">
      <alignment horizontal="left"/>
    </xf>
    <xf numFmtId="167" fontId="3" fillId="2" borderId="4" xfId="0" applyNumberFormat="1" applyFont="1" applyFill="1" applyBorder="1" applyProtection="1">
      <protection locked="0"/>
    </xf>
    <xf numFmtId="165" fontId="3" fillId="2" borderId="0" xfId="0" applyNumberFormat="1" applyFont="1" applyFill="1" applyBorder="1" applyProtection="1">
      <protection locked="0"/>
    </xf>
    <xf numFmtId="168" fontId="3" fillId="2" borderId="0" xfId="0" applyNumberFormat="1" applyFont="1" applyFill="1"/>
    <xf numFmtId="167" fontId="7" fillId="2" borderId="4" xfId="0" applyNumberFormat="1" applyFont="1" applyFill="1" applyBorder="1" applyProtection="1">
      <protection locked="0"/>
    </xf>
    <xf numFmtId="165" fontId="7" fillId="2" borderId="0" xfId="0" applyNumberFormat="1" applyFont="1" applyFill="1" applyBorder="1" applyProtection="1">
      <protection locked="0"/>
    </xf>
    <xf numFmtId="168" fontId="7" fillId="2" borderId="0" xfId="0" applyNumberFormat="1" applyFont="1" applyFill="1"/>
    <xf numFmtId="168" fontId="10" fillId="2" borderId="0" xfId="0" applyNumberFormat="1" applyFont="1" applyFill="1" applyAlignment="1">
      <alignment horizontal="left"/>
    </xf>
    <xf numFmtId="165" fontId="10" fillId="2" borderId="0" xfId="0" applyNumberFormat="1" applyFont="1" applyFill="1" applyBorder="1" applyProtection="1">
      <protection locked="0"/>
    </xf>
    <xf numFmtId="168" fontId="10" fillId="2" borderId="0" xfId="0" applyNumberFormat="1" applyFont="1" applyFill="1"/>
    <xf numFmtId="168" fontId="3" fillId="2" borderId="4" xfId="0" applyNumberFormat="1" applyFont="1" applyFill="1" applyBorder="1" applyAlignment="1"/>
    <xf numFmtId="167" fontId="7" fillId="2" borderId="8" xfId="0" applyNumberFormat="1" applyFont="1" applyFill="1" applyBorder="1" applyProtection="1">
      <protection locked="0"/>
    </xf>
    <xf numFmtId="168" fontId="3" fillId="2" borderId="0" xfId="0" applyNumberFormat="1" applyFont="1" applyFill="1" applyBorder="1" applyProtection="1">
      <protection locked="0"/>
    </xf>
    <xf numFmtId="168" fontId="2" fillId="2" borderId="4" xfId="0" applyNumberFormat="1" applyFont="1" applyFill="1" applyBorder="1" applyAlignment="1">
      <alignment horizontal="left"/>
    </xf>
    <xf numFmtId="167" fontId="2" fillId="2" borderId="5" xfId="0" applyNumberFormat="1" applyFont="1" applyFill="1" applyBorder="1" applyProtection="1">
      <protection locked="0"/>
    </xf>
    <xf numFmtId="165" fontId="2" fillId="2" borderId="0" xfId="0" applyNumberFormat="1" applyFont="1" applyFill="1" applyBorder="1" applyProtection="1">
      <protection locked="0"/>
    </xf>
    <xf numFmtId="165" fontId="5" fillId="2" borderId="0" xfId="0" applyNumberFormat="1" applyFont="1" applyFill="1" applyBorder="1" applyProtection="1">
      <protection locked="0"/>
    </xf>
    <xf numFmtId="168" fontId="2" fillId="2" borderId="0" xfId="0" applyNumberFormat="1" applyFont="1" applyFill="1" applyBorder="1" applyProtection="1">
      <protection locked="0"/>
    </xf>
    <xf numFmtId="167" fontId="2" fillId="2" borderId="8" xfId="0" applyNumberFormat="1" applyFont="1" applyFill="1" applyBorder="1" applyProtection="1">
      <protection locked="0"/>
    </xf>
    <xf numFmtId="168" fontId="2" fillId="2" borderId="10" xfId="0" applyNumberFormat="1" applyFont="1" applyFill="1" applyBorder="1"/>
    <xf numFmtId="168" fontId="10" fillId="2" borderId="10" xfId="0" applyNumberFormat="1" applyFont="1" applyFill="1" applyBorder="1" applyAlignment="1">
      <alignment horizontal="center"/>
    </xf>
    <xf numFmtId="0" fontId="2" fillId="2" borderId="4" xfId="0" applyFont="1" applyFill="1" applyBorder="1" applyAlignment="1"/>
    <xf numFmtId="168" fontId="2" fillId="2" borderId="10" xfId="0" applyNumberFormat="1" applyFont="1" applyFill="1" applyBorder="1" applyAlignment="1"/>
    <xf numFmtId="168" fontId="14" fillId="2" borderId="0" xfId="0" applyNumberFormat="1" applyFont="1" applyFill="1" applyAlignment="1">
      <alignment horizontal="left"/>
    </xf>
    <xf numFmtId="168" fontId="10" fillId="2" borderId="10" xfId="0" applyNumberFormat="1" applyFont="1" applyFill="1" applyBorder="1" applyAlignment="1">
      <alignment horizontal="left" wrapText="1"/>
    </xf>
    <xf numFmtId="165" fontId="14" fillId="2" borderId="0" xfId="0" applyNumberFormat="1" applyFont="1" applyFill="1" applyBorder="1" applyProtection="1">
      <protection locked="0"/>
    </xf>
    <xf numFmtId="168" fontId="14" fillId="2" borderId="0" xfId="0" applyNumberFormat="1" applyFont="1" applyFill="1"/>
    <xf numFmtId="168" fontId="14" fillId="2" borderId="10" xfId="0" applyNumberFormat="1" applyFont="1" applyFill="1" applyBorder="1" applyAlignment="1">
      <alignment horizontal="left"/>
    </xf>
    <xf numFmtId="168" fontId="2" fillId="2" borderId="10" xfId="0" applyNumberFormat="1" applyFont="1" applyFill="1" applyBorder="1" applyAlignment="1">
      <alignment wrapText="1"/>
    </xf>
    <xf numFmtId="168" fontId="10" fillId="2" borderId="10" xfId="0" applyNumberFormat="1" applyFont="1" applyFill="1" applyBorder="1" applyAlignment="1">
      <alignment vertical="center"/>
    </xf>
    <xf numFmtId="168" fontId="10" fillId="2" borderId="8" xfId="0" applyNumberFormat="1" applyFont="1" applyFill="1" applyBorder="1" applyAlignment="1">
      <alignment vertical="center"/>
    </xf>
    <xf numFmtId="168" fontId="2" fillId="2" borderId="0" xfId="0" applyNumberFormat="1" applyFont="1" applyFill="1" applyBorder="1" applyAlignment="1" applyProtection="1">
      <alignment vertical="center"/>
      <protection locked="0"/>
    </xf>
    <xf numFmtId="165" fontId="2" fillId="2" borderId="0" xfId="0" applyNumberFormat="1" applyFont="1" applyFill="1" applyBorder="1" applyAlignment="1" applyProtection="1">
      <alignment vertical="center"/>
      <protection locked="0"/>
    </xf>
    <xf numFmtId="165" fontId="2" fillId="2" borderId="2" xfId="0" applyNumberFormat="1" applyFont="1" applyFill="1" applyBorder="1" applyAlignment="1">
      <alignment vertical="center"/>
    </xf>
    <xf numFmtId="0" fontId="22" fillId="2" borderId="11" xfId="0" applyFont="1" applyFill="1" applyBorder="1" applyAlignment="1">
      <alignment horizontal="center" vertical="center"/>
    </xf>
    <xf numFmtId="0" fontId="0" fillId="2" borderId="0" xfId="0" applyFill="1" applyBorder="1" applyAlignment="1">
      <alignment vertical="center"/>
    </xf>
    <xf numFmtId="167" fontId="2" fillId="2" borderId="0" xfId="0" applyNumberFormat="1" applyFont="1" applyFill="1" applyBorder="1"/>
    <xf numFmtId="168" fontId="13" fillId="2" borderId="0" xfId="0" applyNumberFormat="1" applyFont="1" applyFill="1" applyAlignment="1">
      <alignment horizontal="left"/>
    </xf>
    <xf numFmtId="168" fontId="10" fillId="2" borderId="10" xfId="0" applyNumberFormat="1" applyFont="1" applyFill="1" applyBorder="1" applyAlignment="1"/>
    <xf numFmtId="167" fontId="13" fillId="2" borderId="0" xfId="0" applyNumberFormat="1" applyFont="1" applyFill="1" applyBorder="1"/>
    <xf numFmtId="165" fontId="13" fillId="2" borderId="0" xfId="0" applyNumberFormat="1" applyFont="1" applyFill="1" applyBorder="1"/>
    <xf numFmtId="168" fontId="13" fillId="2" borderId="0" xfId="0" applyNumberFormat="1" applyFont="1" applyFill="1"/>
    <xf numFmtId="167" fontId="2" fillId="2" borderId="0" xfId="0" applyNumberFormat="1" applyFont="1" applyFill="1" applyBorder="1" applyAlignment="1">
      <alignment horizontal="center"/>
    </xf>
    <xf numFmtId="168" fontId="2" fillId="2" borderId="10" xfId="0" applyNumberFormat="1" applyFont="1" applyFill="1" applyBorder="1" applyAlignment="1">
      <alignment horizontal="left"/>
    </xf>
    <xf numFmtId="167" fontId="10" fillId="2" borderId="12" xfId="0" applyNumberFormat="1" applyFont="1" applyFill="1" applyBorder="1" applyAlignment="1">
      <alignment vertical="center"/>
    </xf>
    <xf numFmtId="167" fontId="10" fillId="2" borderId="0" xfId="0" applyNumberFormat="1" applyFont="1" applyFill="1" applyBorder="1" applyAlignment="1">
      <alignment vertical="center"/>
    </xf>
    <xf numFmtId="165" fontId="2" fillId="2" borderId="0" xfId="0" applyNumberFormat="1" applyFont="1" applyFill="1" applyAlignment="1"/>
    <xf numFmtId="167" fontId="3" fillId="2" borderId="13" xfId="1" applyNumberFormat="1" applyFont="1" applyFill="1" applyBorder="1" applyAlignment="1"/>
    <xf numFmtId="0" fontId="0" fillId="2" borderId="10" xfId="0" applyFill="1" applyBorder="1" applyAlignment="1"/>
    <xf numFmtId="165" fontId="7" fillId="2" borderId="0" xfId="0" applyNumberFormat="1" applyFont="1" applyFill="1" applyBorder="1" applyAlignment="1">
      <alignment horizontal="centerContinuous" vertical="center"/>
    </xf>
    <xf numFmtId="0" fontId="0" fillId="2" borderId="0" xfId="0" applyFill="1"/>
    <xf numFmtId="166" fontId="10" fillId="2" borderId="10" xfId="1" applyNumberFormat="1" applyFont="1" applyFill="1" applyBorder="1" applyAlignment="1" applyProtection="1">
      <protection locked="0"/>
    </xf>
    <xf numFmtId="3" fontId="3" fillId="2" borderId="0" xfId="0" applyNumberFormat="1" applyFont="1" applyFill="1" applyBorder="1"/>
    <xf numFmtId="3" fontId="7" fillId="2" borderId="0" xfId="0" applyNumberFormat="1" applyFont="1" applyFill="1" applyBorder="1"/>
    <xf numFmtId="166" fontId="5" fillId="2" borderId="10" xfId="1" applyNumberFormat="1" applyFont="1" applyFill="1" applyBorder="1" applyAlignment="1" applyProtection="1">
      <protection locked="0"/>
    </xf>
    <xf numFmtId="166" fontId="3" fillId="2" borderId="10" xfId="1" applyNumberFormat="1" applyFont="1" applyFill="1" applyBorder="1" applyAlignment="1" applyProtection="1">
      <protection locked="0"/>
    </xf>
    <xf numFmtId="0" fontId="3" fillId="2" borderId="0" xfId="0" quotePrefix="1" applyFont="1" applyFill="1" applyBorder="1"/>
    <xf numFmtId="0" fontId="3" fillId="2" borderId="0" xfId="0" applyFont="1" applyFill="1" applyBorder="1"/>
    <xf numFmtId="0" fontId="7" fillId="2" borderId="0" xfId="0" applyFont="1" applyFill="1" applyBorder="1"/>
    <xf numFmtId="3" fontId="12" fillId="2" borderId="0" xfId="0" applyNumberFormat="1" applyFont="1" applyFill="1" applyBorder="1"/>
    <xf numFmtId="168" fontId="6" fillId="2" borderId="0" xfId="0" applyNumberFormat="1" applyFont="1" applyFill="1" applyAlignment="1">
      <alignment horizontal="left"/>
    </xf>
    <xf numFmtId="165" fontId="15" fillId="2" borderId="0" xfId="0" applyNumberFormat="1" applyFont="1" applyFill="1" applyAlignment="1">
      <alignment horizontal="centerContinuous"/>
    </xf>
    <xf numFmtId="165" fontId="15" fillId="2" borderId="0" xfId="0" applyNumberFormat="1" applyFont="1" applyFill="1"/>
    <xf numFmtId="165" fontId="2" fillId="2" borderId="0" xfId="0" applyNumberFormat="1" applyFont="1" applyFill="1" applyBorder="1" applyAlignment="1">
      <alignment vertical="center"/>
    </xf>
    <xf numFmtId="0" fontId="22" fillId="2" borderId="7" xfId="0" applyFont="1" applyFill="1" applyBorder="1" applyAlignment="1">
      <alignment horizontal="center" vertical="center"/>
    </xf>
    <xf numFmtId="0" fontId="23" fillId="2" borderId="0" xfId="0" applyFont="1" applyFill="1" applyBorder="1"/>
    <xf numFmtId="0" fontId="6" fillId="2" borderId="0" xfId="0" applyFont="1" applyFill="1" applyBorder="1"/>
    <xf numFmtId="168" fontId="6" fillId="2" borderId="0" xfId="0" applyNumberFormat="1" applyFont="1" applyFill="1"/>
    <xf numFmtId="0" fontId="17" fillId="2" borderId="0" xfId="0" applyFont="1" applyFill="1" applyBorder="1"/>
    <xf numFmtId="168" fontId="7" fillId="2" borderId="2" xfId="0" applyNumberFormat="1" applyFont="1" applyFill="1" applyBorder="1" applyAlignment="1"/>
    <xf numFmtId="167" fontId="3" fillId="2" borderId="2" xfId="1" applyNumberFormat="1" applyFont="1" applyFill="1" applyBorder="1" applyAlignment="1">
      <alignment horizontal="right"/>
    </xf>
    <xf numFmtId="0" fontId="16" fillId="2" borderId="0" xfId="0" applyFont="1" applyFill="1" applyBorder="1"/>
    <xf numFmtId="0" fontId="14" fillId="2" borderId="1" xfId="0" applyFont="1" applyFill="1" applyBorder="1"/>
    <xf numFmtId="167" fontId="14" fillId="2" borderId="2" xfId="1" applyNumberFormat="1" applyFont="1" applyFill="1" applyBorder="1" applyAlignment="1">
      <alignment horizontal="right"/>
    </xf>
    <xf numFmtId="167" fontId="14" fillId="2" borderId="3" xfId="1" applyNumberFormat="1" applyFont="1" applyFill="1" applyBorder="1" applyAlignment="1">
      <alignment horizontal="right"/>
    </xf>
    <xf numFmtId="0" fontId="25" fillId="2" borderId="0" xfId="0" applyFont="1" applyFill="1" applyBorder="1"/>
    <xf numFmtId="0" fontId="19" fillId="2" borderId="0" xfId="0" applyFont="1" applyFill="1" applyBorder="1"/>
    <xf numFmtId="167" fontId="14" fillId="2" borderId="2" xfId="1" applyNumberFormat="1" applyFont="1" applyFill="1" applyBorder="1" applyAlignment="1"/>
    <xf numFmtId="0" fontId="24" fillId="2" borderId="3" xfId="0" applyFont="1" applyFill="1" applyBorder="1" applyAlignment="1"/>
    <xf numFmtId="168" fontId="14" fillId="2" borderId="14" xfId="0" applyNumberFormat="1" applyFont="1" applyFill="1" applyBorder="1" applyAlignment="1">
      <alignment vertical="center"/>
    </xf>
    <xf numFmtId="167" fontId="10" fillId="2" borderId="15" xfId="1" applyNumberFormat="1" applyFont="1" applyFill="1" applyBorder="1" applyAlignment="1" applyProtection="1">
      <alignment horizontal="right" vertical="center"/>
      <protection locked="0"/>
    </xf>
    <xf numFmtId="168" fontId="20" fillId="2" borderId="0" xfId="0" applyNumberFormat="1" applyFont="1" applyFill="1" applyBorder="1" applyAlignment="1" applyProtection="1">
      <alignment vertical="center"/>
      <protection locked="0"/>
    </xf>
    <xf numFmtId="168" fontId="2" fillId="2" borderId="0" xfId="0" applyNumberFormat="1" applyFont="1" applyFill="1" applyAlignment="1">
      <alignment vertical="center"/>
    </xf>
    <xf numFmtId="168" fontId="4" fillId="2" borderId="0" xfId="0" applyNumberFormat="1" applyFont="1" applyFill="1" applyAlignment="1">
      <alignment horizontal="centerContinuous" vertical="center"/>
    </xf>
    <xf numFmtId="165" fontId="2" fillId="2" borderId="0" xfId="0" applyNumberFormat="1" applyFont="1" applyFill="1" applyAlignment="1">
      <alignment horizontal="centerContinuous" vertical="center"/>
    </xf>
    <xf numFmtId="165" fontId="2" fillId="2" borderId="2" xfId="0" applyNumberFormat="1" applyFont="1" applyFill="1" applyBorder="1" applyAlignment="1" applyProtection="1">
      <alignment vertical="center"/>
      <protection locked="0"/>
    </xf>
    <xf numFmtId="165" fontId="2" fillId="2" borderId="3" xfId="0" applyNumberFormat="1" applyFont="1" applyFill="1" applyBorder="1" applyAlignment="1" applyProtection="1">
      <alignment vertical="center"/>
      <protection locked="0"/>
    </xf>
    <xf numFmtId="168" fontId="2" fillId="2" borderId="1" xfId="0" applyNumberFormat="1" applyFont="1" applyFill="1" applyBorder="1" applyAlignment="1" applyProtection="1">
      <alignment vertical="center"/>
      <protection locked="0"/>
    </xf>
    <xf numFmtId="165" fontId="5" fillId="2" borderId="3" xfId="0" applyNumberFormat="1" applyFont="1" applyFill="1" applyBorder="1" applyAlignment="1" applyProtection="1">
      <alignment horizontal="right" vertical="center"/>
      <protection locked="0"/>
    </xf>
    <xf numFmtId="165" fontId="2" fillId="2" borderId="3" xfId="0" applyNumberFormat="1" applyFont="1" applyFill="1" applyBorder="1" applyAlignment="1" applyProtection="1">
      <alignment horizontal="center" vertical="center"/>
      <protection locked="0"/>
    </xf>
    <xf numFmtId="165" fontId="5" fillId="2" borderId="0" xfId="0" applyNumberFormat="1" applyFont="1" applyFill="1" applyBorder="1" applyAlignment="1">
      <alignment horizontal="left" vertical="center"/>
    </xf>
    <xf numFmtId="168" fontId="14" fillId="2" borderId="10" xfId="0" applyNumberFormat="1" applyFont="1" applyFill="1" applyBorder="1" applyAlignment="1" applyProtection="1">
      <alignment vertical="center"/>
      <protection locked="0"/>
    </xf>
    <xf numFmtId="167" fontId="5" fillId="2" borderId="5" xfId="0" applyNumberFormat="1" applyFont="1" applyFill="1" applyBorder="1" applyAlignment="1" applyProtection="1">
      <alignment horizontal="right" vertical="center"/>
      <protection locked="0"/>
    </xf>
    <xf numFmtId="168" fontId="10" fillId="2" borderId="10" xfId="0" applyNumberFormat="1" applyFont="1" applyFill="1" applyBorder="1" applyProtection="1">
      <protection locked="0"/>
    </xf>
    <xf numFmtId="167" fontId="13" fillId="2" borderId="5" xfId="0" applyNumberFormat="1" applyFont="1" applyFill="1" applyBorder="1" applyProtection="1">
      <protection locked="0"/>
    </xf>
    <xf numFmtId="168" fontId="2" fillId="2" borderId="10" xfId="0" applyNumberFormat="1" applyFont="1" applyFill="1" applyBorder="1" applyProtection="1">
      <protection locked="0"/>
    </xf>
    <xf numFmtId="167" fontId="2" fillId="2" borderId="5" xfId="0" applyNumberFormat="1" applyFont="1" applyFill="1" applyBorder="1"/>
    <xf numFmtId="168" fontId="10" fillId="2" borderId="10" xfId="0" applyNumberFormat="1" applyFont="1" applyFill="1" applyBorder="1" applyAlignment="1" applyProtection="1">
      <alignment vertical="center"/>
      <protection locked="0"/>
    </xf>
    <xf numFmtId="167" fontId="10" fillId="2" borderId="5" xfId="0" applyNumberFormat="1" applyFont="1" applyFill="1" applyBorder="1" applyAlignment="1" applyProtection="1">
      <alignment vertical="center"/>
      <protection locked="0"/>
    </xf>
    <xf numFmtId="165" fontId="10" fillId="2" borderId="0" xfId="0" applyNumberFormat="1" applyFont="1" applyFill="1" applyBorder="1" applyAlignment="1">
      <alignment vertical="center"/>
    </xf>
    <xf numFmtId="168" fontId="14" fillId="2" borderId="14" xfId="0" applyNumberFormat="1" applyFont="1" applyFill="1" applyBorder="1" applyAlignment="1" applyProtection="1">
      <alignment vertical="center"/>
      <protection locked="0"/>
    </xf>
    <xf numFmtId="167" fontId="14" fillId="2" borderId="15" xfId="0" applyNumberFormat="1" applyFont="1" applyFill="1" applyBorder="1" applyAlignment="1" applyProtection="1">
      <alignment vertical="center"/>
      <protection locked="0"/>
    </xf>
    <xf numFmtId="165" fontId="14" fillId="2" borderId="0" xfId="0" applyNumberFormat="1" applyFont="1" applyFill="1" applyBorder="1" applyAlignment="1">
      <alignment vertical="center"/>
    </xf>
    <xf numFmtId="168" fontId="5" fillId="2" borderId="0" xfId="0" applyNumberFormat="1" applyFont="1" applyFill="1" applyBorder="1" applyAlignment="1" applyProtection="1">
      <alignment vertical="center"/>
      <protection locked="0"/>
    </xf>
    <xf numFmtId="167" fontId="5" fillId="2" borderId="0" xfId="0" applyNumberFormat="1" applyFont="1" applyFill="1" applyBorder="1" applyAlignment="1" applyProtection="1">
      <alignment vertical="center"/>
      <protection locked="0"/>
    </xf>
    <xf numFmtId="167" fontId="5" fillId="2" borderId="0" xfId="0" applyNumberFormat="1" applyFont="1" applyFill="1" applyBorder="1" applyAlignment="1">
      <alignment vertical="center"/>
    </xf>
    <xf numFmtId="168" fontId="2" fillId="2" borderId="0" xfId="0" applyNumberFormat="1" applyFont="1" applyFill="1" applyBorder="1"/>
    <xf numFmtId="168" fontId="14" fillId="2" borderId="10" xfId="0" applyNumberFormat="1" applyFont="1" applyFill="1" applyBorder="1" applyAlignment="1">
      <alignment vertical="center"/>
    </xf>
    <xf numFmtId="168" fontId="2" fillId="2" borderId="16" xfId="0" applyNumberFormat="1" applyFont="1" applyFill="1" applyBorder="1" applyProtection="1">
      <protection locked="0"/>
    </xf>
    <xf numFmtId="165" fontId="2" fillId="2" borderId="6" xfId="0" applyNumberFormat="1" applyFont="1" applyFill="1" applyBorder="1" applyAlignment="1">
      <alignment vertical="center"/>
    </xf>
    <xf numFmtId="168" fontId="10" fillId="2" borderId="0" xfId="0" applyNumberFormat="1" applyFont="1" applyFill="1" applyBorder="1" applyAlignment="1">
      <alignment vertical="center"/>
    </xf>
    <xf numFmtId="167" fontId="2" fillId="2" borderId="0" xfId="0" applyNumberFormat="1" applyFont="1" applyFill="1" applyBorder="1" applyProtection="1">
      <protection locked="0"/>
    </xf>
    <xf numFmtId="167" fontId="3" fillId="2" borderId="8" xfId="0" applyNumberFormat="1" applyFont="1" applyFill="1" applyBorder="1" applyProtection="1">
      <protection locked="0"/>
    </xf>
    <xf numFmtId="168" fontId="5" fillId="2" borderId="13" xfId="0" applyNumberFormat="1" applyFont="1" applyFill="1" applyBorder="1" applyAlignment="1">
      <alignment horizontal="left" wrapText="1"/>
    </xf>
    <xf numFmtId="168" fontId="5" fillId="2" borderId="16" xfId="0" applyNumberFormat="1" applyFont="1" applyFill="1" applyBorder="1" applyAlignment="1">
      <alignment horizontal="left" wrapText="1"/>
    </xf>
    <xf numFmtId="168" fontId="2" fillId="2" borderId="10" xfId="0" applyNumberFormat="1" applyFont="1" applyFill="1" applyBorder="1" applyAlignment="1">
      <alignment horizontal="left" wrapText="1" indent="10"/>
    </xf>
    <xf numFmtId="168" fontId="2" fillId="2" borderId="0" xfId="0" applyNumberFormat="1" applyFont="1" applyFill="1" applyBorder="1" applyAlignment="1">
      <alignment horizontal="left" wrapText="1" indent="10"/>
    </xf>
    <xf numFmtId="168" fontId="2" fillId="2" borderId="5" xfId="0" applyNumberFormat="1" applyFont="1" applyFill="1" applyBorder="1" applyAlignment="1">
      <alignment horizontal="left" wrapText="1" indent="10"/>
    </xf>
    <xf numFmtId="0" fontId="26" fillId="2" borderId="0" xfId="0" applyFont="1" applyFill="1" applyBorder="1" applyAlignment="1"/>
    <xf numFmtId="170" fontId="21" fillId="2" borderId="0" xfId="3" applyNumberFormat="1" applyFont="1" applyFill="1" applyBorder="1" applyAlignment="1">
      <alignment horizontal="right"/>
    </xf>
    <xf numFmtId="170" fontId="3" fillId="2" borderId="4" xfId="3" applyNumberFormat="1" applyFont="1" applyFill="1" applyBorder="1" applyAlignment="1" applyProtection="1">
      <protection locked="0"/>
    </xf>
    <xf numFmtId="170" fontId="2" fillId="2" borderId="0" xfId="3" applyNumberFormat="1" applyFont="1" applyFill="1" applyBorder="1" applyAlignment="1" applyProtection="1">
      <alignment horizontal="right"/>
      <protection locked="0"/>
    </xf>
    <xf numFmtId="170" fontId="3" fillId="2" borderId="7" xfId="3" applyNumberFormat="1" applyFont="1" applyFill="1" applyBorder="1" applyAlignment="1"/>
    <xf numFmtId="170" fontId="7" fillId="2" borderId="4" xfId="3" applyNumberFormat="1" applyFont="1" applyFill="1" applyBorder="1" applyAlignment="1" applyProtection="1">
      <protection locked="0"/>
    </xf>
    <xf numFmtId="170" fontId="7" fillId="2" borderId="4" xfId="3" applyNumberFormat="1" applyFont="1" applyFill="1" applyBorder="1" applyAlignment="1">
      <alignment horizontal="right"/>
    </xf>
    <xf numFmtId="170" fontId="3" fillId="2" borderId="4" xfId="3" applyNumberFormat="1" applyFont="1" applyFill="1" applyBorder="1" applyAlignment="1">
      <alignment horizontal="right"/>
    </xf>
    <xf numFmtId="170" fontId="7" fillId="2" borderId="4" xfId="3" applyNumberFormat="1" applyFont="1" applyFill="1" applyBorder="1" applyAlignment="1">
      <alignment horizontal="right" vertical="center"/>
    </xf>
    <xf numFmtId="170" fontId="7" fillId="2" borderId="7" xfId="3" applyNumberFormat="1" applyFont="1" applyFill="1" applyBorder="1" applyAlignment="1">
      <alignment horizontal="right"/>
    </xf>
    <xf numFmtId="170" fontId="3" fillId="2" borderId="4" xfId="3" applyNumberFormat="1" applyFont="1" applyFill="1" applyBorder="1" applyProtection="1">
      <protection locked="0"/>
    </xf>
    <xf numFmtId="170" fontId="7" fillId="2" borderId="4" xfId="3" applyNumberFormat="1" applyFont="1" applyFill="1" applyBorder="1" applyProtection="1">
      <protection locked="0"/>
    </xf>
    <xf numFmtId="170" fontId="7" fillId="2" borderId="8" xfId="3" applyNumberFormat="1" applyFont="1" applyFill="1" applyBorder="1" applyProtection="1">
      <protection locked="0"/>
    </xf>
    <xf numFmtId="170" fontId="3" fillId="2" borderId="5" xfId="3" applyNumberFormat="1" applyFont="1" applyFill="1" applyBorder="1" applyProtection="1">
      <protection locked="0"/>
    </xf>
    <xf numFmtId="170" fontId="7" fillId="2" borderId="5" xfId="3" applyNumberFormat="1" applyFont="1" applyFill="1" applyBorder="1" applyProtection="1">
      <protection locked="0"/>
    </xf>
    <xf numFmtId="170" fontId="3" fillId="2" borderId="8" xfId="3" applyNumberFormat="1" applyFont="1" applyFill="1" applyBorder="1" applyAlignment="1">
      <alignment horizontal="right"/>
    </xf>
    <xf numFmtId="170" fontId="5" fillId="2" borderId="0" xfId="3" applyNumberFormat="1" applyFont="1" applyFill="1" applyBorder="1" applyAlignment="1">
      <alignment vertical="center"/>
    </xf>
    <xf numFmtId="165" fontId="2" fillId="2" borderId="1" xfId="0" applyNumberFormat="1" applyFont="1" applyFill="1" applyBorder="1" applyAlignment="1" applyProtection="1">
      <alignment horizontal="center" vertical="center"/>
      <protection locked="0"/>
    </xf>
    <xf numFmtId="170" fontId="3" fillId="2" borderId="4" xfId="3" applyNumberFormat="1" applyFont="1" applyFill="1" applyBorder="1" applyAlignment="1">
      <alignment horizontal="right" vertical="center"/>
    </xf>
    <xf numFmtId="167" fontId="13" fillId="2" borderId="4" xfId="0" applyNumberFormat="1" applyFont="1" applyFill="1" applyBorder="1" applyProtection="1">
      <protection locked="0"/>
    </xf>
    <xf numFmtId="167" fontId="3" fillId="2" borderId="7" xfId="1" applyNumberFormat="1" applyFont="1" applyFill="1" applyBorder="1" applyAlignment="1">
      <alignment horizontal="right"/>
    </xf>
    <xf numFmtId="170" fontId="3" fillId="2" borderId="7" xfId="3" applyNumberFormat="1" applyFont="1" applyFill="1" applyBorder="1" applyAlignment="1">
      <alignment horizontal="right"/>
    </xf>
    <xf numFmtId="170" fontId="3" fillId="2" borderId="8" xfId="3" applyNumberFormat="1" applyFont="1" applyFill="1" applyBorder="1" applyProtection="1">
      <protection locked="0"/>
    </xf>
    <xf numFmtId="168" fontId="14" fillId="2" borderId="13" xfId="0" applyNumberFormat="1" applyFont="1" applyFill="1" applyBorder="1" applyAlignment="1">
      <alignment horizontal="left"/>
    </xf>
    <xf numFmtId="0" fontId="24" fillId="2" borderId="0" xfId="0" applyFont="1" applyFill="1" applyBorder="1" applyAlignment="1"/>
    <xf numFmtId="0" fontId="22" fillId="2" borderId="0" xfId="0" applyFont="1" applyFill="1" applyBorder="1" applyAlignment="1">
      <alignment horizontal="center" vertical="center"/>
    </xf>
    <xf numFmtId="170" fontId="2" fillId="2" borderId="0" xfId="3" applyNumberFormat="1" applyFont="1" applyFill="1" applyBorder="1" applyAlignment="1">
      <alignment horizontal="center"/>
    </xf>
    <xf numFmtId="170" fontId="2" fillId="2" borderId="0" xfId="3" applyNumberFormat="1" applyFont="1" applyFill="1" applyBorder="1"/>
    <xf numFmtId="170" fontId="10" fillId="2" borderId="0" xfId="3" applyNumberFormat="1" applyFont="1" applyFill="1" applyBorder="1"/>
    <xf numFmtId="170" fontId="5" fillId="2" borderId="0" xfId="3" applyNumberFormat="1" applyFont="1" applyFill="1" applyBorder="1"/>
    <xf numFmtId="170" fontId="10" fillId="2" borderId="0" xfId="3" applyNumberFormat="1" applyFont="1" applyFill="1" applyBorder="1" applyAlignment="1">
      <alignment vertical="center"/>
    </xf>
    <xf numFmtId="170" fontId="22" fillId="2" borderId="0" xfId="3" applyNumberFormat="1" applyFont="1" applyFill="1" applyBorder="1" applyAlignment="1">
      <alignment horizontal="center" vertical="center"/>
    </xf>
    <xf numFmtId="170" fontId="14" fillId="2" borderId="0" xfId="3" applyNumberFormat="1" applyFont="1" applyFill="1" applyBorder="1" applyAlignment="1">
      <alignment horizontal="right" vertical="center"/>
    </xf>
    <xf numFmtId="170" fontId="3" fillId="2" borderId="0" xfId="3" applyNumberFormat="1" applyFont="1" applyFill="1" applyBorder="1" applyAlignment="1">
      <alignment horizontal="right"/>
    </xf>
    <xf numFmtId="170" fontId="14" fillId="2" borderId="0" xfId="3" applyNumberFormat="1" applyFont="1" applyFill="1" applyBorder="1" applyAlignment="1">
      <alignment horizontal="right"/>
    </xf>
    <xf numFmtId="170" fontId="10" fillId="2" borderId="0" xfId="3" applyNumberFormat="1" applyFont="1" applyFill="1" applyBorder="1" applyAlignment="1" applyProtection="1">
      <alignment horizontal="right" vertical="center"/>
      <protection locked="0"/>
    </xf>
    <xf numFmtId="167" fontId="7" fillId="2" borderId="0" xfId="1" applyNumberFormat="1" applyFont="1" applyFill="1" applyBorder="1" applyAlignment="1">
      <alignment horizontal="right"/>
    </xf>
    <xf numFmtId="170" fontId="7" fillId="2" borderId="0" xfId="3" applyNumberFormat="1" applyFont="1" applyFill="1" applyBorder="1" applyAlignment="1">
      <alignment horizontal="right"/>
    </xf>
    <xf numFmtId="167" fontId="7" fillId="2" borderId="0" xfId="0" applyNumberFormat="1" applyFont="1" applyFill="1" applyBorder="1" applyProtection="1">
      <protection locked="0"/>
    </xf>
    <xf numFmtId="170" fontId="7" fillId="2" borderId="0" xfId="3" applyNumberFormat="1" applyFont="1" applyFill="1" applyBorder="1" applyProtection="1">
      <protection locked="0"/>
    </xf>
    <xf numFmtId="168" fontId="14" fillId="2" borderId="11" xfId="0" applyNumberFormat="1" applyFont="1" applyFill="1" applyBorder="1" applyAlignment="1">
      <alignment horizontal="center" vertical="center"/>
    </xf>
    <xf numFmtId="167" fontId="5" fillId="2" borderId="0" xfId="0" applyNumberFormat="1" applyFont="1" applyFill="1" applyBorder="1" applyProtection="1">
      <protection locked="0"/>
    </xf>
    <xf numFmtId="170" fontId="5" fillId="2" borderId="0" xfId="3" applyNumberFormat="1" applyFont="1" applyFill="1" applyBorder="1" applyProtection="1">
      <protection locked="0"/>
    </xf>
    <xf numFmtId="170" fontId="2" fillId="2" borderId="0" xfId="3" applyNumberFormat="1" applyFont="1" applyFill="1" applyBorder="1" applyProtection="1">
      <protection locked="0"/>
    </xf>
    <xf numFmtId="0" fontId="14" fillId="2" borderId="0" xfId="0" applyFont="1" applyFill="1" applyBorder="1"/>
    <xf numFmtId="167" fontId="14" fillId="2" borderId="0" xfId="1" applyNumberFormat="1" applyFont="1" applyFill="1" applyBorder="1" applyAlignment="1"/>
    <xf numFmtId="0" fontId="14" fillId="2" borderId="2" xfId="0" applyFont="1" applyFill="1" applyBorder="1"/>
    <xf numFmtId="165" fontId="12" fillId="2" borderId="7" xfId="0" applyNumberFormat="1" applyFont="1" applyFill="1" applyBorder="1" applyAlignment="1">
      <alignment horizontal="center"/>
    </xf>
    <xf numFmtId="165" fontId="12" fillId="2" borderId="8" xfId="0" applyNumberFormat="1" applyFont="1" applyFill="1" applyBorder="1" applyAlignment="1">
      <alignment horizontal="center"/>
    </xf>
    <xf numFmtId="167" fontId="28" fillId="2" borderId="7" xfId="1" applyNumberFormat="1" applyFont="1" applyFill="1" applyBorder="1" applyAlignment="1">
      <alignment horizontal="right"/>
    </xf>
    <xf numFmtId="167" fontId="12" fillId="2" borderId="4" xfId="1" applyNumberFormat="1" applyFont="1" applyFill="1" applyBorder="1" applyAlignment="1">
      <alignment horizontal="right"/>
    </xf>
    <xf numFmtId="167" fontId="28" fillId="2" borderId="4" xfId="1" applyNumberFormat="1" applyFont="1" applyFill="1" applyBorder="1" applyAlignment="1">
      <alignment horizontal="right"/>
    </xf>
    <xf numFmtId="167" fontId="28" fillId="2" borderId="8" xfId="1" applyNumberFormat="1" applyFont="1" applyFill="1" applyBorder="1" applyAlignment="1">
      <alignment horizontal="right"/>
    </xf>
    <xf numFmtId="167" fontId="12" fillId="2" borderId="4" xfId="0" applyNumberFormat="1" applyFont="1" applyFill="1" applyBorder="1" applyProtection="1">
      <protection locked="0"/>
    </xf>
    <xf numFmtId="167" fontId="28" fillId="2" borderId="4" xfId="0" applyNumberFormat="1" applyFont="1" applyFill="1" applyBorder="1" applyProtection="1">
      <protection locked="0"/>
    </xf>
    <xf numFmtId="167" fontId="12" fillId="2" borderId="4" xfId="1" applyNumberFormat="1" applyFont="1" applyFill="1" applyBorder="1" applyAlignment="1">
      <alignment horizontal="right" vertical="center"/>
    </xf>
    <xf numFmtId="167" fontId="12" fillId="2" borderId="7" xfId="1" applyNumberFormat="1" applyFont="1" applyFill="1" applyBorder="1" applyAlignment="1">
      <alignment horizontal="right"/>
    </xf>
    <xf numFmtId="168" fontId="10" fillId="2" borderId="11" xfId="0" applyNumberFormat="1" applyFont="1" applyFill="1" applyBorder="1" applyAlignment="1">
      <alignment vertical="center"/>
    </xf>
    <xf numFmtId="0" fontId="24" fillId="2" borderId="5" xfId="0" applyFont="1" applyFill="1" applyBorder="1" applyAlignment="1"/>
    <xf numFmtId="167" fontId="14" fillId="2" borderId="12" xfId="1" applyNumberFormat="1" applyFont="1" applyFill="1" applyBorder="1" applyAlignment="1"/>
    <xf numFmtId="0" fontId="24" fillId="2" borderId="9" xfId="0" applyFont="1" applyFill="1" applyBorder="1" applyAlignment="1"/>
    <xf numFmtId="168" fontId="10" fillId="2" borderId="1" xfId="0" applyNumberFormat="1" applyFont="1" applyFill="1" applyBorder="1" applyProtection="1">
      <protection locked="0"/>
    </xf>
    <xf numFmtId="170" fontId="7" fillId="2" borderId="8" xfId="3" applyNumberFormat="1" applyFont="1" applyFill="1" applyBorder="1" applyAlignment="1">
      <alignment horizontal="right" vertical="center"/>
    </xf>
    <xf numFmtId="167" fontId="7" fillId="2" borderId="4" xfId="0" applyNumberFormat="1" applyFont="1" applyFill="1" applyBorder="1"/>
    <xf numFmtId="167" fontId="28" fillId="2" borderId="4" xfId="0" applyNumberFormat="1" applyFont="1" applyFill="1" applyBorder="1"/>
    <xf numFmtId="170" fontId="7" fillId="2" borderId="4" xfId="3" applyNumberFormat="1" applyFont="1" applyFill="1" applyBorder="1"/>
    <xf numFmtId="167" fontId="3" fillId="2" borderId="4" xfId="0" applyNumberFormat="1" applyFont="1" applyFill="1" applyBorder="1"/>
    <xf numFmtId="170" fontId="3" fillId="2" borderId="4" xfId="3" applyNumberFormat="1" applyFont="1" applyFill="1" applyBorder="1"/>
    <xf numFmtId="170" fontId="3" fillId="2" borderId="7" xfId="3" applyNumberFormat="1" applyFont="1" applyFill="1" applyBorder="1" applyProtection="1">
      <protection locked="0"/>
    </xf>
    <xf numFmtId="167" fontId="7" fillId="2" borderId="11" xfId="0" applyNumberFormat="1" applyFont="1" applyFill="1" applyBorder="1" applyProtection="1">
      <protection locked="0"/>
    </xf>
    <xf numFmtId="170" fontId="3" fillId="2" borderId="4" xfId="3" applyNumberFormat="1" applyFont="1" applyFill="1" applyBorder="1" applyAlignment="1">
      <alignment horizontal="center"/>
    </xf>
    <xf numFmtId="170" fontId="7" fillId="2" borderId="8" xfId="3" applyNumberFormat="1" applyFont="1" applyFill="1" applyBorder="1" applyAlignment="1">
      <alignment vertical="center"/>
    </xf>
    <xf numFmtId="170" fontId="30" fillId="2" borderId="2" xfId="3" applyNumberFormat="1" applyFont="1" applyFill="1" applyBorder="1" applyAlignment="1">
      <alignment horizontal="right"/>
    </xf>
    <xf numFmtId="170" fontId="31" fillId="2" borderId="3" xfId="3" applyNumberFormat="1" applyFont="1" applyFill="1" applyBorder="1" applyAlignment="1">
      <alignment horizontal="right"/>
    </xf>
    <xf numFmtId="170" fontId="31" fillId="2" borderId="2" xfId="3" applyNumberFormat="1" applyFont="1" applyFill="1" applyBorder="1" applyAlignment="1">
      <alignment horizontal="right"/>
    </xf>
    <xf numFmtId="167" fontId="31" fillId="2" borderId="0" xfId="1" applyNumberFormat="1" applyFont="1" applyFill="1" applyBorder="1" applyAlignment="1">
      <alignment horizontal="right"/>
    </xf>
    <xf numFmtId="170" fontId="31" fillId="2" borderId="0" xfId="3" applyNumberFormat="1" applyFont="1" applyFill="1" applyBorder="1" applyAlignment="1">
      <alignment horizontal="right"/>
    </xf>
    <xf numFmtId="170" fontId="31" fillId="2" borderId="11" xfId="3" applyNumberFormat="1" applyFont="1" applyFill="1" applyBorder="1" applyAlignment="1">
      <alignment horizontal="right"/>
    </xf>
    <xf numFmtId="167" fontId="30" fillId="2" borderId="4" xfId="1" applyNumberFormat="1" applyFont="1" applyFill="1" applyBorder="1" applyAlignment="1">
      <alignment horizontal="right"/>
    </xf>
    <xf numFmtId="170" fontId="30" fillId="2" borderId="4" xfId="3" applyNumberFormat="1" applyFont="1" applyFill="1" applyBorder="1" applyAlignment="1">
      <alignment horizontal="right"/>
    </xf>
    <xf numFmtId="167" fontId="30" fillId="2" borderId="8" xfId="1" applyNumberFormat="1" applyFont="1" applyFill="1" applyBorder="1" applyAlignment="1">
      <alignment horizontal="right"/>
    </xf>
    <xf numFmtId="170" fontId="30" fillId="2" borderId="8" xfId="3" applyNumberFormat="1" applyFont="1" applyFill="1" applyBorder="1" applyAlignment="1">
      <alignment horizontal="right"/>
    </xf>
    <xf numFmtId="0" fontId="29" fillId="2" borderId="0" xfId="0" applyFont="1" applyFill="1" applyBorder="1" applyAlignment="1"/>
    <xf numFmtId="170" fontId="29" fillId="2" borderId="0" xfId="3" applyNumberFormat="1" applyFont="1" applyFill="1" applyBorder="1" applyAlignment="1"/>
    <xf numFmtId="170" fontId="31" fillId="2" borderId="17" xfId="3" applyNumberFormat="1" applyFont="1" applyFill="1" applyBorder="1" applyAlignment="1" applyProtection="1">
      <alignment horizontal="right" vertical="center"/>
      <protection locked="0"/>
    </xf>
    <xf numFmtId="167" fontId="3" fillId="2" borderId="18" xfId="0" applyNumberFormat="1" applyFont="1" applyFill="1" applyBorder="1" applyAlignment="1">
      <alignment vertical="center"/>
    </xf>
    <xf numFmtId="167" fontId="3" fillId="2" borderId="5" xfId="0" applyNumberFormat="1" applyFont="1" applyFill="1" applyBorder="1"/>
    <xf numFmtId="167" fontId="7" fillId="2" borderId="19" xfId="0" applyNumberFormat="1" applyFont="1" applyFill="1" applyBorder="1" applyAlignment="1">
      <alignment vertical="center"/>
    </xf>
    <xf numFmtId="170" fontId="7" fillId="2" borderId="17" xfId="3" applyNumberFormat="1" applyFont="1" applyFill="1" applyBorder="1" applyAlignment="1">
      <alignment vertical="center"/>
    </xf>
    <xf numFmtId="165" fontId="2" fillId="2" borderId="0" xfId="0" applyNumberFormat="1" applyFont="1" applyFill="1" applyAlignment="1">
      <alignment horizontal="right" vertical="center"/>
    </xf>
    <xf numFmtId="165" fontId="2" fillId="2" borderId="0" xfId="0" applyNumberFormat="1" applyFont="1" applyFill="1" applyAlignment="1">
      <alignment horizontal="left" vertical="center"/>
    </xf>
    <xf numFmtId="168" fontId="14" fillId="2" borderId="8" xfId="0" applyNumberFormat="1" applyFont="1" applyFill="1" applyBorder="1" applyAlignment="1">
      <alignment wrapText="1"/>
    </xf>
    <xf numFmtId="168" fontId="7" fillId="2" borderId="4" xfId="0" applyNumberFormat="1" applyFont="1" applyFill="1" applyBorder="1"/>
    <xf numFmtId="168" fontId="3" fillId="2" borderId="0" xfId="0" applyNumberFormat="1" applyFont="1" applyFill="1" applyBorder="1" applyAlignment="1"/>
    <xf numFmtId="167" fontId="5" fillId="2" borderId="0" xfId="1" applyNumberFormat="1" applyFont="1" applyFill="1" applyBorder="1" applyAlignment="1">
      <alignment horizontal="right" vertical="top"/>
    </xf>
    <xf numFmtId="170" fontId="5" fillId="2" borderId="0" xfId="3" applyNumberFormat="1" applyFont="1" applyFill="1" applyBorder="1" applyAlignment="1">
      <alignment horizontal="right" vertical="top"/>
    </xf>
    <xf numFmtId="168" fontId="2" fillId="0" borderId="4" xfId="0" applyNumberFormat="1" applyFont="1" applyFill="1" applyBorder="1" applyAlignment="1"/>
    <xf numFmtId="168" fontId="2" fillId="0" borderId="4" xfId="0" applyNumberFormat="1" applyFont="1" applyFill="1" applyBorder="1"/>
    <xf numFmtId="167" fontId="28" fillId="2" borderId="0" xfId="1" applyNumberFormat="1" applyFont="1" applyFill="1" applyBorder="1" applyAlignment="1">
      <alignment horizontal="right" vertical="center"/>
    </xf>
    <xf numFmtId="170" fontId="7" fillId="2" borderId="0" xfId="3" applyNumberFormat="1" applyFont="1" applyFill="1" applyBorder="1" applyAlignment="1">
      <alignment horizontal="right" vertical="center"/>
    </xf>
    <xf numFmtId="168" fontId="5" fillId="2" borderId="4" xfId="0" applyNumberFormat="1" applyFont="1" applyFill="1" applyBorder="1" applyAlignment="1">
      <alignment horizontal="left"/>
    </xf>
    <xf numFmtId="168" fontId="5" fillId="2" borderId="10" xfId="0" applyNumberFormat="1" applyFont="1" applyFill="1" applyBorder="1"/>
    <xf numFmtId="167" fontId="7" fillId="2" borderId="13" xfId="0" applyNumberFormat="1" applyFont="1" applyFill="1" applyBorder="1" applyProtection="1">
      <protection locked="0"/>
    </xf>
    <xf numFmtId="167" fontId="7" fillId="2" borderId="16" xfId="0" applyNumberFormat="1" applyFont="1" applyFill="1" applyBorder="1" applyProtection="1">
      <protection locked="0"/>
    </xf>
    <xf numFmtId="167" fontId="7" fillId="2" borderId="7" xfId="0" applyNumberFormat="1" applyFont="1" applyFill="1" applyBorder="1" applyProtection="1">
      <protection locked="0"/>
    </xf>
    <xf numFmtId="167" fontId="14" fillId="2" borderId="6" xfId="1" applyNumberFormat="1" applyFont="1" applyFill="1" applyBorder="1" applyAlignment="1"/>
    <xf numFmtId="0" fontId="24" fillId="2" borderId="18" xfId="0" applyFont="1" applyFill="1" applyBorder="1" applyAlignment="1"/>
    <xf numFmtId="0" fontId="14" fillId="2" borderId="13" xfId="0" applyFont="1" applyFill="1" applyBorder="1"/>
    <xf numFmtId="170" fontId="31" fillId="2" borderId="18" xfId="3" applyNumberFormat="1" applyFont="1" applyFill="1" applyBorder="1" applyAlignment="1">
      <alignment horizontal="right"/>
    </xf>
    <xf numFmtId="170" fontId="3" fillId="2" borderId="5" xfId="3" applyNumberFormat="1" applyFont="1" applyFill="1" applyBorder="1" applyAlignment="1" applyProtection="1">
      <alignment horizontal="right"/>
      <protection locked="0"/>
    </xf>
    <xf numFmtId="165" fontId="2" fillId="2" borderId="0" xfId="0" applyNumberFormat="1" applyFont="1" applyFill="1" applyBorder="1" applyAlignment="1" applyProtection="1">
      <alignment horizontal="right"/>
      <protection locked="0"/>
    </xf>
    <xf numFmtId="168" fontId="2" fillId="2" borderId="0" xfId="0" applyNumberFormat="1" applyFont="1" applyFill="1" applyAlignment="1">
      <alignment horizontal="right"/>
    </xf>
    <xf numFmtId="168" fontId="2" fillId="2" borderId="0" xfId="0" applyNumberFormat="1" applyFont="1" applyFill="1" applyBorder="1" applyAlignment="1" applyProtection="1">
      <alignment horizontal="right"/>
      <protection locked="0"/>
    </xf>
    <xf numFmtId="170" fontId="27" fillId="2" borderId="4" xfId="3" applyNumberFormat="1" applyFont="1" applyFill="1" applyBorder="1" applyAlignment="1">
      <alignment horizontal="right"/>
    </xf>
    <xf numFmtId="170" fontId="7" fillId="2" borderId="8" xfId="3" applyNumberFormat="1" applyFont="1" applyFill="1" applyBorder="1" applyAlignment="1">
      <alignment horizontal="right"/>
    </xf>
    <xf numFmtId="171" fontId="7" fillId="2" borderId="7" xfId="1" applyNumberFormat="1" applyFont="1" applyFill="1" applyBorder="1" applyAlignment="1">
      <alignment horizontal="right"/>
    </xf>
    <xf numFmtId="171" fontId="28" fillId="2" borderId="7" xfId="1" applyNumberFormat="1" applyFont="1" applyFill="1" applyBorder="1" applyAlignment="1">
      <alignment horizontal="right"/>
    </xf>
    <xf numFmtId="171" fontId="3" fillId="2" borderId="4" xfId="1" applyNumberFormat="1" applyFont="1" applyFill="1" applyBorder="1" applyAlignment="1">
      <alignment horizontal="right"/>
    </xf>
    <xf numFmtId="171" fontId="12" fillId="2" borderId="4" xfId="1" applyNumberFormat="1" applyFont="1" applyFill="1" applyBorder="1" applyAlignment="1">
      <alignment horizontal="right"/>
    </xf>
    <xf numFmtId="171" fontId="7" fillId="2" borderId="4" xfId="1" applyNumberFormat="1" applyFont="1" applyFill="1" applyBorder="1" applyAlignment="1">
      <alignment horizontal="right"/>
    </xf>
    <xf numFmtId="171" fontId="28" fillId="2" borderId="4" xfId="1" applyNumberFormat="1" applyFont="1" applyFill="1" applyBorder="1" applyAlignment="1">
      <alignment horizontal="right"/>
    </xf>
    <xf numFmtId="171" fontId="7" fillId="2" borderId="8" xfId="1" applyNumberFormat="1" applyFont="1" applyFill="1" applyBorder="1" applyAlignment="1">
      <alignment horizontal="right"/>
    </xf>
    <xf numFmtId="171" fontId="28" fillId="2" borderId="8" xfId="1" applyNumberFormat="1" applyFont="1" applyFill="1" applyBorder="1" applyAlignment="1">
      <alignment horizontal="right"/>
    </xf>
    <xf numFmtId="171" fontId="3" fillId="2" borderId="4" xfId="1" applyNumberFormat="1" applyFont="1" applyFill="1" applyBorder="1" applyAlignment="1">
      <alignment horizontal="right" vertical="center"/>
    </xf>
    <xf numFmtId="171" fontId="12" fillId="2" borderId="4" xfId="1" applyNumberFormat="1" applyFont="1" applyFill="1" applyBorder="1" applyAlignment="1">
      <alignment horizontal="right" vertical="center"/>
    </xf>
    <xf numFmtId="171" fontId="7" fillId="2" borderId="4" xfId="1" applyNumberFormat="1" applyFont="1" applyFill="1" applyBorder="1" applyAlignment="1">
      <alignment horizontal="right" vertical="center"/>
    </xf>
    <xf numFmtId="171" fontId="28" fillId="2" borderId="4" xfId="1" applyNumberFormat="1" applyFont="1" applyFill="1" applyBorder="1" applyAlignment="1">
      <alignment horizontal="right" vertical="center"/>
    </xf>
    <xf numFmtId="171" fontId="7" fillId="2" borderId="8" xfId="1" applyNumberFormat="1" applyFont="1" applyFill="1" applyBorder="1" applyAlignment="1">
      <alignment horizontal="right" vertical="center"/>
    </xf>
    <xf numFmtId="171" fontId="28" fillId="2" borderId="8" xfId="1" applyNumberFormat="1" applyFont="1" applyFill="1" applyBorder="1" applyAlignment="1">
      <alignment horizontal="right" vertical="center"/>
    </xf>
    <xf numFmtId="171" fontId="3" fillId="2" borderId="4" xfId="0" applyNumberFormat="1" applyFont="1" applyFill="1" applyBorder="1"/>
    <xf numFmtId="171" fontId="12" fillId="2" borderId="4" xfId="0" applyNumberFormat="1" applyFont="1" applyFill="1" applyBorder="1"/>
    <xf numFmtId="171" fontId="7" fillId="2" borderId="4" xfId="0" applyNumberFormat="1" applyFont="1" applyFill="1" applyBorder="1"/>
    <xf numFmtId="171" fontId="28" fillId="2" borderId="4" xfId="0" applyNumberFormat="1" applyFont="1" applyFill="1" applyBorder="1"/>
    <xf numFmtId="171" fontId="2" fillId="2" borderId="4" xfId="0" applyNumberFormat="1" applyFont="1" applyFill="1" applyBorder="1" applyAlignment="1"/>
    <xf numFmtId="171" fontId="3" fillId="2" borderId="4" xfId="0" applyNumberFormat="1" applyFont="1" applyFill="1" applyBorder="1" applyProtection="1">
      <protection locked="0"/>
    </xf>
    <xf numFmtId="171" fontId="12" fillId="2" borderId="4" xfId="0" applyNumberFormat="1" applyFont="1" applyFill="1" applyBorder="1" applyProtection="1">
      <protection locked="0"/>
    </xf>
    <xf numFmtId="171" fontId="7" fillId="2" borderId="4" xfId="0" applyNumberFormat="1" applyFont="1" applyFill="1" applyBorder="1" applyProtection="1">
      <protection locked="0"/>
    </xf>
    <xf numFmtId="171" fontId="28" fillId="2" borderId="4" xfId="0" applyNumberFormat="1" applyFont="1" applyFill="1" applyBorder="1" applyProtection="1">
      <protection locked="0"/>
    </xf>
    <xf numFmtId="171" fontId="3" fillId="2" borderId="0" xfId="0" applyNumberFormat="1" applyFont="1" applyFill="1"/>
    <xf numFmtId="171" fontId="7" fillId="2" borderId="8" xfId="0" applyNumberFormat="1" applyFont="1" applyFill="1" applyBorder="1" applyProtection="1">
      <protection locked="0"/>
    </xf>
    <xf numFmtId="171" fontId="28" fillId="2" borderId="8" xfId="0" applyNumberFormat="1" applyFont="1" applyFill="1" applyBorder="1" applyProtection="1">
      <protection locked="0"/>
    </xf>
    <xf numFmtId="171" fontId="12" fillId="2" borderId="5" xfId="0" applyNumberFormat="1" applyFont="1" applyFill="1" applyBorder="1" applyProtection="1">
      <protection locked="0"/>
    </xf>
    <xf numFmtId="171" fontId="3" fillId="2" borderId="0" xfId="0" applyNumberFormat="1" applyFont="1" applyFill="1" applyBorder="1" applyProtection="1">
      <protection locked="0"/>
    </xf>
    <xf numFmtId="171" fontId="28" fillId="2" borderId="5" xfId="0" applyNumberFormat="1" applyFont="1" applyFill="1" applyBorder="1" applyProtection="1">
      <protection locked="0"/>
    </xf>
    <xf numFmtId="171" fontId="2" fillId="2" borderId="4" xfId="0" applyNumberFormat="1" applyFont="1" applyFill="1" applyBorder="1" applyAlignment="1">
      <alignment horizontal="left"/>
    </xf>
    <xf numFmtId="171" fontId="3" fillId="2" borderId="4" xfId="0" applyNumberFormat="1" applyFont="1" applyFill="1" applyBorder="1" applyAlignment="1" applyProtection="1">
      <alignment horizontal="right"/>
      <protection locked="0"/>
    </xf>
    <xf numFmtId="171" fontId="12" fillId="2" borderId="5" xfId="0" applyNumberFormat="1" applyFont="1" applyFill="1" applyBorder="1" applyAlignment="1" applyProtection="1">
      <alignment horizontal="right"/>
      <protection locked="0"/>
    </xf>
    <xf numFmtId="171" fontId="3" fillId="2" borderId="7" xfId="0" applyNumberFormat="1" applyFont="1" applyFill="1" applyBorder="1" applyProtection="1">
      <protection locked="0"/>
    </xf>
    <xf numFmtId="171" fontId="12" fillId="2" borderId="7" xfId="0" applyNumberFormat="1" applyFont="1" applyFill="1" applyBorder="1" applyProtection="1">
      <protection locked="0"/>
    </xf>
    <xf numFmtId="171" fontId="3" fillId="2" borderId="8" xfId="0" applyNumberFormat="1" applyFont="1" applyFill="1" applyBorder="1" applyProtection="1">
      <protection locked="0"/>
    </xf>
    <xf numFmtId="171" fontId="12" fillId="2" borderId="8" xfId="0" applyNumberFormat="1" applyFont="1" applyFill="1" applyBorder="1" applyProtection="1">
      <protection locked="0"/>
    </xf>
    <xf numFmtId="171" fontId="7" fillId="2" borderId="11" xfId="0" applyNumberFormat="1" applyFont="1" applyFill="1" applyBorder="1" applyProtection="1">
      <protection locked="0"/>
    </xf>
    <xf numFmtId="171" fontId="28" fillId="2" borderId="3" xfId="0" applyNumberFormat="1" applyFont="1" applyFill="1" applyBorder="1" applyProtection="1">
      <protection locked="0"/>
    </xf>
    <xf numFmtId="171" fontId="3" fillId="2" borderId="4" xfId="0" applyNumberFormat="1" applyFont="1" applyFill="1" applyBorder="1" applyAlignment="1">
      <alignment horizontal="center"/>
    </xf>
    <xf numFmtId="171" fontId="7" fillId="2" borderId="8" xfId="0" applyNumberFormat="1" applyFont="1" applyFill="1" applyBorder="1" applyAlignment="1">
      <alignment vertical="center"/>
    </xf>
    <xf numFmtId="171" fontId="7" fillId="2" borderId="10" xfId="1" applyNumberFormat="1" applyFont="1" applyFill="1" applyBorder="1" applyAlignment="1" applyProtection="1">
      <protection locked="0"/>
    </xf>
    <xf numFmtId="171" fontId="3" fillId="2" borderId="10" xfId="1" applyNumberFormat="1" applyFont="1" applyFill="1" applyBorder="1" applyAlignment="1" applyProtection="1">
      <protection locked="0"/>
    </xf>
    <xf numFmtId="171" fontId="30" fillId="2" borderId="2" xfId="1" applyNumberFormat="1" applyFont="1" applyFill="1" applyBorder="1" applyAlignment="1">
      <alignment horizontal="right"/>
    </xf>
    <xf numFmtId="171" fontId="31" fillId="2" borderId="3" xfId="1" applyNumberFormat="1" applyFont="1" applyFill="1" applyBorder="1" applyAlignment="1">
      <alignment horizontal="right"/>
    </xf>
    <xf numFmtId="171" fontId="31" fillId="2" borderId="2" xfId="1" applyNumberFormat="1" applyFont="1" applyFill="1" applyBorder="1" applyAlignment="1">
      <alignment horizontal="right"/>
    </xf>
    <xf numFmtId="171" fontId="31" fillId="2" borderId="17" xfId="1" applyNumberFormat="1" applyFont="1" applyFill="1" applyBorder="1" applyAlignment="1" applyProtection="1">
      <alignment horizontal="right" vertical="center"/>
      <protection locked="0"/>
    </xf>
    <xf numFmtId="171" fontId="31" fillId="2" borderId="0" xfId="1" applyNumberFormat="1" applyFont="1" applyFill="1" applyBorder="1" applyAlignment="1">
      <alignment horizontal="right"/>
    </xf>
    <xf numFmtId="171" fontId="31" fillId="2" borderId="11" xfId="1" applyNumberFormat="1" applyFont="1" applyFill="1" applyBorder="1" applyAlignment="1">
      <alignment horizontal="right"/>
    </xf>
    <xf numFmtId="171" fontId="30" fillId="2" borderId="4" xfId="1" applyNumberFormat="1" applyFont="1" applyFill="1" applyBorder="1" applyAlignment="1">
      <alignment horizontal="right"/>
    </xf>
    <xf numFmtId="171" fontId="30" fillId="2" borderId="8" xfId="1" applyNumberFormat="1" applyFont="1" applyFill="1" applyBorder="1" applyAlignment="1">
      <alignment horizontal="right"/>
    </xf>
    <xf numFmtId="171" fontId="3" fillId="2" borderId="13" xfId="1" applyNumberFormat="1" applyFont="1" applyFill="1" applyBorder="1" applyAlignment="1"/>
    <xf numFmtId="171" fontId="31" fillId="2" borderId="18" xfId="1" applyNumberFormat="1" applyFont="1" applyFill="1" applyBorder="1" applyAlignment="1">
      <alignment horizontal="right"/>
    </xf>
    <xf numFmtId="165" fontId="3" fillId="2" borderId="11" xfId="0" applyNumberFormat="1" applyFont="1" applyFill="1" applyBorder="1" applyAlignment="1">
      <alignment horizontal="center"/>
    </xf>
    <xf numFmtId="168" fontId="21" fillId="2" borderId="4" xfId="0" applyNumberFormat="1" applyFont="1" applyFill="1" applyBorder="1"/>
    <xf numFmtId="165" fontId="2" fillId="2" borderId="11" xfId="0" applyNumberFormat="1" applyFont="1" applyFill="1" applyBorder="1" applyAlignment="1" applyProtection="1">
      <alignment horizontal="center" vertical="center"/>
      <protection locked="0"/>
    </xf>
    <xf numFmtId="167" fontId="12" fillId="2" borderId="8" xfId="1" applyNumberFormat="1" applyFont="1" applyFill="1" applyBorder="1" applyAlignment="1">
      <alignment horizontal="right"/>
    </xf>
    <xf numFmtId="167" fontId="3" fillId="2" borderId="10" xfId="1" applyNumberFormat="1" applyFont="1" applyFill="1" applyBorder="1" applyAlignment="1">
      <alignment horizontal="right"/>
    </xf>
    <xf numFmtId="170" fontId="3" fillId="2" borderId="5" xfId="3" applyNumberFormat="1" applyFont="1" applyFill="1" applyBorder="1" applyAlignment="1">
      <alignment horizontal="right"/>
    </xf>
    <xf numFmtId="167" fontId="3" fillId="2" borderId="10" xfId="1" applyNumberFormat="1" applyFont="1" applyFill="1" applyBorder="1" applyAlignment="1">
      <alignment horizontal="right" vertical="center"/>
    </xf>
    <xf numFmtId="170" fontId="3" fillId="2" borderId="5" xfId="3" applyNumberFormat="1" applyFont="1" applyFill="1" applyBorder="1" applyAlignment="1">
      <alignment horizontal="right" vertical="center"/>
    </xf>
    <xf numFmtId="170" fontId="3" fillId="2" borderId="8" xfId="3" applyNumberFormat="1" applyFont="1" applyFill="1" applyBorder="1" applyAlignment="1">
      <alignment horizontal="right" vertical="center"/>
    </xf>
    <xf numFmtId="167" fontId="3" fillId="2" borderId="0" xfId="1" applyNumberFormat="1" applyFont="1" applyFill="1" applyBorder="1" applyAlignment="1">
      <alignment horizontal="right" vertical="center"/>
    </xf>
    <xf numFmtId="165" fontId="3" fillId="2" borderId="0" xfId="0" applyNumberFormat="1" applyFont="1" applyFill="1" applyAlignment="1">
      <alignment horizontal="centerContinuous"/>
    </xf>
    <xf numFmtId="165" fontId="3" fillId="2" borderId="0" xfId="0" applyNumberFormat="1" applyFont="1" applyFill="1"/>
    <xf numFmtId="165" fontId="3" fillId="2" borderId="3" xfId="0" applyNumberFormat="1" applyFont="1" applyFill="1" applyBorder="1" applyAlignment="1">
      <alignment horizontal="left"/>
    </xf>
    <xf numFmtId="170" fontId="3" fillId="2" borderId="9" xfId="3" applyNumberFormat="1" applyFont="1" applyFill="1" applyBorder="1" applyProtection="1">
      <protection locked="0"/>
    </xf>
    <xf numFmtId="165" fontId="3" fillId="2" borderId="2" xfId="0" applyNumberFormat="1" applyFont="1" applyFill="1" applyBorder="1" applyAlignment="1">
      <alignment horizontal="left"/>
    </xf>
    <xf numFmtId="167" fontId="2" fillId="2" borderId="4" xfId="0" applyNumberFormat="1" applyFont="1" applyFill="1" applyBorder="1" applyAlignment="1" applyProtection="1">
      <alignment vertical="center"/>
      <protection locked="0"/>
    </xf>
    <xf numFmtId="170" fontId="3" fillId="2" borderId="5" xfId="3" applyNumberFormat="1" applyFont="1" applyFill="1" applyBorder="1" applyAlignment="1" applyProtection="1">
      <alignment vertical="center"/>
      <protection locked="0"/>
    </xf>
    <xf numFmtId="168" fontId="3" fillId="2" borderId="0" xfId="0" applyNumberFormat="1" applyFont="1" applyFill="1" applyAlignment="1">
      <alignment horizontal="center" vertical="center"/>
    </xf>
    <xf numFmtId="166" fontId="3" fillId="2" borderId="10" xfId="1" applyNumberFormat="1" applyFont="1" applyFill="1" applyBorder="1" applyAlignment="1" applyProtection="1">
      <alignment horizontal="center" vertical="center"/>
      <protection locked="0"/>
    </xf>
    <xf numFmtId="3" fontId="3" fillId="2" borderId="0" xfId="0" applyNumberFormat="1" applyFont="1" applyFill="1" applyBorder="1" applyAlignment="1">
      <alignment horizontal="center" vertical="center"/>
    </xf>
    <xf numFmtId="0" fontId="0" fillId="2" borderId="0" xfId="0" applyFill="1" applyAlignment="1">
      <alignment horizontal="center" vertical="center"/>
    </xf>
    <xf numFmtId="167" fontId="2" fillId="2" borderId="0" xfId="0" applyNumberFormat="1" applyFont="1" applyFill="1" applyBorder="1" applyAlignment="1">
      <alignment horizontal="center" vertical="center"/>
    </xf>
    <xf numFmtId="170" fontId="2" fillId="2" borderId="0" xfId="3" applyNumberFormat="1" applyFont="1" applyFill="1" applyBorder="1" applyAlignment="1">
      <alignment horizontal="center" vertical="center"/>
    </xf>
    <xf numFmtId="165" fontId="2" fillId="2" borderId="0" xfId="0" applyNumberFormat="1" applyFont="1" applyFill="1" applyBorder="1" applyAlignment="1">
      <alignment horizontal="center" vertical="center"/>
    </xf>
    <xf numFmtId="168" fontId="2" fillId="2" borderId="0" xfId="0" applyNumberFormat="1" applyFont="1" applyFill="1" applyAlignment="1">
      <alignment horizontal="center" vertical="center"/>
    </xf>
    <xf numFmtId="171" fontId="3" fillId="2" borderId="0" xfId="0" applyNumberFormat="1" applyFont="1" applyFill="1" applyBorder="1"/>
    <xf numFmtId="171" fontId="3" fillId="2" borderId="6" xfId="0" applyNumberFormat="1" applyFont="1" applyFill="1" applyBorder="1" applyAlignment="1">
      <alignment vertical="center"/>
    </xf>
    <xf numFmtId="171" fontId="7" fillId="2" borderId="14" xfId="0" applyNumberFormat="1" applyFont="1" applyFill="1" applyBorder="1" applyAlignment="1">
      <alignment vertical="center"/>
    </xf>
    <xf numFmtId="168" fontId="10" fillId="2" borderId="4" xfId="0" applyNumberFormat="1" applyFont="1" applyFill="1" applyBorder="1" applyAlignment="1">
      <alignment vertical="center"/>
    </xf>
    <xf numFmtId="170" fontId="3" fillId="2" borderId="0" xfId="3" applyNumberFormat="1" applyFont="1" applyFill="1" applyBorder="1" applyAlignment="1" applyProtection="1">
      <alignment vertical="center"/>
      <protection locked="0"/>
    </xf>
    <xf numFmtId="170" fontId="3" fillId="2" borderId="0" xfId="3" applyNumberFormat="1" applyFont="1" applyFill="1" applyBorder="1" applyProtection="1">
      <protection locked="0"/>
    </xf>
    <xf numFmtId="165" fontId="2" fillId="2" borderId="7" xfId="0" applyNumberFormat="1" applyFont="1" applyFill="1" applyBorder="1"/>
    <xf numFmtId="165" fontId="2" fillId="2" borderId="4" xfId="0" applyNumberFormat="1" applyFont="1" applyFill="1" applyBorder="1"/>
    <xf numFmtId="165" fontId="3" fillId="2" borderId="7" xfId="0" applyNumberFormat="1" applyFont="1" applyFill="1" applyBorder="1"/>
    <xf numFmtId="165" fontId="3" fillId="2" borderId="4" xfId="0" applyNumberFormat="1" applyFont="1" applyFill="1" applyBorder="1"/>
    <xf numFmtId="167" fontId="12" fillId="2" borderId="0" xfId="1" applyNumberFormat="1" applyFont="1" applyFill="1" applyBorder="1" applyAlignment="1">
      <alignment horizontal="right" vertical="center"/>
    </xf>
    <xf numFmtId="168" fontId="5" fillId="2" borderId="0" xfId="0" applyNumberFormat="1" applyFont="1" applyFill="1" applyBorder="1"/>
    <xf numFmtId="167" fontId="12" fillId="2" borderId="0" xfId="1" applyNumberFormat="1" applyFont="1" applyFill="1" applyBorder="1" applyAlignment="1">
      <alignment horizontal="right"/>
    </xf>
    <xf numFmtId="167" fontId="2" fillId="2" borderId="7" xfId="0" applyNumberFormat="1" applyFont="1" applyFill="1" applyBorder="1" applyAlignment="1" applyProtection="1">
      <alignment vertical="center"/>
      <protection locked="0"/>
    </xf>
    <xf numFmtId="165" fontId="2" fillId="2" borderId="11" xfId="0" applyNumberFormat="1" applyFont="1" applyFill="1" applyBorder="1" applyAlignment="1">
      <alignment horizontal="left"/>
    </xf>
    <xf numFmtId="168" fontId="14" fillId="2" borderId="20" xfId="0" applyNumberFormat="1" applyFont="1" applyFill="1" applyBorder="1" applyAlignment="1">
      <alignment vertical="center" wrapText="1"/>
    </xf>
    <xf numFmtId="167" fontId="14" fillId="2" borderId="21" xfId="0" applyNumberFormat="1" applyFont="1" applyFill="1" applyBorder="1" applyAlignment="1">
      <alignment vertical="center"/>
    </xf>
    <xf numFmtId="171" fontId="7" fillId="2" borderId="20" xfId="0" applyNumberFormat="1" applyFont="1" applyFill="1" applyBorder="1" applyAlignment="1">
      <alignment vertical="center"/>
    </xf>
    <xf numFmtId="168" fontId="5" fillId="2" borderId="0" xfId="0" applyNumberFormat="1" applyFont="1" applyFill="1" applyBorder="1" applyAlignment="1">
      <alignment vertical="center" wrapText="1"/>
    </xf>
    <xf numFmtId="0" fontId="21" fillId="2" borderId="0" xfId="0" applyFont="1" applyFill="1" applyBorder="1" applyAlignment="1">
      <alignment horizontal="left" wrapText="1" indent="10"/>
    </xf>
    <xf numFmtId="0" fontId="21" fillId="2" borderId="5" xfId="0" applyFont="1" applyFill="1" applyBorder="1" applyAlignment="1">
      <alignment horizontal="left" wrapText="1" indent="10"/>
    </xf>
    <xf numFmtId="165" fontId="2" fillId="2" borderId="18" xfId="0" applyNumberFormat="1" applyFont="1" applyFill="1" applyBorder="1" applyAlignment="1">
      <alignment horizontal="center"/>
    </xf>
    <xf numFmtId="165" fontId="2" fillId="2" borderId="7" xfId="0" applyNumberFormat="1" applyFont="1" applyFill="1" applyBorder="1" applyAlignment="1">
      <alignment horizontal="center"/>
    </xf>
    <xf numFmtId="168" fontId="2" fillId="2" borderId="7" xfId="0" applyNumberFormat="1" applyFont="1" applyFill="1" applyBorder="1"/>
    <xf numFmtId="170" fontId="3" fillId="2" borderId="4" xfId="3" applyNumberFormat="1" applyFont="1" applyFill="1" applyBorder="1" applyAlignment="1">
      <alignment vertical="center"/>
    </xf>
    <xf numFmtId="170" fontId="7" fillId="2" borderId="4" xfId="3" applyNumberFormat="1" applyFont="1" applyFill="1" applyBorder="1" applyAlignment="1">
      <alignment vertical="center"/>
    </xf>
    <xf numFmtId="170" fontId="3" fillId="2" borderId="22" xfId="3" applyNumberFormat="1" applyFont="1" applyFill="1" applyBorder="1"/>
    <xf numFmtId="168" fontId="10" fillId="2" borderId="7" xfId="0" applyNumberFormat="1" applyFont="1" applyFill="1" applyBorder="1" applyAlignment="1">
      <alignment vertical="center"/>
    </xf>
    <xf numFmtId="167" fontId="2" fillId="2" borderId="18" xfId="0" applyNumberFormat="1" applyFont="1" applyFill="1" applyBorder="1" applyAlignment="1" applyProtection="1">
      <alignment vertical="center"/>
      <protection locked="0"/>
    </xf>
    <xf numFmtId="167" fontId="12" fillId="2" borderId="7" xfId="1" applyNumberFormat="1" applyFont="1" applyFill="1" applyBorder="1" applyAlignment="1">
      <alignment horizontal="right" vertical="center"/>
    </xf>
    <xf numFmtId="170" fontId="3" fillId="2" borderId="18" xfId="3" applyNumberFormat="1" applyFont="1" applyFill="1" applyBorder="1" applyAlignment="1" applyProtection="1">
      <alignment vertical="center"/>
      <protection locked="0"/>
    </xf>
    <xf numFmtId="168" fontId="2" fillId="2" borderId="10" xfId="0" applyNumberFormat="1" applyFont="1" applyFill="1" applyBorder="1" applyAlignment="1">
      <alignment horizontal="left" indent="10"/>
    </xf>
    <xf numFmtId="0" fontId="24" fillId="2" borderId="2" xfId="0" applyFont="1" applyFill="1" applyBorder="1" applyAlignment="1"/>
    <xf numFmtId="167" fontId="3" fillId="2" borderId="5" xfId="0" applyNumberFormat="1" applyFont="1" applyFill="1" applyBorder="1" applyAlignment="1">
      <alignment vertical="center"/>
    </xf>
    <xf numFmtId="167" fontId="3" fillId="2" borderId="12" xfId="1" applyNumberFormat="1" applyFont="1" applyFill="1" applyBorder="1" applyAlignment="1">
      <alignment horizontal="right" vertical="center"/>
    </xf>
    <xf numFmtId="167" fontId="3" fillId="2" borderId="8" xfId="1" applyNumberFormat="1" applyFont="1" applyFill="1" applyBorder="1" applyAlignment="1">
      <alignment horizontal="right" vertical="center"/>
    </xf>
    <xf numFmtId="167" fontId="3" fillId="2" borderId="4" xfId="0" applyNumberFormat="1" applyFont="1" applyFill="1" applyBorder="1" applyAlignment="1" applyProtection="1">
      <alignment vertical="center"/>
      <protection locked="0"/>
    </xf>
    <xf numFmtId="167" fontId="3" fillId="2" borderId="5" xfId="0" applyNumberFormat="1" applyFont="1" applyFill="1" applyBorder="1" applyAlignment="1" applyProtection="1">
      <alignment vertical="center"/>
      <protection locked="0"/>
    </xf>
    <xf numFmtId="171" fontId="7" fillId="2" borderId="0" xfId="1" applyNumberFormat="1" applyFont="1" applyFill="1" applyBorder="1" applyAlignment="1">
      <alignment horizontal="right"/>
    </xf>
    <xf numFmtId="0" fontId="1" fillId="2" borderId="3" xfId="0" applyFont="1" applyFill="1" applyBorder="1" applyAlignment="1"/>
    <xf numFmtId="0" fontId="0" fillId="2" borderId="0" xfId="0" applyFill="1" applyBorder="1" applyAlignment="1">
      <alignment horizontal="left" indent="6"/>
    </xf>
    <xf numFmtId="0" fontId="0" fillId="2" borderId="0" xfId="0" applyFill="1" applyBorder="1" applyAlignment="1">
      <alignment horizontal="left" wrapText="1" indent="4"/>
    </xf>
    <xf numFmtId="171" fontId="3" fillId="2" borderId="10" xfId="0" applyNumberFormat="1" applyFont="1" applyFill="1" applyBorder="1"/>
    <xf numFmtId="171" fontId="7" fillId="2" borderId="3" xfId="1" applyNumberFormat="1" applyFont="1" applyFill="1" applyBorder="1" applyAlignment="1">
      <alignment horizontal="right"/>
    </xf>
    <xf numFmtId="170" fontId="7" fillId="2" borderId="3" xfId="3" applyNumberFormat="1" applyFont="1" applyFill="1" applyBorder="1" applyAlignment="1">
      <alignment horizontal="right"/>
    </xf>
    <xf numFmtId="171" fontId="7" fillId="2" borderId="2" xfId="1" applyNumberFormat="1" applyFont="1" applyFill="1" applyBorder="1" applyAlignment="1">
      <alignment horizontal="right"/>
    </xf>
    <xf numFmtId="170" fontId="7" fillId="2" borderId="2" xfId="3" applyNumberFormat="1" applyFont="1" applyFill="1" applyBorder="1" applyAlignment="1">
      <alignment horizontal="right"/>
    </xf>
    <xf numFmtId="171" fontId="7" fillId="2" borderId="11" xfId="1" applyNumberFormat="1" applyFont="1" applyFill="1" applyBorder="1" applyAlignment="1">
      <alignment horizontal="right"/>
    </xf>
    <xf numFmtId="170" fontId="7" fillId="2" borderId="11" xfId="3" applyNumberFormat="1" applyFont="1" applyFill="1" applyBorder="1" applyAlignment="1">
      <alignment horizontal="right"/>
    </xf>
    <xf numFmtId="171" fontId="3" fillId="2" borderId="8" xfId="1" applyNumberFormat="1" applyFont="1" applyFill="1" applyBorder="1" applyAlignment="1">
      <alignment horizontal="right"/>
    </xf>
    <xf numFmtId="171" fontId="3" fillId="2" borderId="6" xfId="1" applyNumberFormat="1" applyFont="1" applyFill="1" applyBorder="1" applyAlignment="1">
      <alignment horizontal="right"/>
    </xf>
    <xf numFmtId="170" fontId="3" fillId="2" borderId="6" xfId="3" applyNumberFormat="1" applyFont="1" applyFill="1" applyBorder="1" applyAlignment="1">
      <alignment horizontal="right"/>
    </xf>
    <xf numFmtId="171" fontId="3" fillId="2" borderId="0" xfId="1" applyNumberFormat="1" applyFont="1" applyFill="1" applyBorder="1" applyAlignment="1">
      <alignment horizontal="right"/>
    </xf>
    <xf numFmtId="171" fontId="7" fillId="2" borderId="17" xfId="1" applyNumberFormat="1" applyFont="1" applyFill="1" applyBorder="1" applyAlignment="1" applyProtection="1">
      <alignment horizontal="right" vertical="center"/>
      <protection locked="0"/>
    </xf>
    <xf numFmtId="170" fontId="7" fillId="2" borderId="17" xfId="3" applyNumberFormat="1" applyFont="1" applyFill="1" applyBorder="1" applyAlignment="1" applyProtection="1">
      <alignment horizontal="right" vertical="center"/>
      <protection locked="0"/>
    </xf>
    <xf numFmtId="168" fontId="36" fillId="2" borderId="10" xfId="0" applyNumberFormat="1" applyFont="1" applyFill="1" applyBorder="1" applyAlignment="1">
      <alignment horizontal="left" wrapText="1" indent="10"/>
    </xf>
    <xf numFmtId="168" fontId="36" fillId="2" borderId="10" xfId="0" applyNumberFormat="1" applyFont="1" applyFill="1" applyBorder="1" applyAlignment="1">
      <alignment horizontal="left" indent="6"/>
    </xf>
    <xf numFmtId="168" fontId="32" fillId="2" borderId="10" xfId="0" applyNumberFormat="1" applyFont="1" applyFill="1" applyBorder="1" applyAlignment="1">
      <alignment horizontal="left" indent="6"/>
    </xf>
    <xf numFmtId="168" fontId="21" fillId="2" borderId="10" xfId="0" applyNumberFormat="1" applyFont="1" applyFill="1" applyBorder="1" applyAlignment="1">
      <alignment horizontal="left" wrapText="1" indent="10"/>
    </xf>
    <xf numFmtId="168" fontId="21" fillId="2" borderId="10" xfId="0" applyNumberFormat="1" applyFont="1" applyFill="1" applyBorder="1" applyAlignment="1">
      <alignment horizontal="left" indent="6"/>
    </xf>
    <xf numFmtId="167" fontId="28" fillId="2" borderId="0" xfId="0" applyNumberFormat="1" applyFont="1" applyFill="1" applyBorder="1" applyProtection="1">
      <protection locked="0"/>
    </xf>
    <xf numFmtId="167" fontId="28" fillId="2" borderId="11" xfId="0" applyNumberFormat="1" applyFont="1" applyFill="1" applyBorder="1" applyProtection="1">
      <protection locked="0"/>
    </xf>
    <xf numFmtId="171" fontId="7" fillId="2" borderId="0" xfId="0" applyNumberFormat="1" applyFont="1" applyFill="1" applyBorder="1" applyAlignment="1">
      <alignment vertical="center"/>
    </xf>
    <xf numFmtId="167" fontId="28" fillId="2" borderId="9" xfId="0" applyNumberFormat="1" applyFont="1" applyFill="1" applyBorder="1" applyProtection="1">
      <protection locked="0"/>
    </xf>
    <xf numFmtId="170" fontId="7" fillId="2" borderId="9" xfId="3" applyNumberFormat="1" applyFont="1" applyFill="1" applyBorder="1" applyProtection="1">
      <protection locked="0"/>
    </xf>
    <xf numFmtId="167" fontId="28" fillId="2" borderId="18" xfId="0" applyNumberFormat="1" applyFont="1" applyFill="1" applyBorder="1" applyProtection="1">
      <protection locked="0"/>
    </xf>
    <xf numFmtId="170" fontId="7" fillId="2" borderId="18" xfId="3" applyNumberFormat="1" applyFont="1" applyFill="1" applyBorder="1" applyProtection="1">
      <protection locked="0"/>
    </xf>
    <xf numFmtId="171" fontId="7" fillId="2" borderId="11" xfId="0" applyNumberFormat="1" applyFont="1" applyFill="1" applyBorder="1" applyAlignment="1" applyProtection="1">
      <alignment vertical="center"/>
      <protection locked="0"/>
    </xf>
    <xf numFmtId="171" fontId="28" fillId="2" borderId="3" xfId="0" applyNumberFormat="1" applyFont="1" applyFill="1" applyBorder="1" applyAlignment="1" applyProtection="1">
      <alignment vertical="center"/>
      <protection locked="0"/>
    </xf>
    <xf numFmtId="170" fontId="7" fillId="2" borderId="3" xfId="3" applyNumberFormat="1" applyFont="1" applyFill="1" applyBorder="1" applyAlignment="1" applyProtection="1">
      <alignment vertical="center"/>
      <protection locked="0"/>
    </xf>
    <xf numFmtId="167" fontId="28" fillId="2" borderId="7" xfId="0" applyNumberFormat="1" applyFont="1" applyFill="1" applyBorder="1" applyProtection="1">
      <protection locked="0"/>
    </xf>
    <xf numFmtId="168" fontId="14" fillId="2" borderId="11" xfId="0" applyNumberFormat="1" applyFont="1" applyFill="1" applyBorder="1" applyAlignment="1">
      <alignment horizontal="center"/>
    </xf>
    <xf numFmtId="171" fontId="7" fillId="2" borderId="11" xfId="0" applyNumberFormat="1" applyFont="1" applyFill="1" applyBorder="1" applyAlignment="1" applyProtection="1">
      <protection locked="0"/>
    </xf>
    <xf numFmtId="171" fontId="28" fillId="2" borderId="3" xfId="0" applyNumberFormat="1" applyFont="1" applyFill="1" applyBorder="1" applyAlignment="1" applyProtection="1">
      <protection locked="0"/>
    </xf>
    <xf numFmtId="170" fontId="7" fillId="2" borderId="3" xfId="3" applyNumberFormat="1" applyFont="1" applyFill="1" applyBorder="1" applyAlignment="1" applyProtection="1">
      <protection locked="0"/>
    </xf>
    <xf numFmtId="171" fontId="12" fillId="2" borderId="11" xfId="0" applyNumberFormat="1" applyFont="1" applyFill="1" applyBorder="1" applyAlignment="1" applyProtection="1">
      <alignment vertical="center"/>
      <protection locked="0"/>
    </xf>
    <xf numFmtId="171" fontId="7" fillId="2" borderId="13" xfId="0" applyNumberFormat="1" applyFont="1" applyFill="1" applyBorder="1" applyProtection="1">
      <protection locked="0"/>
    </xf>
    <xf numFmtId="171" fontId="7" fillId="2" borderId="7" xfId="0" applyNumberFormat="1" applyFont="1" applyFill="1" applyBorder="1" applyProtection="1">
      <protection locked="0"/>
    </xf>
    <xf numFmtId="171" fontId="28" fillId="2" borderId="18" xfId="0" applyNumberFormat="1" applyFont="1" applyFill="1" applyBorder="1" applyProtection="1">
      <protection locked="0"/>
    </xf>
    <xf numFmtId="171" fontId="7" fillId="2" borderId="16" xfId="0" applyNumberFormat="1" applyFont="1" applyFill="1" applyBorder="1" applyProtection="1">
      <protection locked="0"/>
    </xf>
    <xf numFmtId="171" fontId="28" fillId="2" borderId="9" xfId="0" applyNumberFormat="1" applyFont="1" applyFill="1" applyBorder="1" applyProtection="1">
      <protection locked="0"/>
    </xf>
    <xf numFmtId="170" fontId="7" fillId="2" borderId="11" xfId="3" applyNumberFormat="1" applyFont="1" applyFill="1" applyBorder="1" applyAlignment="1" applyProtection="1">
      <alignment vertical="center"/>
      <protection locked="0"/>
    </xf>
    <xf numFmtId="168" fontId="3" fillId="2" borderId="0" xfId="0" applyNumberFormat="1" applyFont="1" applyFill="1" applyAlignment="1">
      <alignment horizontal="left" vertical="center"/>
    </xf>
    <xf numFmtId="171" fontId="3" fillId="2" borderId="10" xfId="1" applyNumberFormat="1" applyFont="1" applyFill="1" applyBorder="1" applyAlignment="1" applyProtection="1">
      <alignment horizontal="left" vertical="center"/>
      <protection locked="0"/>
    </xf>
    <xf numFmtId="170" fontId="3" fillId="2" borderId="4" xfId="3" applyNumberFormat="1" applyFont="1" applyFill="1" applyBorder="1" applyAlignment="1" applyProtection="1">
      <alignment horizontal="left" vertical="center"/>
      <protection locked="0"/>
    </xf>
    <xf numFmtId="166" fontId="3" fillId="2" borderId="10" xfId="1" applyNumberFormat="1" applyFont="1" applyFill="1" applyBorder="1" applyAlignment="1" applyProtection="1">
      <alignment horizontal="left" vertical="center"/>
      <protection locked="0"/>
    </xf>
    <xf numFmtId="3" fontId="3" fillId="2" borderId="0" xfId="0" applyNumberFormat="1" applyFont="1" applyFill="1" applyBorder="1" applyAlignment="1">
      <alignment horizontal="left" vertical="center"/>
    </xf>
    <xf numFmtId="0" fontId="0" fillId="2" borderId="0" xfId="0" applyFill="1" applyAlignment="1">
      <alignment horizontal="left" vertical="center"/>
    </xf>
    <xf numFmtId="168" fontId="3" fillId="3" borderId="0" xfId="0" applyNumberFormat="1" applyFont="1" applyFill="1" applyAlignment="1">
      <alignment horizontal="left"/>
    </xf>
    <xf numFmtId="171" fontId="3" fillId="3" borderId="10" xfId="1" applyNumberFormat="1" applyFont="1" applyFill="1" applyBorder="1" applyAlignment="1" applyProtection="1">
      <protection locked="0"/>
    </xf>
    <xf numFmtId="170" fontId="3" fillId="3" borderId="4" xfId="3" applyNumberFormat="1" applyFont="1" applyFill="1" applyBorder="1" applyAlignment="1" applyProtection="1">
      <protection locked="0"/>
    </xf>
    <xf numFmtId="166" fontId="3" fillId="3" borderId="10" xfId="1" applyNumberFormat="1" applyFont="1" applyFill="1" applyBorder="1" applyAlignment="1" applyProtection="1">
      <protection locked="0"/>
    </xf>
    <xf numFmtId="3" fontId="12" fillId="3" borderId="0" xfId="0" applyNumberFormat="1" applyFont="1" applyFill="1" applyBorder="1"/>
    <xf numFmtId="0" fontId="0" fillId="3" borderId="0" xfId="0" applyFill="1"/>
    <xf numFmtId="171" fontId="7" fillId="3" borderId="10" xfId="1" applyNumberFormat="1" applyFont="1" applyFill="1" applyBorder="1" applyAlignment="1" applyProtection="1">
      <protection locked="0"/>
    </xf>
    <xf numFmtId="170" fontId="7" fillId="3" borderId="4" xfId="3" applyNumberFormat="1" applyFont="1" applyFill="1" applyBorder="1" applyAlignment="1" applyProtection="1">
      <protection locked="0"/>
    </xf>
    <xf numFmtId="166" fontId="10" fillId="3" borderId="10" xfId="1" applyNumberFormat="1" applyFont="1" applyFill="1" applyBorder="1" applyAlignment="1" applyProtection="1">
      <protection locked="0"/>
    </xf>
    <xf numFmtId="3" fontId="3" fillId="3" borderId="0" xfId="0" applyNumberFormat="1" applyFont="1" applyFill="1" applyBorder="1"/>
    <xf numFmtId="166" fontId="2" fillId="3" borderId="10" xfId="1" applyNumberFormat="1" applyFont="1" applyFill="1" applyBorder="1" applyAlignment="1" applyProtection="1">
      <protection locked="0"/>
    </xf>
    <xf numFmtId="168" fontId="6" fillId="3" borderId="0" xfId="0" applyNumberFormat="1" applyFont="1" applyFill="1" applyAlignment="1">
      <alignment horizontal="left"/>
    </xf>
    <xf numFmtId="166" fontId="14" fillId="3" borderId="10" xfId="1" applyNumberFormat="1" applyFont="1" applyFill="1" applyBorder="1" applyAlignment="1" applyProtection="1">
      <protection locked="0"/>
    </xf>
    <xf numFmtId="3" fontId="6" fillId="3" borderId="0" xfId="0" applyNumberFormat="1" applyFont="1" applyFill="1" applyBorder="1"/>
    <xf numFmtId="0" fontId="24" fillId="3" borderId="0" xfId="0" applyFont="1" applyFill="1"/>
    <xf numFmtId="169" fontId="2" fillId="3" borderId="0" xfId="0" applyNumberFormat="1" applyFont="1" applyFill="1" applyAlignment="1">
      <alignment horizontal="left"/>
    </xf>
    <xf numFmtId="165" fontId="2" fillId="3" borderId="0" xfId="0" applyNumberFormat="1" applyFont="1" applyFill="1"/>
    <xf numFmtId="165" fontId="2" fillId="3" borderId="0" xfId="0" applyNumberFormat="1" applyFont="1" applyFill="1" applyAlignment="1"/>
    <xf numFmtId="169" fontId="2" fillId="3" borderId="0" xfId="0" applyNumberFormat="1" applyFont="1" applyFill="1" applyAlignment="1">
      <alignment horizontal="right"/>
    </xf>
    <xf numFmtId="168" fontId="4" fillId="3" borderId="0" xfId="0" applyNumberFormat="1" applyFont="1" applyFill="1" applyAlignment="1">
      <alignment horizontal="centerContinuous"/>
    </xf>
    <xf numFmtId="165" fontId="2" fillId="3" borderId="0" xfId="0" applyNumberFormat="1" applyFont="1" applyFill="1" applyAlignment="1">
      <alignment horizontal="centerContinuous"/>
    </xf>
    <xf numFmtId="165" fontId="15" fillId="3" borderId="0" xfId="0" applyNumberFormat="1" applyFont="1" applyFill="1" applyAlignment="1">
      <alignment horizontal="centerContinuous"/>
    </xf>
    <xf numFmtId="168" fontId="5" fillId="3" borderId="0" xfId="0" applyNumberFormat="1" applyFont="1" applyFill="1" applyAlignment="1">
      <alignment horizontal="right"/>
    </xf>
    <xf numFmtId="165" fontId="5" fillId="3" borderId="0" xfId="0" applyNumberFormat="1" applyFont="1" applyFill="1" applyAlignment="1">
      <alignment horizontal="right" vertical="center"/>
    </xf>
    <xf numFmtId="165" fontId="5" fillId="3" borderId="0" xfId="0" applyNumberFormat="1" applyFont="1" applyFill="1" applyAlignment="1">
      <alignment horizontal="left" vertical="center"/>
    </xf>
    <xf numFmtId="165" fontId="15" fillId="3" borderId="0" xfId="0" applyNumberFormat="1" applyFont="1" applyFill="1"/>
    <xf numFmtId="168" fontId="6" fillId="3" borderId="1" xfId="0" applyNumberFormat="1" applyFont="1" applyFill="1" applyBorder="1" applyAlignment="1">
      <alignment horizontal="left" vertical="center"/>
    </xf>
    <xf numFmtId="165" fontId="2" fillId="3" borderId="2" xfId="0" applyNumberFormat="1" applyFont="1" applyFill="1" applyBorder="1" applyAlignment="1">
      <alignment horizontal="left"/>
    </xf>
    <xf numFmtId="165" fontId="2" fillId="3" borderId="3" xfId="0" applyNumberFormat="1" applyFont="1" applyFill="1" applyBorder="1" applyAlignment="1">
      <alignment horizontal="left"/>
    </xf>
    <xf numFmtId="165" fontId="2" fillId="3" borderId="0" xfId="0" applyNumberFormat="1" applyFont="1" applyFill="1" applyBorder="1" applyAlignment="1">
      <alignment horizontal="left"/>
    </xf>
    <xf numFmtId="165" fontId="2" fillId="3" borderId="2" xfId="0" applyNumberFormat="1" applyFont="1" applyFill="1" applyBorder="1" applyAlignment="1">
      <alignment vertical="center"/>
    </xf>
    <xf numFmtId="0" fontId="22" fillId="3" borderId="0" xfId="0" applyFont="1" applyFill="1" applyBorder="1" applyAlignment="1">
      <alignment horizontal="center" vertical="center"/>
    </xf>
    <xf numFmtId="0" fontId="0" fillId="3" borderId="0" xfId="0" applyFill="1" applyBorder="1" applyAlignment="1">
      <alignment vertical="center"/>
    </xf>
    <xf numFmtId="170" fontId="22" fillId="3" borderId="0" xfId="3" applyNumberFormat="1" applyFont="1" applyFill="1" applyBorder="1" applyAlignment="1">
      <alignment horizontal="center" vertical="center"/>
    </xf>
    <xf numFmtId="168" fontId="2" fillId="3" borderId="0" xfId="0" applyNumberFormat="1" applyFont="1" applyFill="1"/>
    <xf numFmtId="170" fontId="6" fillId="3" borderId="0" xfId="3" applyNumberFormat="1" applyFont="1" applyFill="1" applyBorder="1" applyAlignment="1" applyProtection="1">
      <alignment horizontal="right"/>
      <protection locked="0"/>
    </xf>
    <xf numFmtId="0" fontId="23" fillId="3" borderId="0" xfId="0" applyFont="1" applyFill="1" applyBorder="1"/>
    <xf numFmtId="168" fontId="7" fillId="3" borderId="0" xfId="0" applyNumberFormat="1" applyFont="1" applyFill="1" applyAlignment="1">
      <alignment horizontal="left"/>
    </xf>
    <xf numFmtId="170" fontId="5" fillId="3" borderId="0" xfId="3" applyNumberFormat="1" applyFont="1" applyFill="1" applyBorder="1" applyAlignment="1" applyProtection="1">
      <alignment horizontal="right"/>
      <protection locked="0"/>
    </xf>
    <xf numFmtId="0" fontId="18" fillId="3" borderId="0" xfId="0" applyFont="1" applyFill="1" applyBorder="1"/>
    <xf numFmtId="170" fontId="2" fillId="3" borderId="0" xfId="3" applyNumberFormat="1" applyFont="1" applyFill="1" applyBorder="1" applyAlignment="1" applyProtection="1">
      <alignment horizontal="right"/>
      <protection locked="0"/>
    </xf>
    <xf numFmtId="0" fontId="17" fillId="3" borderId="0" xfId="0" applyFont="1" applyFill="1" applyBorder="1"/>
    <xf numFmtId="165" fontId="2" fillId="3" borderId="0" xfId="0" applyNumberFormat="1" applyFont="1" applyFill="1" applyBorder="1"/>
    <xf numFmtId="0" fontId="6" fillId="3" borderId="0" xfId="0" applyFont="1" applyFill="1" applyBorder="1"/>
    <xf numFmtId="168" fontId="6" fillId="3" borderId="0" xfId="0" applyNumberFormat="1" applyFont="1" applyFill="1"/>
    <xf numFmtId="0" fontId="13" fillId="3" borderId="0" xfId="0" applyFont="1" applyFill="1" applyBorder="1"/>
    <xf numFmtId="168" fontId="13" fillId="3" borderId="0" xfId="0" applyNumberFormat="1" applyFont="1" applyFill="1"/>
    <xf numFmtId="0" fontId="10" fillId="3" borderId="0" xfId="0" applyFont="1" applyFill="1" applyBorder="1"/>
    <xf numFmtId="168" fontId="10" fillId="3" borderId="0" xfId="0" applyNumberFormat="1" applyFont="1" applyFill="1"/>
    <xf numFmtId="168" fontId="7" fillId="3" borderId="2" xfId="0" applyNumberFormat="1" applyFont="1" applyFill="1" applyBorder="1" applyAlignment="1"/>
    <xf numFmtId="167" fontId="3" fillId="3" borderId="2" xfId="1" applyNumberFormat="1" applyFont="1" applyFill="1" applyBorder="1" applyAlignment="1">
      <alignment horizontal="right"/>
    </xf>
    <xf numFmtId="167" fontId="30" fillId="3" borderId="2" xfId="1" applyNumberFormat="1" applyFont="1" applyFill="1" applyBorder="1" applyAlignment="1">
      <alignment horizontal="right"/>
    </xf>
    <xf numFmtId="170" fontId="30" fillId="3" borderId="2" xfId="3" applyNumberFormat="1" applyFont="1" applyFill="1" applyBorder="1" applyAlignment="1">
      <alignment horizontal="right"/>
    </xf>
    <xf numFmtId="0" fontId="14" fillId="3" borderId="1" xfId="0" applyFont="1" applyFill="1" applyBorder="1"/>
    <xf numFmtId="167" fontId="14" fillId="3" borderId="2" xfId="1" applyNumberFormat="1" applyFont="1" applyFill="1" applyBorder="1" applyAlignment="1">
      <alignment horizontal="right"/>
    </xf>
    <xf numFmtId="167" fontId="14" fillId="3" borderId="3" xfId="1" applyNumberFormat="1" applyFont="1" applyFill="1" applyBorder="1" applyAlignment="1">
      <alignment horizontal="right"/>
    </xf>
    <xf numFmtId="171" fontId="31" fillId="3" borderId="3" xfId="1" applyNumberFormat="1" applyFont="1" applyFill="1" applyBorder="1" applyAlignment="1">
      <alignment horizontal="right"/>
    </xf>
    <xf numFmtId="170" fontId="31" fillId="3" borderId="3" xfId="3" applyNumberFormat="1" applyFont="1" applyFill="1" applyBorder="1" applyAlignment="1">
      <alignment horizontal="right"/>
    </xf>
    <xf numFmtId="0" fontId="14" fillId="3" borderId="2" xfId="0" applyFont="1" applyFill="1" applyBorder="1"/>
    <xf numFmtId="171" fontId="31" fillId="3" borderId="2" xfId="1" applyNumberFormat="1" applyFont="1" applyFill="1" applyBorder="1" applyAlignment="1">
      <alignment horizontal="right"/>
    </xf>
    <xf numFmtId="170" fontId="31" fillId="3" borderId="2" xfId="3" applyNumberFormat="1" applyFont="1" applyFill="1" applyBorder="1" applyAlignment="1">
      <alignment horizontal="right"/>
    </xf>
    <xf numFmtId="0" fontId="19" fillId="3" borderId="0" xfId="0" applyFont="1" applyFill="1" applyBorder="1"/>
    <xf numFmtId="0" fontId="14" fillId="3" borderId="0" xfId="0" applyFont="1" applyFill="1" applyBorder="1"/>
    <xf numFmtId="167" fontId="14" fillId="3" borderId="0" xfId="1" applyNumberFormat="1" applyFont="1" applyFill="1" applyBorder="1" applyAlignment="1"/>
    <xf numFmtId="0" fontId="24" fillId="3" borderId="0" xfId="0" applyFont="1" applyFill="1" applyBorder="1" applyAlignment="1"/>
    <xf numFmtId="171" fontId="31" fillId="3" borderId="0" xfId="1" applyNumberFormat="1" applyFont="1" applyFill="1" applyBorder="1" applyAlignment="1">
      <alignment horizontal="right"/>
    </xf>
    <xf numFmtId="170" fontId="31" fillId="3" borderId="0" xfId="3" applyNumberFormat="1" applyFont="1" applyFill="1" applyBorder="1" applyAlignment="1">
      <alignment horizontal="right"/>
    </xf>
    <xf numFmtId="170" fontId="21" fillId="3" borderId="0" xfId="3" applyNumberFormat="1" applyFont="1" applyFill="1" applyBorder="1" applyAlignment="1">
      <alignment horizontal="right"/>
    </xf>
    <xf numFmtId="0" fontId="3" fillId="3" borderId="0" xfId="0" applyFont="1" applyFill="1" applyBorder="1"/>
    <xf numFmtId="167" fontId="14" fillId="3" borderId="2" xfId="1" applyNumberFormat="1" applyFont="1" applyFill="1" applyBorder="1" applyAlignment="1"/>
    <xf numFmtId="0" fontId="24" fillId="3" borderId="3" xfId="0" applyFont="1" applyFill="1" applyBorder="1" applyAlignment="1"/>
    <xf numFmtId="168" fontId="10" fillId="3" borderId="1" xfId="0" applyNumberFormat="1" applyFont="1" applyFill="1" applyBorder="1" applyProtection="1">
      <protection locked="0"/>
    </xf>
    <xf numFmtId="171" fontId="31" fillId="3" borderId="11" xfId="1" applyNumberFormat="1" applyFont="1" applyFill="1" applyBorder="1" applyAlignment="1">
      <alignment horizontal="right"/>
    </xf>
    <xf numFmtId="170" fontId="31" fillId="3" borderId="11" xfId="3" applyNumberFormat="1" applyFont="1" applyFill="1" applyBorder="1" applyAlignment="1">
      <alignment horizontal="right"/>
    </xf>
    <xf numFmtId="168" fontId="2" fillId="3" borderId="10" xfId="0" applyNumberFormat="1" applyFont="1" applyFill="1" applyBorder="1" applyProtection="1">
      <protection locked="0"/>
    </xf>
    <xf numFmtId="0" fontId="24" fillId="3" borderId="5" xfId="0" applyFont="1" applyFill="1" applyBorder="1" applyAlignment="1"/>
    <xf numFmtId="171" fontId="30" fillId="3" borderId="4" xfId="1" applyNumberFormat="1" applyFont="1" applyFill="1" applyBorder="1" applyAlignment="1">
      <alignment horizontal="right"/>
    </xf>
    <xf numFmtId="170" fontId="30" fillId="3" borderId="4" xfId="3" applyNumberFormat="1" applyFont="1" applyFill="1" applyBorder="1" applyAlignment="1">
      <alignment horizontal="right"/>
    </xf>
    <xf numFmtId="168" fontId="2" fillId="3" borderId="16" xfId="0" applyNumberFormat="1" applyFont="1" applyFill="1" applyBorder="1" applyProtection="1">
      <protection locked="0"/>
    </xf>
    <xf numFmtId="167" fontId="14" fillId="3" borderId="12" xfId="1" applyNumberFormat="1" applyFont="1" applyFill="1" applyBorder="1" applyAlignment="1"/>
    <xf numFmtId="0" fontId="24" fillId="3" borderId="9" xfId="0" applyFont="1" applyFill="1" applyBorder="1" applyAlignment="1"/>
    <xf numFmtId="171" fontId="30" fillId="3" borderId="8" xfId="1" applyNumberFormat="1" applyFont="1" applyFill="1" applyBorder="1" applyAlignment="1">
      <alignment horizontal="right"/>
    </xf>
    <xf numFmtId="170" fontId="30" fillId="3" borderId="8" xfId="3" applyNumberFormat="1" applyFont="1" applyFill="1" applyBorder="1" applyAlignment="1">
      <alignment horizontal="right"/>
    </xf>
    <xf numFmtId="168" fontId="2" fillId="3" borderId="0" xfId="0" applyNumberFormat="1" applyFont="1" applyFill="1" applyBorder="1" applyProtection="1">
      <protection locked="0"/>
    </xf>
    <xf numFmtId="168" fontId="14" fillId="3" borderId="14" xfId="0" applyNumberFormat="1" applyFont="1" applyFill="1" applyBorder="1" applyAlignment="1">
      <alignment vertical="center"/>
    </xf>
    <xf numFmtId="167" fontId="10" fillId="3" borderId="15" xfId="1" applyNumberFormat="1" applyFont="1" applyFill="1" applyBorder="1" applyAlignment="1" applyProtection="1">
      <alignment horizontal="right" vertical="center"/>
      <protection locked="0"/>
    </xf>
    <xf numFmtId="171" fontId="31" fillId="3" borderId="17" xfId="1" applyNumberFormat="1" applyFont="1" applyFill="1" applyBorder="1" applyAlignment="1" applyProtection="1">
      <alignment horizontal="right" vertical="center"/>
      <protection locked="0"/>
    </xf>
    <xf numFmtId="170" fontId="31" fillId="3" borderId="17" xfId="3" applyNumberFormat="1" applyFont="1" applyFill="1" applyBorder="1" applyAlignment="1" applyProtection="1">
      <alignment horizontal="right" vertical="center"/>
      <protection locked="0"/>
    </xf>
    <xf numFmtId="170" fontId="10" fillId="3" borderId="0" xfId="3" applyNumberFormat="1" applyFont="1" applyFill="1" applyBorder="1" applyAlignment="1" applyProtection="1">
      <alignment horizontal="right" vertical="center"/>
      <protection locked="0"/>
    </xf>
    <xf numFmtId="168" fontId="20" fillId="3" borderId="0" xfId="0" applyNumberFormat="1" applyFont="1" applyFill="1" applyBorder="1" applyAlignment="1" applyProtection="1">
      <alignment vertical="center"/>
      <protection locked="0"/>
    </xf>
    <xf numFmtId="168" fontId="2" fillId="3" borderId="10" xfId="0" applyNumberFormat="1" applyFont="1" applyFill="1" applyBorder="1" applyAlignment="1">
      <alignment horizontal="left" wrapText="1" indent="10"/>
    </xf>
    <xf numFmtId="168" fontId="2" fillId="3" borderId="0" xfId="0" applyNumberFormat="1" applyFont="1" applyFill="1" applyBorder="1" applyAlignment="1">
      <alignment horizontal="left" wrapText="1" indent="10"/>
    </xf>
    <xf numFmtId="168" fontId="2" fillId="3" borderId="5" xfId="0" applyNumberFormat="1" applyFont="1" applyFill="1" applyBorder="1" applyAlignment="1">
      <alignment horizontal="left" wrapText="1" indent="10"/>
    </xf>
    <xf numFmtId="0" fontId="21" fillId="3" borderId="0" xfId="0" applyFont="1" applyFill="1" applyBorder="1" applyAlignment="1">
      <alignment horizontal="left" wrapText="1" indent="10"/>
    </xf>
    <xf numFmtId="0" fontId="21" fillId="3" borderId="5" xfId="0" applyFont="1" applyFill="1" applyBorder="1" applyAlignment="1">
      <alignment horizontal="left" wrapText="1" indent="10"/>
    </xf>
    <xf numFmtId="167" fontId="2" fillId="3" borderId="0" xfId="0" applyNumberFormat="1" applyFont="1" applyFill="1" applyBorder="1"/>
    <xf numFmtId="171" fontId="3" fillId="3" borderId="4" xfId="0" applyNumberFormat="1" applyFont="1" applyFill="1" applyBorder="1"/>
    <xf numFmtId="170" fontId="3" fillId="3" borderId="4" xfId="3" applyNumberFormat="1" applyFont="1" applyFill="1" applyBorder="1"/>
    <xf numFmtId="170" fontId="2" fillId="3" borderId="0" xfId="3" applyNumberFormat="1" applyFont="1" applyFill="1" applyBorder="1"/>
    <xf numFmtId="165" fontId="13" fillId="3" borderId="0" xfId="0" applyNumberFormat="1" applyFont="1" applyFill="1" applyBorder="1"/>
    <xf numFmtId="170" fontId="10" fillId="3" borderId="0" xfId="3" applyNumberFormat="1" applyFont="1" applyFill="1" applyBorder="1" applyAlignment="1">
      <alignment vertical="center"/>
    </xf>
    <xf numFmtId="168" fontId="2" fillId="3" borderId="4" xfId="0" applyNumberFormat="1" applyFont="1" applyFill="1" applyBorder="1" applyAlignment="1"/>
    <xf numFmtId="171" fontId="3" fillId="3" borderId="4" xfId="0" applyNumberFormat="1" applyFont="1" applyFill="1" applyBorder="1" applyProtection="1">
      <protection locked="0"/>
    </xf>
    <xf numFmtId="171" fontId="12" fillId="3" borderId="4" xfId="0" applyNumberFormat="1" applyFont="1" applyFill="1" applyBorder="1" applyProtection="1">
      <protection locked="0"/>
    </xf>
    <xf numFmtId="170" fontId="3" fillId="3" borderId="4" xfId="3" applyNumberFormat="1" applyFont="1" applyFill="1" applyBorder="1" applyProtection="1">
      <protection locked="0"/>
    </xf>
    <xf numFmtId="165" fontId="7" fillId="3" borderId="0" xfId="0" applyNumberFormat="1" applyFont="1" applyFill="1" applyBorder="1" applyProtection="1">
      <protection locked="0"/>
    </xf>
    <xf numFmtId="168" fontId="7" fillId="3" borderId="0" xfId="0" applyNumberFormat="1" applyFont="1" applyFill="1"/>
    <xf numFmtId="168" fontId="5" fillId="3" borderId="0" xfId="0" applyNumberFormat="1" applyFont="1" applyFill="1" applyAlignment="1">
      <alignment horizontal="left"/>
    </xf>
    <xf numFmtId="171" fontId="12" fillId="3" borderId="4" xfId="0" applyNumberFormat="1" applyFont="1" applyFill="1" applyBorder="1"/>
    <xf numFmtId="165" fontId="5" fillId="3" borderId="0" xfId="0" applyNumberFormat="1" applyFont="1" applyFill="1" applyBorder="1"/>
    <xf numFmtId="168" fontId="5" fillId="3" borderId="0" xfId="0" applyNumberFormat="1" applyFont="1" applyFill="1"/>
    <xf numFmtId="168" fontId="2" fillId="3" borderId="4" xfId="0" applyNumberFormat="1" applyFont="1" applyFill="1" applyBorder="1"/>
    <xf numFmtId="171" fontId="3" fillId="3" borderId="4" xfId="1" applyNumberFormat="1" applyFont="1" applyFill="1" applyBorder="1" applyAlignment="1">
      <alignment horizontal="right" vertical="center"/>
    </xf>
    <xf numFmtId="171" fontId="12" fillId="3" borderId="4" xfId="1" applyNumberFormat="1" applyFont="1" applyFill="1" applyBorder="1" applyAlignment="1">
      <alignment horizontal="right" vertical="center"/>
    </xf>
    <xf numFmtId="170" fontId="3" fillId="3" borderId="4" xfId="3" applyNumberFormat="1" applyFont="1" applyFill="1" applyBorder="1" applyAlignment="1">
      <alignment horizontal="right" vertical="center"/>
    </xf>
    <xf numFmtId="165" fontId="5" fillId="3" borderId="0" xfId="0" applyNumberFormat="1" applyFont="1" applyFill="1" applyBorder="1" applyAlignment="1">
      <alignment vertical="center"/>
    </xf>
    <xf numFmtId="171" fontId="3" fillId="3" borderId="4" xfId="1" applyNumberFormat="1" applyFont="1" applyFill="1" applyBorder="1" applyAlignment="1">
      <alignment horizontal="right"/>
    </xf>
    <xf numFmtId="171" fontId="12" fillId="3" borderId="4" xfId="1" applyNumberFormat="1" applyFont="1" applyFill="1" applyBorder="1" applyAlignment="1">
      <alignment horizontal="right"/>
    </xf>
    <xf numFmtId="170" fontId="3" fillId="3" borderId="4" xfId="3" applyNumberFormat="1" applyFont="1" applyFill="1" applyBorder="1" applyAlignment="1">
      <alignment horizontal="right"/>
    </xf>
    <xf numFmtId="165" fontId="3" fillId="3" borderId="0" xfId="0" applyNumberFormat="1" applyFont="1" applyFill="1" applyBorder="1"/>
    <xf numFmtId="0" fontId="24" fillId="3" borderId="0" xfId="0" applyFont="1" applyFill="1" applyBorder="1" applyAlignment="1"/>
    <xf numFmtId="167" fontId="14" fillId="2" borderId="0" xfId="1" applyNumberFormat="1" applyFont="1" applyFill="1" applyBorder="1" applyAlignment="1">
      <alignment horizontal="right"/>
    </xf>
    <xf numFmtId="168" fontId="36" fillId="2" borderId="4" xfId="0" applyNumberFormat="1" applyFont="1" applyFill="1" applyBorder="1"/>
    <xf numFmtId="168" fontId="36" fillId="2" borderId="4" xfId="0" applyNumberFormat="1" applyFont="1" applyFill="1" applyBorder="1" applyAlignment="1"/>
    <xf numFmtId="168" fontId="10" fillId="3" borderId="10" xfId="0" applyNumberFormat="1" applyFont="1" applyFill="1" applyBorder="1" applyAlignment="1">
      <alignment horizontal="left" wrapText="1" indent="3"/>
    </xf>
    <xf numFmtId="0" fontId="0" fillId="3" borderId="0" xfId="0" applyFill="1" applyBorder="1" applyAlignment="1">
      <alignment horizontal="left" wrapText="1" indent="3"/>
    </xf>
    <xf numFmtId="0" fontId="0" fillId="2" borderId="5" xfId="0" applyFill="1" applyBorder="1" applyAlignment="1">
      <alignment horizontal="left" wrapText="1" indent="3"/>
    </xf>
    <xf numFmtId="168" fontId="36" fillId="4" borderId="4" xfId="0" applyNumberFormat="1" applyFont="1" applyFill="1" applyBorder="1"/>
    <xf numFmtId="166" fontId="14" fillId="3" borderId="0" xfId="1" applyNumberFormat="1" applyFont="1" applyFill="1" applyBorder="1" applyAlignment="1" applyProtection="1">
      <protection locked="0"/>
    </xf>
    <xf numFmtId="170" fontId="3" fillId="3" borderId="10" xfId="3" applyNumberFormat="1" applyFont="1" applyFill="1" applyBorder="1" applyAlignment="1" applyProtection="1">
      <protection locked="0"/>
    </xf>
    <xf numFmtId="0" fontId="24" fillId="3" borderId="0" xfId="0" applyFont="1" applyFill="1" applyBorder="1" applyAlignment="1"/>
    <xf numFmtId="168" fontId="10" fillId="2" borderId="0" xfId="0" applyNumberFormat="1" applyFont="1" applyFill="1" applyBorder="1" applyProtection="1">
      <protection locked="0"/>
    </xf>
    <xf numFmtId="0" fontId="1" fillId="2" borderId="0" xfId="0" applyFont="1" applyFill="1" applyBorder="1" applyAlignment="1"/>
    <xf numFmtId="171" fontId="30" fillId="3" borderId="0" xfId="1" applyNumberFormat="1" applyFont="1" applyFill="1" applyBorder="1" applyAlignment="1">
      <alignment horizontal="right"/>
    </xf>
    <xf numFmtId="170" fontId="30" fillId="3" borderId="0" xfId="3" applyNumberFormat="1" applyFont="1" applyFill="1" applyBorder="1" applyAlignment="1">
      <alignment horizontal="right"/>
    </xf>
    <xf numFmtId="168" fontId="36" fillId="2" borderId="10" xfId="0" applyNumberFormat="1" applyFont="1" applyFill="1" applyBorder="1" applyAlignment="1">
      <alignment horizontal="left" wrapText="1" indent="10"/>
    </xf>
    <xf numFmtId="168" fontId="2" fillId="3" borderId="10" xfId="0" applyNumberFormat="1" applyFont="1" applyFill="1" applyBorder="1" applyAlignment="1">
      <alignment horizontal="left" wrapText="1" indent="10"/>
    </xf>
    <xf numFmtId="0" fontId="21" fillId="3" borderId="0" xfId="0" applyFont="1" applyFill="1" applyBorder="1" applyAlignment="1">
      <alignment horizontal="left" wrapText="1" indent="10"/>
    </xf>
    <xf numFmtId="0" fontId="21" fillId="3" borderId="5" xfId="0" applyFont="1" applyFill="1" applyBorder="1" applyAlignment="1">
      <alignment horizontal="left" wrapText="1" indent="10"/>
    </xf>
    <xf numFmtId="168" fontId="10" fillId="3" borderId="10" xfId="0" applyNumberFormat="1" applyFont="1" applyFill="1" applyBorder="1" applyAlignment="1">
      <alignment horizontal="left" wrapText="1" indent="3"/>
    </xf>
    <xf numFmtId="0" fontId="0" fillId="3" borderId="0" xfId="0" applyFill="1" applyBorder="1" applyAlignment="1">
      <alignment horizontal="left" wrapText="1" indent="3"/>
    </xf>
    <xf numFmtId="168" fontId="2" fillId="3" borderId="0" xfId="0" applyNumberFormat="1" applyFont="1" applyFill="1" applyBorder="1" applyAlignment="1">
      <alignment horizontal="left" wrapText="1" indent="10"/>
    </xf>
    <xf numFmtId="168" fontId="2" fillId="3" borderId="5" xfId="0" applyNumberFormat="1" applyFont="1" applyFill="1" applyBorder="1" applyAlignment="1">
      <alignment horizontal="left" wrapText="1" indent="10"/>
    </xf>
    <xf numFmtId="167" fontId="3" fillId="2" borderId="8" xfId="1" applyNumberFormat="1" applyFont="1" applyFill="1" applyBorder="1" applyAlignment="1">
      <alignment horizontal="right"/>
    </xf>
    <xf numFmtId="0" fontId="1" fillId="2" borderId="9" xfId="0" applyFont="1" applyFill="1" applyBorder="1" applyAlignment="1"/>
    <xf numFmtId="0" fontId="1" fillId="2" borderId="5" xfId="0" applyFont="1" applyFill="1" applyBorder="1" applyAlignment="1"/>
    <xf numFmtId="170" fontId="3" fillId="2" borderId="2" xfId="3" applyNumberFormat="1" applyFont="1" applyFill="1" applyBorder="1" applyAlignment="1">
      <alignment horizontal="right"/>
    </xf>
    <xf numFmtId="171" fontId="3" fillId="2" borderId="2" xfId="1" applyNumberFormat="1" applyFont="1" applyFill="1" applyBorder="1" applyAlignment="1">
      <alignment horizontal="right"/>
    </xf>
    <xf numFmtId="0" fontId="21" fillId="2" borderId="0" xfId="0" applyFont="1" applyFill="1" applyBorder="1" applyAlignment="1">
      <alignment horizontal="center" vertical="center"/>
    </xf>
    <xf numFmtId="0" fontId="21" fillId="2" borderId="11" xfId="0" applyFont="1" applyFill="1" applyBorder="1" applyAlignment="1">
      <alignment horizontal="center" vertical="center"/>
    </xf>
    <xf numFmtId="0" fontId="1" fillId="3" borderId="0" xfId="0" applyFont="1" applyFill="1"/>
    <xf numFmtId="170" fontId="7" fillId="3" borderId="17" xfId="3" applyNumberFormat="1" applyFont="1" applyFill="1" applyBorder="1" applyAlignment="1" applyProtection="1">
      <alignment horizontal="right" vertical="center"/>
      <protection locked="0"/>
    </xf>
    <xf numFmtId="171" fontId="7" fillId="3" borderId="17" xfId="1" applyNumberFormat="1" applyFont="1" applyFill="1" applyBorder="1" applyAlignment="1" applyProtection="1">
      <alignment horizontal="right" vertical="center"/>
      <protection locked="0"/>
    </xf>
    <xf numFmtId="170" fontId="3" fillId="3" borderId="0" xfId="3" applyNumberFormat="1" applyFont="1" applyFill="1" applyBorder="1" applyAlignment="1">
      <alignment horizontal="right"/>
    </xf>
    <xf numFmtId="171" fontId="3" fillId="3" borderId="0" xfId="1" applyNumberFormat="1" applyFont="1" applyFill="1" applyBorder="1" applyAlignment="1">
      <alignment horizontal="right"/>
    </xf>
    <xf numFmtId="0" fontId="1" fillId="3" borderId="0" xfId="0" applyFont="1" applyFill="1" applyBorder="1" applyAlignment="1"/>
    <xf numFmtId="170" fontId="3" fillId="3" borderId="8" xfId="3" applyNumberFormat="1" applyFont="1" applyFill="1" applyBorder="1" applyAlignment="1">
      <alignment horizontal="right"/>
    </xf>
    <xf numFmtId="171" fontId="3" fillId="3" borderId="8" xfId="1" applyNumberFormat="1" applyFont="1" applyFill="1" applyBorder="1" applyAlignment="1">
      <alignment horizontal="right"/>
    </xf>
    <xf numFmtId="0" fontId="1" fillId="3" borderId="9" xfId="0" applyFont="1" applyFill="1" applyBorder="1" applyAlignment="1"/>
    <xf numFmtId="0" fontId="1" fillId="3" borderId="5" xfId="0" applyFont="1" applyFill="1" applyBorder="1" applyAlignment="1"/>
    <xf numFmtId="170" fontId="7" fillId="3" borderId="11" xfId="3" applyNumberFormat="1" applyFont="1" applyFill="1" applyBorder="1" applyAlignment="1">
      <alignment horizontal="right"/>
    </xf>
    <xf numFmtId="171" fontId="7" fillId="3" borderId="11" xfId="1" applyNumberFormat="1" applyFont="1" applyFill="1" applyBorder="1" applyAlignment="1">
      <alignment horizontal="right"/>
    </xf>
    <xf numFmtId="0" fontId="1" fillId="3" borderId="3" xfId="0" applyFont="1" applyFill="1" applyBorder="1" applyAlignment="1"/>
    <xf numFmtId="170" fontId="7" fillId="3" borderId="0" xfId="3" applyNumberFormat="1" applyFont="1" applyFill="1" applyBorder="1" applyAlignment="1">
      <alignment horizontal="right"/>
    </xf>
    <xf numFmtId="171" fontId="7" fillId="3" borderId="0" xfId="1" applyNumberFormat="1" applyFont="1" applyFill="1" applyBorder="1" applyAlignment="1">
      <alignment horizontal="right"/>
    </xf>
    <xf numFmtId="170" fontId="7" fillId="3" borderId="3" xfId="3" applyNumberFormat="1" applyFont="1" applyFill="1" applyBorder="1" applyAlignment="1">
      <alignment horizontal="right"/>
    </xf>
    <xf numFmtId="171" fontId="7" fillId="3" borderId="3" xfId="1" applyNumberFormat="1" applyFont="1" applyFill="1" applyBorder="1" applyAlignment="1">
      <alignment horizontal="right"/>
    </xf>
    <xf numFmtId="170" fontId="7" fillId="3" borderId="2" xfId="3" applyNumberFormat="1" applyFont="1" applyFill="1" applyBorder="1" applyAlignment="1">
      <alignment horizontal="right"/>
    </xf>
    <xf numFmtId="171" fontId="7" fillId="3" borderId="2" xfId="1" applyNumberFormat="1" applyFont="1" applyFill="1" applyBorder="1" applyAlignment="1">
      <alignment horizontal="right"/>
    </xf>
    <xf numFmtId="170" fontId="3" fillId="3" borderId="2" xfId="3" applyNumberFormat="1" applyFont="1" applyFill="1" applyBorder="1" applyAlignment="1">
      <alignment horizontal="right"/>
    </xf>
    <xf numFmtId="170" fontId="21" fillId="3" borderId="0" xfId="3" applyNumberFormat="1" applyFont="1" applyFill="1" applyBorder="1" applyAlignment="1">
      <alignment horizontal="center" vertical="center"/>
    </xf>
    <xf numFmtId="0" fontId="21" fillId="3" borderId="0" xfId="0" applyFont="1" applyFill="1" applyBorder="1" applyAlignment="1">
      <alignment horizontal="center" vertical="center"/>
    </xf>
    <xf numFmtId="0" fontId="21" fillId="2" borderId="7" xfId="0" applyFont="1" applyFill="1" applyBorder="1" applyAlignment="1">
      <alignment horizontal="center" vertical="center"/>
    </xf>
    <xf numFmtId="170" fontId="7" fillId="2" borderId="18" xfId="3" applyNumberFormat="1" applyFont="1" applyFill="1" applyBorder="1" applyAlignment="1">
      <alignment horizontal="right"/>
    </xf>
    <xf numFmtId="171" fontId="7" fillId="2" borderId="18" xfId="1" applyNumberFormat="1" applyFont="1" applyFill="1" applyBorder="1" applyAlignment="1">
      <alignment horizontal="right"/>
    </xf>
    <xf numFmtId="0" fontId="1" fillId="2" borderId="18" xfId="0" applyFont="1" applyFill="1" applyBorder="1" applyAlignment="1"/>
    <xf numFmtId="0" fontId="1" fillId="2" borderId="2" xfId="0" applyFont="1" applyFill="1" applyBorder="1" applyAlignment="1"/>
    <xf numFmtId="0" fontId="6" fillId="2" borderId="0" xfId="0" applyFont="1" applyFill="1"/>
    <xf numFmtId="0" fontId="6" fillId="2" borderId="4" xfId="0" applyFont="1" applyFill="1" applyBorder="1"/>
    <xf numFmtId="2" fontId="2" fillId="2" borderId="5" xfId="0" applyNumberFormat="1" applyFont="1" applyFill="1" applyBorder="1" applyAlignment="1">
      <alignment horizontal="center"/>
    </xf>
    <xf numFmtId="2" fontId="2" fillId="2" borderId="4" xfId="0" applyNumberFormat="1" applyFont="1" applyFill="1" applyBorder="1" applyAlignment="1">
      <alignment horizontal="center"/>
    </xf>
    <xf numFmtId="2" fontId="2" fillId="2" borderId="0" xfId="0" applyNumberFormat="1" applyFont="1" applyFill="1" applyBorder="1" applyAlignment="1">
      <alignment horizontal="center"/>
    </xf>
    <xf numFmtId="0" fontId="6" fillId="2" borderId="10" xfId="0" applyFont="1" applyFill="1" applyBorder="1"/>
    <xf numFmtId="2" fontId="2" fillId="2" borderId="6" xfId="0" applyNumberFormat="1" applyFont="1" applyFill="1" applyBorder="1" applyAlignment="1">
      <alignment horizontal="center"/>
    </xf>
    <xf numFmtId="0" fontId="6" fillId="2" borderId="6" xfId="0" applyFont="1" applyFill="1" applyBorder="1"/>
    <xf numFmtId="2" fontId="2" fillId="2" borderId="3" xfId="0" applyNumberFormat="1" applyFont="1" applyFill="1" applyBorder="1" applyAlignment="1">
      <alignment horizontal="center"/>
    </xf>
    <xf numFmtId="2" fontId="2" fillId="2" borderId="11" xfId="0" applyNumberFormat="1" applyFont="1" applyFill="1" applyBorder="1" applyAlignment="1">
      <alignment horizontal="center"/>
    </xf>
    <xf numFmtId="0" fontId="14" fillId="2" borderId="11" xfId="0" applyFont="1" applyFill="1" applyBorder="1" applyAlignment="1">
      <alignment horizontal="left" vertical="center" wrapText="1" indent="2"/>
    </xf>
    <xf numFmtId="0" fontId="14" fillId="2" borderId="11" xfId="0" applyFont="1" applyFill="1" applyBorder="1" applyAlignment="1">
      <alignment horizontal="center" vertical="center"/>
    </xf>
    <xf numFmtId="0" fontId="6" fillId="2" borderId="4" xfId="0" applyFont="1" applyFill="1" applyBorder="1" applyAlignment="1">
      <alignment horizontal="left" vertical="center" indent="5"/>
    </xf>
    <xf numFmtId="2" fontId="2" fillId="2" borderId="18" xfId="0" applyNumberFormat="1" applyFont="1" applyFill="1" applyBorder="1" applyAlignment="1">
      <alignment horizontal="center"/>
    </xf>
    <xf numFmtId="2" fontId="2" fillId="2" borderId="7" xfId="0" applyNumberFormat="1" applyFont="1" applyFill="1" applyBorder="1" applyAlignment="1">
      <alignment horizontal="center"/>
    </xf>
    <xf numFmtId="168" fontId="14" fillId="2" borderId="7" xfId="0" applyNumberFormat="1" applyFont="1" applyFill="1" applyBorder="1" applyAlignment="1">
      <alignment horizontal="left" wrapText="1" indent="2"/>
    </xf>
    <xf numFmtId="168" fontId="14" fillId="2" borderId="4" xfId="0" applyNumberFormat="1" applyFont="1" applyFill="1" applyBorder="1" applyAlignment="1">
      <alignment horizontal="left" wrapText="1" indent="4"/>
    </xf>
    <xf numFmtId="168" fontId="14" fillId="2" borderId="4" xfId="0" applyNumberFormat="1" applyFont="1" applyFill="1" applyBorder="1" applyAlignment="1">
      <alignment horizontal="left" wrapText="1" indent="2"/>
    </xf>
    <xf numFmtId="168" fontId="14" fillId="2" borderId="4" xfId="0" applyNumberFormat="1" applyFont="1" applyFill="1" applyBorder="1" applyAlignment="1">
      <alignment wrapText="1"/>
    </xf>
    <xf numFmtId="168" fontId="6" fillId="2" borderId="4" xfId="0" applyNumberFormat="1" applyFont="1" applyFill="1" applyBorder="1" applyAlignment="1">
      <alignment horizontal="left" wrapText="1" indent="6"/>
    </xf>
    <xf numFmtId="168" fontId="6" fillId="2" borderId="4" xfId="0" applyNumberFormat="1" applyFont="1" applyFill="1" applyBorder="1" applyAlignment="1">
      <alignment horizontal="left" wrapText="1" indent="4"/>
    </xf>
    <xf numFmtId="168" fontId="6" fillId="2" borderId="4" xfId="0" applyNumberFormat="1" applyFont="1" applyFill="1" applyBorder="1" applyAlignment="1">
      <alignment wrapText="1"/>
    </xf>
    <xf numFmtId="168" fontId="6" fillId="2" borderId="4" xfId="0" applyNumberFormat="1" applyFont="1" applyFill="1" applyBorder="1" applyAlignment="1">
      <alignment horizontal="left" wrapText="1" indent="9"/>
    </xf>
    <xf numFmtId="168" fontId="6" fillId="2" borderId="4" xfId="0" applyNumberFormat="1" applyFont="1" applyFill="1" applyBorder="1" applyAlignment="1">
      <alignment horizontal="left" wrapText="1"/>
    </xf>
    <xf numFmtId="0" fontId="14" fillId="2" borderId="7" xfId="0" applyFont="1" applyFill="1" applyBorder="1" applyAlignment="1">
      <alignment horizontal="left" indent="2"/>
    </xf>
    <xf numFmtId="3" fontId="6" fillId="2" borderId="4" xfId="0" applyNumberFormat="1" applyFont="1" applyFill="1" applyBorder="1" applyAlignment="1"/>
    <xf numFmtId="0" fontId="6" fillId="2" borderId="4" xfId="0" applyFont="1" applyFill="1" applyBorder="1" applyAlignment="1"/>
    <xf numFmtId="0" fontId="14" fillId="2" borderId="4" xfId="0" applyFont="1" applyFill="1" applyBorder="1" applyAlignment="1">
      <alignment horizontal="left" indent="2"/>
    </xf>
    <xf numFmtId="168" fontId="14" fillId="2" borderId="7" xfId="0" applyNumberFormat="1" applyFont="1" applyFill="1" applyBorder="1" applyAlignment="1">
      <alignment horizontal="left" indent="4"/>
    </xf>
    <xf numFmtId="168" fontId="14" fillId="2" borderId="11" xfId="0" applyNumberFormat="1" applyFont="1" applyFill="1" applyBorder="1" applyAlignment="1">
      <alignment horizontal="center" wrapText="1"/>
    </xf>
    <xf numFmtId="168" fontId="14" fillId="2" borderId="4" xfId="0" applyNumberFormat="1" applyFont="1" applyFill="1" applyBorder="1" applyAlignment="1"/>
    <xf numFmtId="168" fontId="6" fillId="2" borderId="4" xfId="0" applyNumberFormat="1" applyFont="1" applyFill="1" applyBorder="1" applyAlignment="1"/>
    <xf numFmtId="168" fontId="6" fillId="2" borderId="4" xfId="0" applyNumberFormat="1" applyFont="1" applyFill="1" applyBorder="1" applyAlignment="1">
      <alignment horizontal="left" indent="4"/>
    </xf>
    <xf numFmtId="0" fontId="14" fillId="2" borderId="5" xfId="0" applyFont="1" applyFill="1" applyBorder="1" applyAlignment="1">
      <alignment horizontal="left" vertical="center" indent="2"/>
    </xf>
    <xf numFmtId="0" fontId="6" fillId="2" borderId="4" xfId="0" applyFont="1" applyFill="1" applyBorder="1" applyAlignment="1">
      <alignment horizontal="left" indent="4"/>
    </xf>
    <xf numFmtId="0" fontId="14" fillId="2" borderId="4" xfId="0" applyFont="1" applyFill="1" applyBorder="1" applyAlignment="1">
      <alignment horizontal="left" indent="4"/>
    </xf>
    <xf numFmtId="0" fontId="14" fillId="2" borderId="4" xfId="0" applyFont="1" applyFill="1" applyBorder="1"/>
    <xf numFmtId="168" fontId="14" fillId="2" borderId="4" xfId="0" applyNumberFormat="1" applyFont="1" applyFill="1" applyBorder="1" applyAlignment="1">
      <alignment horizontal="center"/>
    </xf>
    <xf numFmtId="168" fontId="14" fillId="2" borderId="4" xfId="0" applyNumberFormat="1" applyFont="1" applyFill="1" applyBorder="1" applyAlignment="1">
      <alignment horizontal="left" indent="4"/>
    </xf>
    <xf numFmtId="168" fontId="14" fillId="2" borderId="7" xfId="0" applyNumberFormat="1" applyFont="1" applyFill="1" applyBorder="1" applyAlignment="1">
      <alignment horizontal="center"/>
    </xf>
    <xf numFmtId="2" fontId="2" fillId="2" borderId="9" xfId="0" applyNumberFormat="1" applyFont="1" applyFill="1" applyBorder="1" applyAlignment="1">
      <alignment horizontal="center"/>
    </xf>
    <xf numFmtId="2" fontId="2" fillId="2" borderId="8" xfId="0" applyNumberFormat="1" applyFont="1" applyFill="1" applyBorder="1" applyAlignment="1">
      <alignment horizontal="center"/>
    </xf>
    <xf numFmtId="168" fontId="6" fillId="2" borderId="8" xfId="0" applyNumberFormat="1" applyFont="1" applyFill="1" applyBorder="1" applyAlignment="1">
      <alignment horizontal="left" indent="4"/>
    </xf>
    <xf numFmtId="168" fontId="6" fillId="0" borderId="4" xfId="0" applyNumberFormat="1" applyFont="1" applyFill="1" applyBorder="1" applyAlignment="1">
      <alignment horizontal="left" indent="4"/>
    </xf>
    <xf numFmtId="2" fontId="2" fillId="2" borderId="5" xfId="0" applyNumberFormat="1" applyFont="1" applyFill="1" applyBorder="1" applyAlignment="1">
      <alignment horizontal="center" vertical="center" wrapText="1"/>
    </xf>
    <xf numFmtId="2" fontId="2" fillId="2" borderId="4" xfId="0" applyNumberFormat="1" applyFont="1" applyFill="1" applyBorder="1" applyAlignment="1">
      <alignment horizontal="center" vertical="center" wrapText="1"/>
    </xf>
    <xf numFmtId="0" fontId="6" fillId="2" borderId="4" xfId="0" applyFont="1" applyFill="1" applyBorder="1" applyAlignment="1">
      <alignment horizontal="center" vertical="center"/>
    </xf>
    <xf numFmtId="2" fontId="2" fillId="2" borderId="18" xfId="0" applyNumberFormat="1" applyFont="1" applyFill="1" applyBorder="1" applyAlignment="1">
      <alignment horizontal="center" vertical="center" wrapText="1"/>
    </xf>
    <xf numFmtId="2" fontId="2" fillId="2" borderId="7" xfId="0" applyNumberFormat="1" applyFont="1" applyFill="1" applyBorder="1" applyAlignment="1">
      <alignment horizontal="center" vertical="center" wrapText="1"/>
    </xf>
    <xf numFmtId="0" fontId="6" fillId="2" borderId="7" xfId="0" applyFont="1" applyFill="1" applyBorder="1" applyAlignment="1">
      <alignment horizontal="center" vertical="center"/>
    </xf>
    <xf numFmtId="49" fontId="2" fillId="2" borderId="11" xfId="0" applyNumberFormat="1" applyFont="1" applyFill="1" applyBorder="1" applyAlignment="1">
      <alignment horizontal="center" vertical="center" wrapText="1"/>
    </xf>
    <xf numFmtId="0" fontId="2" fillId="2" borderId="11" xfId="0" applyFont="1" applyFill="1" applyBorder="1" applyAlignment="1">
      <alignment horizontal="center" vertical="center" wrapText="1"/>
    </xf>
    <xf numFmtId="0" fontId="14" fillId="2" borderId="9" xfId="0" applyFont="1" applyFill="1" applyBorder="1" applyAlignment="1">
      <alignment horizontal="centerContinuous" vertical="center" wrapText="1"/>
    </xf>
    <xf numFmtId="171" fontId="1" fillId="2" borderId="0" xfId="0" applyNumberFormat="1" applyFont="1" applyFill="1"/>
    <xf numFmtId="0" fontId="33" fillId="2" borderId="0" xfId="0" applyFont="1" applyFill="1"/>
    <xf numFmtId="171" fontId="33" fillId="2" borderId="23" xfId="0" applyNumberFormat="1" applyFont="1" applyFill="1" applyBorder="1"/>
    <xf numFmtId="171" fontId="33" fillId="2" borderId="22" xfId="0" applyNumberFormat="1" applyFont="1" applyFill="1" applyBorder="1"/>
    <xf numFmtId="171" fontId="33" fillId="2" borderId="24" xfId="0" applyNumberFormat="1" applyFont="1" applyFill="1" applyBorder="1"/>
    <xf numFmtId="171" fontId="33" fillId="2" borderId="25" xfId="0" applyNumberFormat="1" applyFont="1" applyFill="1" applyBorder="1"/>
    <xf numFmtId="0" fontId="33" fillId="2" borderId="26" xfId="0" applyFont="1" applyFill="1" applyBorder="1"/>
    <xf numFmtId="171" fontId="1" fillId="2" borderId="23" xfId="0" applyNumberFormat="1" applyFont="1" applyFill="1" applyBorder="1"/>
    <xf numFmtId="171" fontId="1" fillId="2" borderId="22" xfId="0" applyNumberFormat="1" applyFont="1" applyFill="1" applyBorder="1"/>
    <xf numFmtId="171" fontId="1" fillId="2" borderId="24" xfId="0" applyNumberFormat="1" applyFont="1" applyFill="1" applyBorder="1"/>
    <xf numFmtId="171" fontId="1" fillId="2" borderId="25" xfId="0" applyNumberFormat="1" applyFont="1" applyFill="1" applyBorder="1"/>
    <xf numFmtId="0" fontId="1" fillId="2" borderId="26" xfId="0" applyFont="1" applyFill="1" applyBorder="1"/>
    <xf numFmtId="171" fontId="1" fillId="2" borderId="27" xfId="0" applyNumberFormat="1" applyFont="1" applyFill="1" applyBorder="1"/>
    <xf numFmtId="171" fontId="1" fillId="2" borderId="4" xfId="0" applyNumberFormat="1" applyFont="1" applyFill="1" applyBorder="1"/>
    <xf numFmtId="171" fontId="1" fillId="2" borderId="10" xfId="0" applyNumberFormat="1" applyFont="1" applyFill="1" applyBorder="1"/>
    <xf numFmtId="171" fontId="1" fillId="2" borderId="28" xfId="0" applyNumberFormat="1" applyFont="1" applyFill="1" applyBorder="1"/>
    <xf numFmtId="0" fontId="1" fillId="2" borderId="29" xfId="0" applyFont="1" applyFill="1" applyBorder="1"/>
    <xf numFmtId="0" fontId="33" fillId="2" borderId="0" xfId="0" applyFont="1" applyFill="1" applyAlignment="1">
      <alignment horizontal="center" vertical="center" wrapText="1"/>
    </xf>
    <xf numFmtId="171" fontId="33" fillId="2" borderId="30" xfId="0" applyNumberFormat="1" applyFont="1" applyFill="1" applyBorder="1"/>
    <xf numFmtId="171" fontId="33" fillId="2" borderId="31" xfId="0" applyNumberFormat="1" applyFont="1" applyFill="1" applyBorder="1"/>
    <xf numFmtId="171" fontId="33" fillId="2" borderId="32" xfId="0" applyNumberFormat="1" applyFont="1" applyFill="1" applyBorder="1"/>
    <xf numFmtId="171" fontId="33" fillId="2" borderId="33" xfId="0" applyNumberFormat="1" applyFont="1" applyFill="1" applyBorder="1"/>
    <xf numFmtId="0" fontId="14" fillId="2" borderId="14" xfId="0" applyFont="1" applyFill="1" applyBorder="1" applyAlignment="1">
      <alignment horizontal="left" vertical="center" wrapText="1"/>
    </xf>
    <xf numFmtId="171" fontId="1" fillId="2" borderId="34" xfId="0" applyNumberFormat="1" applyFont="1" applyFill="1" applyBorder="1"/>
    <xf numFmtId="171" fontId="1" fillId="2" borderId="35" xfId="0" applyNumberFormat="1" applyFont="1" applyFill="1" applyBorder="1"/>
    <xf numFmtId="171" fontId="1" fillId="2" borderId="36" xfId="0" applyNumberFormat="1" applyFont="1" applyFill="1" applyBorder="1"/>
    <xf numFmtId="171" fontId="1" fillId="2" borderId="37" xfId="0" applyNumberFormat="1" applyFont="1" applyFill="1" applyBorder="1"/>
    <xf numFmtId="0" fontId="1" fillId="2" borderId="20" xfId="0" applyFont="1" applyFill="1" applyBorder="1"/>
    <xf numFmtId="171" fontId="33" fillId="2" borderId="27" xfId="0" applyNumberFormat="1" applyFont="1" applyFill="1" applyBorder="1"/>
    <xf numFmtId="171" fontId="33" fillId="2" borderId="4" xfId="0" applyNumberFormat="1" applyFont="1" applyFill="1" applyBorder="1"/>
    <xf numFmtId="171" fontId="33" fillId="2" borderId="10" xfId="0" applyNumberFormat="1" applyFont="1" applyFill="1" applyBorder="1"/>
    <xf numFmtId="171" fontId="33" fillId="2" borderId="28" xfId="0" applyNumberFormat="1" applyFont="1" applyFill="1" applyBorder="1"/>
    <xf numFmtId="0" fontId="33" fillId="2" borderId="29" xfId="0" applyFont="1" applyFill="1" applyBorder="1"/>
    <xf numFmtId="171" fontId="33" fillId="2" borderId="34" xfId="0" applyNumberFormat="1" applyFont="1" applyFill="1" applyBorder="1"/>
    <xf numFmtId="171" fontId="33" fillId="2" borderId="35" xfId="0" applyNumberFormat="1" applyFont="1" applyFill="1" applyBorder="1"/>
    <xf numFmtId="171" fontId="33" fillId="2" borderId="36" xfId="0" applyNumberFormat="1" applyFont="1" applyFill="1" applyBorder="1"/>
    <xf numFmtId="171" fontId="33" fillId="2" borderId="37" xfId="0" applyNumberFormat="1" applyFont="1" applyFill="1" applyBorder="1"/>
    <xf numFmtId="0" fontId="33" fillId="2" borderId="20" xfId="0" applyFont="1" applyFill="1" applyBorder="1"/>
    <xf numFmtId="0" fontId="33" fillId="2" borderId="29" xfId="0" applyFont="1" applyFill="1" applyBorder="1" applyAlignment="1">
      <alignment vertical="center" wrapText="1"/>
    </xf>
    <xf numFmtId="0" fontId="34" fillId="2" borderId="0" xfId="0" applyFont="1" applyFill="1" applyAlignment="1">
      <alignment horizontal="center"/>
    </xf>
    <xf numFmtId="171" fontId="33" fillId="2" borderId="34" xfId="0" applyNumberFormat="1" applyFont="1" applyFill="1" applyBorder="1" applyAlignment="1">
      <alignment horizontal="right"/>
    </xf>
    <xf numFmtId="171" fontId="33" fillId="2" borderId="35" xfId="0" applyNumberFormat="1" applyFont="1" applyFill="1" applyBorder="1" applyAlignment="1">
      <alignment horizontal="right"/>
    </xf>
    <xf numFmtId="171" fontId="33" fillId="2" borderId="36" xfId="0" applyNumberFormat="1" applyFont="1" applyFill="1" applyBorder="1" applyAlignment="1">
      <alignment horizontal="right"/>
    </xf>
    <xf numFmtId="171" fontId="33" fillId="2" borderId="37" xfId="0" applyNumberFormat="1" applyFont="1" applyFill="1" applyBorder="1" applyAlignment="1">
      <alignment horizontal="right"/>
    </xf>
    <xf numFmtId="168" fontId="14" fillId="2" borderId="26" xfId="0" applyNumberFormat="1" applyFont="1" applyFill="1" applyBorder="1" applyAlignment="1">
      <alignment horizontal="left" wrapText="1"/>
    </xf>
    <xf numFmtId="171" fontId="33" fillId="0" borderId="27" xfId="0" applyNumberFormat="1" applyFont="1" applyBorder="1"/>
    <xf numFmtId="171" fontId="33" fillId="0" borderId="4" xfId="0" applyNumberFormat="1" applyFont="1" applyBorder="1"/>
    <xf numFmtId="171" fontId="33" fillId="0" borderId="10" xfId="0" applyNumberFormat="1" applyFont="1" applyBorder="1"/>
    <xf numFmtId="171" fontId="33" fillId="0" borderId="28" xfId="0" applyNumberFormat="1" applyFont="1" applyBorder="1"/>
    <xf numFmtId="168" fontId="14" fillId="0" borderId="29" xfId="0" applyNumberFormat="1" applyFont="1" applyFill="1" applyBorder="1" applyAlignment="1">
      <alignment horizontal="left" wrapText="1"/>
    </xf>
    <xf numFmtId="168" fontId="14" fillId="2" borderId="29" xfId="0" applyNumberFormat="1" applyFont="1" applyFill="1" applyBorder="1"/>
    <xf numFmtId="0" fontId="1" fillId="2" borderId="29" xfId="2" applyFont="1" applyFill="1" applyBorder="1"/>
    <xf numFmtId="0" fontId="33" fillId="2" borderId="29" xfId="2" applyFont="1" applyFill="1" applyBorder="1"/>
    <xf numFmtId="171" fontId="1" fillId="0" borderId="0" xfId="0" applyNumberFormat="1" applyFont="1" applyBorder="1"/>
    <xf numFmtId="171" fontId="1" fillId="2" borderId="38" xfId="0" applyNumberFormat="1" applyFont="1" applyFill="1" applyBorder="1"/>
    <xf numFmtId="0" fontId="1" fillId="2" borderId="39" xfId="0" applyFont="1" applyFill="1" applyBorder="1"/>
    <xf numFmtId="171" fontId="14" fillId="2" borderId="34" xfId="0" applyNumberFormat="1" applyFont="1" applyFill="1" applyBorder="1" applyAlignment="1" applyProtection="1">
      <alignment horizontal="center" vertical="center" wrapText="1"/>
      <protection locked="0"/>
    </xf>
    <xf numFmtId="171" fontId="14" fillId="2" borderId="35" xfId="0" applyNumberFormat="1" applyFont="1" applyFill="1" applyBorder="1" applyAlignment="1" applyProtection="1">
      <alignment horizontal="center" vertical="center" wrapText="1"/>
      <protection locked="0"/>
    </xf>
    <xf numFmtId="171" fontId="14" fillId="2" borderId="36" xfId="0" applyNumberFormat="1" applyFont="1" applyFill="1" applyBorder="1" applyAlignment="1" applyProtection="1">
      <alignment horizontal="center" vertical="center" wrapText="1"/>
      <protection locked="0"/>
    </xf>
    <xf numFmtId="171" fontId="14" fillId="2" borderId="40" xfId="0" applyNumberFormat="1" applyFont="1" applyFill="1" applyBorder="1" applyAlignment="1" applyProtection="1">
      <alignment horizontal="centerContinuous" vertical="center" wrapText="1"/>
      <protection locked="0"/>
    </xf>
    <xf numFmtId="168" fontId="6" fillId="2" borderId="41" xfId="0" applyNumberFormat="1" applyFont="1" applyFill="1" applyBorder="1" applyAlignment="1" applyProtection="1">
      <alignment vertical="center" wrapText="1"/>
      <protection locked="0"/>
    </xf>
    <xf numFmtId="171" fontId="14" fillId="2" borderId="42" xfId="0" applyNumberFormat="1" applyFont="1" applyFill="1" applyBorder="1" applyAlignment="1">
      <alignment horizontal="centerContinuous" vertical="center" wrapText="1"/>
    </xf>
    <xf numFmtId="171" fontId="14" fillId="2" borderId="6" xfId="0" applyNumberFormat="1" applyFont="1" applyFill="1" applyBorder="1" applyAlignment="1">
      <alignment horizontal="centerContinuous" vertical="center" wrapText="1"/>
    </xf>
    <xf numFmtId="168" fontId="14" fillId="2" borderId="43" xfId="0" applyNumberFormat="1" applyFont="1" applyFill="1" applyBorder="1" applyAlignment="1">
      <alignment horizontal="right" vertical="center" wrapText="1"/>
    </xf>
    <xf numFmtId="171" fontId="6" fillId="2" borderId="42" xfId="0" applyNumberFormat="1" applyFont="1" applyFill="1" applyBorder="1" applyAlignment="1" applyProtection="1">
      <alignment horizontal="centerContinuous" vertical="center"/>
      <protection locked="0"/>
    </xf>
    <xf numFmtId="171" fontId="6" fillId="2" borderId="6" xfId="0" applyNumberFormat="1" applyFont="1" applyFill="1" applyBorder="1" applyAlignment="1" applyProtection="1">
      <alignment horizontal="centerContinuous" vertical="center"/>
      <protection locked="0"/>
    </xf>
    <xf numFmtId="168" fontId="14" fillId="2" borderId="43" xfId="0" applyNumberFormat="1" applyFont="1" applyFill="1" applyBorder="1" applyAlignment="1">
      <alignment horizontal="centerContinuous" vertical="center" wrapText="1"/>
    </xf>
    <xf numFmtId="0" fontId="1" fillId="2" borderId="0" xfId="0" applyFont="1" applyFill="1"/>
    <xf numFmtId="170" fontId="33" fillId="2" borderId="23" xfId="4" applyNumberFormat="1" applyFont="1" applyFill="1" applyBorder="1"/>
    <xf numFmtId="170" fontId="33" fillId="2" borderId="22" xfId="4" applyNumberFormat="1" applyFont="1" applyFill="1" applyBorder="1"/>
    <xf numFmtId="170" fontId="33" fillId="2" borderId="24" xfId="4" applyNumberFormat="1" applyFont="1" applyFill="1" applyBorder="1"/>
    <xf numFmtId="170" fontId="33" fillId="2" borderId="25" xfId="4" applyNumberFormat="1" applyFont="1" applyFill="1" applyBorder="1"/>
    <xf numFmtId="170" fontId="1" fillId="2" borderId="23" xfId="4" applyNumberFormat="1" applyFont="1" applyFill="1" applyBorder="1"/>
    <xf numFmtId="170" fontId="1" fillId="2" borderId="22" xfId="4" applyNumberFormat="1" applyFont="1" applyFill="1" applyBorder="1"/>
    <xf numFmtId="170" fontId="1" fillId="2" borderId="24" xfId="4" applyNumberFormat="1" applyFont="1" applyFill="1" applyBorder="1"/>
    <xf numFmtId="170" fontId="1" fillId="2" borderId="25" xfId="4" applyNumberFormat="1" applyFont="1" applyFill="1" applyBorder="1"/>
    <xf numFmtId="170" fontId="1" fillId="2" borderId="27" xfId="4" applyNumberFormat="1" applyFont="1" applyFill="1" applyBorder="1"/>
    <xf numFmtId="170" fontId="1" fillId="2" borderId="4" xfId="4" applyNumberFormat="1" applyFont="1" applyFill="1" applyBorder="1"/>
    <xf numFmtId="170" fontId="1" fillId="2" borderId="10" xfId="4" applyNumberFormat="1" applyFont="1" applyFill="1" applyBorder="1"/>
    <xf numFmtId="170" fontId="1" fillId="2" borderId="28" xfId="4" applyNumberFormat="1" applyFont="1" applyFill="1" applyBorder="1"/>
    <xf numFmtId="170" fontId="33" fillId="2" borderId="30" xfId="4" applyNumberFormat="1" applyFont="1" applyFill="1" applyBorder="1"/>
    <xf numFmtId="170" fontId="33" fillId="2" borderId="31" xfId="4" applyNumberFormat="1" applyFont="1" applyFill="1" applyBorder="1"/>
    <xf numFmtId="170" fontId="33" fillId="2" borderId="32" xfId="4" applyNumberFormat="1" applyFont="1" applyFill="1" applyBorder="1"/>
    <xf numFmtId="170" fontId="33" fillId="2" borderId="33" xfId="4" applyNumberFormat="1" applyFont="1" applyFill="1" applyBorder="1"/>
    <xf numFmtId="170" fontId="1" fillId="2" borderId="34" xfId="4" applyNumberFormat="1" applyFont="1" applyFill="1" applyBorder="1"/>
    <xf numFmtId="170" fontId="1" fillId="2" borderId="35" xfId="4" applyNumberFormat="1" applyFont="1" applyFill="1" applyBorder="1"/>
    <xf numFmtId="170" fontId="1" fillId="2" borderId="36" xfId="4" applyNumberFormat="1" applyFont="1" applyFill="1" applyBorder="1"/>
    <xf numFmtId="170" fontId="1" fillId="2" borderId="37" xfId="4" applyNumberFormat="1" applyFont="1" applyFill="1" applyBorder="1"/>
    <xf numFmtId="170" fontId="33" fillId="2" borderId="27" xfId="4" applyNumberFormat="1" applyFont="1" applyFill="1" applyBorder="1"/>
    <xf numFmtId="170" fontId="33" fillId="2" borderId="4" xfId="4" applyNumberFormat="1" applyFont="1" applyFill="1" applyBorder="1"/>
    <xf numFmtId="170" fontId="33" fillId="2" borderId="10" xfId="4" applyNumberFormat="1" applyFont="1" applyFill="1" applyBorder="1"/>
    <xf numFmtId="170" fontId="33" fillId="2" borderId="28" xfId="4" applyNumberFormat="1" applyFont="1" applyFill="1" applyBorder="1"/>
    <xf numFmtId="170" fontId="33" fillId="2" borderId="34" xfId="4" applyNumberFormat="1" applyFont="1" applyFill="1" applyBorder="1"/>
    <xf numFmtId="170" fontId="33" fillId="2" borderId="35" xfId="4" applyNumberFormat="1" applyFont="1" applyFill="1" applyBorder="1"/>
    <xf numFmtId="170" fontId="33" fillId="2" borderId="36" xfId="4" applyNumberFormat="1" applyFont="1" applyFill="1" applyBorder="1"/>
    <xf numFmtId="170" fontId="33" fillId="2" borderId="37" xfId="4" applyNumberFormat="1" applyFont="1" applyFill="1" applyBorder="1"/>
    <xf numFmtId="170" fontId="33" fillId="2" borderId="34" xfId="4" applyNumberFormat="1" applyFont="1" applyFill="1" applyBorder="1" applyAlignment="1">
      <alignment horizontal="right"/>
    </xf>
    <xf numFmtId="170" fontId="33" fillId="2" borderId="35" xfId="4" applyNumberFormat="1" applyFont="1" applyFill="1" applyBorder="1" applyAlignment="1">
      <alignment horizontal="right"/>
    </xf>
    <xf numFmtId="170" fontId="33" fillId="2" borderId="36" xfId="4" applyNumberFormat="1" applyFont="1" applyFill="1" applyBorder="1" applyAlignment="1">
      <alignment horizontal="right"/>
    </xf>
    <xf numFmtId="170" fontId="33" fillId="2" borderId="37" xfId="4" applyNumberFormat="1" applyFont="1" applyFill="1" applyBorder="1" applyAlignment="1">
      <alignment horizontal="right"/>
    </xf>
    <xf numFmtId="170" fontId="33" fillId="0" borderId="27" xfId="4" applyNumberFormat="1" applyFont="1" applyBorder="1"/>
    <xf numFmtId="170" fontId="33" fillId="0" borderId="4" xfId="4" applyNumberFormat="1" applyFont="1" applyBorder="1"/>
    <xf numFmtId="170" fontId="33" fillId="0" borderId="10" xfId="4" applyNumberFormat="1" applyFont="1" applyBorder="1"/>
    <xf numFmtId="170" fontId="33" fillId="0" borderId="28" xfId="4" applyNumberFormat="1" applyFont="1" applyBorder="1"/>
    <xf numFmtId="170" fontId="1" fillId="0" borderId="0" xfId="4" applyNumberFormat="1" applyFont="1" applyBorder="1"/>
    <xf numFmtId="0" fontId="1" fillId="2" borderId="23" xfId="0" applyFont="1" applyFill="1" applyBorder="1"/>
    <xf numFmtId="0" fontId="1" fillId="2" borderId="22" xfId="0" applyFont="1" applyFill="1" applyBorder="1"/>
    <xf numFmtId="0" fontId="1" fillId="2" borderId="24" xfId="0" applyFont="1" applyFill="1" applyBorder="1"/>
    <xf numFmtId="0" fontId="1" fillId="2" borderId="38" xfId="0" applyFont="1" applyFill="1" applyBorder="1"/>
    <xf numFmtId="165" fontId="14" fillId="2" borderId="35" xfId="0" applyNumberFormat="1" applyFont="1" applyFill="1" applyBorder="1" applyAlignment="1" applyProtection="1">
      <alignment horizontal="centerContinuous" vertical="center" wrapText="1"/>
      <protection locked="0"/>
    </xf>
    <xf numFmtId="165" fontId="14" fillId="2" borderId="40" xfId="0" applyNumberFormat="1" applyFont="1" applyFill="1" applyBorder="1" applyAlignment="1" applyProtection="1">
      <alignment horizontal="centerContinuous" vertical="center" wrapText="1"/>
      <protection locked="0"/>
    </xf>
    <xf numFmtId="168" fontId="14" fillId="2" borderId="42" xfId="0" applyNumberFormat="1" applyFont="1" applyFill="1" applyBorder="1" applyAlignment="1">
      <alignment horizontal="centerContinuous" vertical="center" wrapText="1"/>
    </xf>
    <xf numFmtId="168" fontId="14" fillId="2" borderId="6" xfId="0" applyNumberFormat="1" applyFont="1" applyFill="1" applyBorder="1" applyAlignment="1">
      <alignment horizontal="centerContinuous" vertical="center" wrapText="1"/>
    </xf>
    <xf numFmtId="165" fontId="6" fillId="2" borderId="42" xfId="0" applyNumberFormat="1" applyFont="1" applyFill="1" applyBorder="1" applyAlignment="1" applyProtection="1">
      <alignment horizontal="centerContinuous" vertical="center"/>
      <protection locked="0"/>
    </xf>
    <xf numFmtId="165" fontId="6" fillId="2" borderId="6" xfId="0" applyNumberFormat="1" applyFont="1" applyFill="1" applyBorder="1" applyAlignment="1" applyProtection="1">
      <alignment horizontal="centerContinuous" vertical="center"/>
      <protection locked="0"/>
    </xf>
    <xf numFmtId="168" fontId="14" fillId="2" borderId="46" xfId="0" applyNumberFormat="1" applyFont="1" applyFill="1" applyBorder="1" applyAlignment="1">
      <alignment horizontal="center" vertical="center"/>
    </xf>
    <xf numFmtId="168" fontId="14" fillId="2" borderId="45" xfId="0" applyNumberFormat="1" applyFont="1" applyFill="1" applyBorder="1" applyAlignment="1">
      <alignment horizontal="center" vertical="center"/>
    </xf>
    <xf numFmtId="168" fontId="14" fillId="2" borderId="44" xfId="0" applyNumberFormat="1" applyFont="1" applyFill="1" applyBorder="1" applyAlignment="1">
      <alignment horizontal="center" vertical="center"/>
    </xf>
    <xf numFmtId="168" fontId="5" fillId="3" borderId="10" xfId="0" applyNumberFormat="1" applyFont="1" applyFill="1" applyBorder="1" applyAlignment="1">
      <alignment horizontal="left" wrapText="1" indent="6"/>
    </xf>
    <xf numFmtId="0" fontId="21" fillId="3" borderId="0" xfId="0" applyFont="1" applyFill="1" applyBorder="1" applyAlignment="1">
      <alignment horizontal="left" wrapText="1" indent="6"/>
    </xf>
    <xf numFmtId="168" fontId="36" fillId="2" borderId="10" xfId="0" applyNumberFormat="1" applyFont="1" applyFill="1" applyBorder="1" applyAlignment="1">
      <alignment horizontal="left" wrapText="1" indent="10"/>
    </xf>
    <xf numFmtId="0" fontId="36" fillId="2" borderId="0" xfId="0" applyFont="1" applyFill="1" applyBorder="1" applyAlignment="1">
      <alignment horizontal="left" wrapText="1" indent="10"/>
    </xf>
    <xf numFmtId="0" fontId="36" fillId="2" borderId="5" xfId="0" applyFont="1" applyFill="1" applyBorder="1" applyAlignment="1">
      <alignment horizontal="left" wrapText="1" indent="10"/>
    </xf>
    <xf numFmtId="0" fontId="21" fillId="2" borderId="5" xfId="0" applyFont="1" applyFill="1" applyBorder="1" applyAlignment="1">
      <alignment horizontal="left" wrapText="1" indent="6"/>
    </xf>
    <xf numFmtId="168" fontId="2" fillId="3" borderId="10" xfId="0" applyNumberFormat="1" applyFont="1" applyFill="1" applyBorder="1" applyAlignment="1">
      <alignment horizontal="left" wrapText="1" indent="10"/>
    </xf>
    <xf numFmtId="0" fontId="21" fillId="3" borderId="0" xfId="0" applyFont="1" applyFill="1" applyBorder="1" applyAlignment="1">
      <alignment horizontal="left" wrapText="1" indent="10"/>
    </xf>
    <xf numFmtId="0" fontId="21" fillId="3" borderId="5" xfId="0" applyFont="1" applyFill="1" applyBorder="1" applyAlignment="1">
      <alignment horizontal="left" wrapText="1" indent="10"/>
    </xf>
    <xf numFmtId="168" fontId="10" fillId="3" borderId="10" xfId="0" applyNumberFormat="1" applyFont="1" applyFill="1" applyBorder="1" applyAlignment="1">
      <alignment horizontal="left" wrapText="1" indent="3"/>
    </xf>
    <xf numFmtId="0" fontId="0" fillId="3" borderId="0" xfId="0" applyFill="1" applyBorder="1" applyAlignment="1">
      <alignment horizontal="left" wrapText="1" indent="3"/>
    </xf>
    <xf numFmtId="0" fontId="0" fillId="2" borderId="5" xfId="0" applyFill="1" applyBorder="1" applyAlignment="1">
      <alignment horizontal="left" wrapText="1" indent="3"/>
    </xf>
    <xf numFmtId="168" fontId="2" fillId="2" borderId="10" xfId="0" applyNumberFormat="1" applyFont="1" applyFill="1" applyBorder="1" applyAlignment="1">
      <alignment horizontal="left" indent="8"/>
    </xf>
    <xf numFmtId="0" fontId="0" fillId="2" borderId="0" xfId="0" applyFill="1" applyBorder="1" applyAlignment="1">
      <alignment horizontal="left" indent="8"/>
    </xf>
    <xf numFmtId="0" fontId="0" fillId="2" borderId="0" xfId="0" applyFill="1" applyBorder="1" applyAlignment="1">
      <alignment horizontal="left" wrapText="1" indent="6"/>
    </xf>
    <xf numFmtId="0" fontId="0" fillId="2" borderId="5" xfId="0" applyFill="1" applyBorder="1" applyAlignment="1">
      <alignment horizontal="left" wrapText="1" indent="6"/>
    </xf>
    <xf numFmtId="168" fontId="10" fillId="2" borderId="0" xfId="0" applyNumberFormat="1" applyFont="1" applyFill="1" applyBorder="1" applyAlignment="1">
      <alignment horizontal="left" wrapText="1" indent="3"/>
    </xf>
    <xf numFmtId="168" fontId="10" fillId="2" borderId="5" xfId="0" applyNumberFormat="1" applyFont="1" applyFill="1" applyBorder="1" applyAlignment="1">
      <alignment horizontal="left" wrapText="1" indent="3"/>
    </xf>
    <xf numFmtId="168" fontId="14" fillId="3" borderId="16" xfId="0" applyNumberFormat="1" applyFont="1" applyFill="1" applyBorder="1" applyAlignment="1">
      <alignment wrapText="1"/>
    </xf>
    <xf numFmtId="168" fontId="14" fillId="3" borderId="12" xfId="0" applyNumberFormat="1" applyFont="1" applyFill="1" applyBorder="1" applyAlignment="1">
      <alignment wrapText="1"/>
    </xf>
    <xf numFmtId="168" fontId="14" fillId="3" borderId="9" xfId="0" applyNumberFormat="1" applyFont="1" applyFill="1" applyBorder="1" applyAlignment="1">
      <alignment wrapText="1"/>
    </xf>
    <xf numFmtId="168" fontId="36" fillId="3" borderId="10" xfId="0" applyNumberFormat="1" applyFont="1" applyFill="1" applyBorder="1" applyAlignment="1">
      <alignment horizontal="left" wrapText="1" indent="10"/>
    </xf>
    <xf numFmtId="0" fontId="36" fillId="3" borderId="0" xfId="0" applyFont="1" applyFill="1" applyBorder="1" applyAlignment="1">
      <alignment horizontal="left" wrapText="1" indent="10"/>
    </xf>
    <xf numFmtId="0" fontId="36" fillId="3" borderId="5" xfId="0" applyFont="1" applyFill="1" applyBorder="1" applyAlignment="1">
      <alignment horizontal="left" wrapText="1" indent="10"/>
    </xf>
    <xf numFmtId="168" fontId="5" fillId="2" borderId="10" xfId="0" applyNumberFormat="1" applyFont="1" applyFill="1" applyBorder="1" applyAlignment="1">
      <alignment horizontal="left" wrapText="1" indent="8"/>
    </xf>
    <xf numFmtId="0" fontId="21" fillId="2" borderId="0" xfId="0" applyFont="1" applyFill="1" applyBorder="1" applyAlignment="1">
      <alignment horizontal="left" wrapText="1" indent="8"/>
    </xf>
    <xf numFmtId="0" fontId="21" fillId="2" borderId="5" xfId="0" applyFont="1" applyFill="1" applyBorder="1" applyAlignment="1">
      <alignment horizontal="left" wrapText="1" indent="8"/>
    </xf>
    <xf numFmtId="168" fontId="2" fillId="2" borderId="10" xfId="0" applyNumberFormat="1" applyFont="1" applyFill="1" applyBorder="1" applyAlignment="1">
      <alignment horizontal="left" wrapText="1" indent="4"/>
    </xf>
    <xf numFmtId="0" fontId="1" fillId="0" borderId="0" xfId="0" applyFont="1" applyBorder="1" applyAlignment="1">
      <alignment horizontal="left" indent="4"/>
    </xf>
    <xf numFmtId="168" fontId="2" fillId="2" borderId="10" xfId="0" applyNumberFormat="1" applyFont="1" applyFill="1" applyBorder="1" applyAlignment="1">
      <alignment horizontal="left" indent="4"/>
    </xf>
    <xf numFmtId="0" fontId="0" fillId="2" borderId="0" xfId="0" applyFill="1" applyBorder="1" applyAlignment="1">
      <alignment horizontal="left" indent="4"/>
    </xf>
    <xf numFmtId="168" fontId="2" fillId="2" borderId="1" xfId="0" applyNumberFormat="1" applyFont="1" applyFill="1" applyBorder="1" applyAlignment="1"/>
    <xf numFmtId="0" fontId="0" fillId="2" borderId="2" xfId="0" applyFill="1" applyBorder="1" applyAlignment="1"/>
    <xf numFmtId="168" fontId="10" fillId="2" borderId="10" xfId="0" applyNumberFormat="1" applyFont="1" applyFill="1" applyBorder="1" applyAlignment="1">
      <alignment horizontal="left" indent="2"/>
    </xf>
    <xf numFmtId="0" fontId="26" fillId="2" borderId="0" xfId="0" applyFont="1" applyFill="1" applyBorder="1" applyAlignment="1">
      <alignment horizontal="left" indent="2"/>
    </xf>
    <xf numFmtId="0" fontId="0" fillId="0" borderId="0" xfId="0" applyBorder="1" applyAlignment="1">
      <alignment horizontal="left" indent="4"/>
    </xf>
    <xf numFmtId="168" fontId="21" fillId="2" borderId="10" xfId="0" applyNumberFormat="1" applyFont="1" applyFill="1" applyBorder="1" applyAlignment="1">
      <alignment horizontal="left" indent="8"/>
    </xf>
    <xf numFmtId="0" fontId="1" fillId="2" borderId="0" xfId="0" applyFont="1" applyFill="1" applyBorder="1" applyAlignment="1">
      <alignment horizontal="left" indent="8"/>
    </xf>
    <xf numFmtId="167" fontId="10" fillId="2" borderId="16" xfId="0" applyNumberFormat="1" applyFont="1" applyFill="1" applyBorder="1" applyAlignment="1">
      <alignment wrapText="1"/>
    </xf>
    <xf numFmtId="0" fontId="26" fillId="2" borderId="12" xfId="0" applyFont="1" applyFill="1" applyBorder="1" applyAlignment="1"/>
    <xf numFmtId="168" fontId="10" fillId="2" borderId="13" xfId="0" applyNumberFormat="1" applyFont="1" applyFill="1" applyBorder="1" applyAlignment="1">
      <alignment wrapText="1"/>
    </xf>
    <xf numFmtId="168" fontId="10" fillId="2" borderId="6" xfId="0" applyNumberFormat="1" applyFont="1" applyFill="1" applyBorder="1" applyAlignment="1">
      <alignment wrapText="1"/>
    </xf>
    <xf numFmtId="168" fontId="10" fillId="2" borderId="18" xfId="0" applyNumberFormat="1" applyFont="1" applyFill="1" applyBorder="1" applyAlignment="1">
      <alignment wrapText="1"/>
    </xf>
    <xf numFmtId="0" fontId="0" fillId="2" borderId="0" xfId="0" applyFill="1" applyBorder="1" applyAlignment="1">
      <alignment horizontal="left" wrapText="1" indent="4"/>
    </xf>
    <xf numFmtId="168" fontId="32" fillId="2" borderId="10" xfId="0" applyNumberFormat="1" applyFont="1" applyFill="1" applyBorder="1" applyAlignment="1">
      <alignment horizontal="left" indent="6"/>
    </xf>
    <xf numFmtId="0" fontId="1" fillId="2" borderId="0" xfId="0" applyFont="1" applyFill="1" applyBorder="1" applyAlignment="1">
      <alignment horizontal="left" indent="6"/>
    </xf>
    <xf numFmtId="168" fontId="11" fillId="2" borderId="10" xfId="0" applyNumberFormat="1" applyFont="1" applyFill="1" applyBorder="1" applyAlignment="1">
      <alignment horizontal="left" indent="6"/>
    </xf>
    <xf numFmtId="0" fontId="0" fillId="2" borderId="0" xfId="0" applyFill="1" applyBorder="1" applyAlignment="1">
      <alignment horizontal="left" indent="6"/>
    </xf>
    <xf numFmtId="168" fontId="14" fillId="3" borderId="10" xfId="0" applyNumberFormat="1" applyFont="1" applyFill="1" applyBorder="1" applyAlignment="1"/>
    <xf numFmtId="0" fontId="1" fillId="3" borderId="0" xfId="0" applyFont="1" applyFill="1" applyBorder="1" applyAlignment="1"/>
    <xf numFmtId="168" fontId="21" fillId="2" borderId="10" xfId="0" applyNumberFormat="1" applyFont="1" applyFill="1" applyBorder="1" applyAlignment="1">
      <alignment horizontal="left" indent="4"/>
    </xf>
    <xf numFmtId="0" fontId="1" fillId="2" borderId="0" xfId="0" applyFont="1" applyFill="1" applyBorder="1" applyAlignment="1">
      <alignment horizontal="left" indent="4"/>
    </xf>
    <xf numFmtId="168" fontId="10" fillId="2" borderId="10" xfId="0" applyNumberFormat="1" applyFont="1" applyFill="1" applyBorder="1" applyAlignment="1"/>
    <xf numFmtId="0" fontId="26" fillId="2" borderId="0" xfId="0" applyFont="1" applyFill="1" applyBorder="1" applyAlignment="1"/>
    <xf numFmtId="0" fontId="21" fillId="3" borderId="5" xfId="0" applyFont="1" applyFill="1" applyBorder="1" applyAlignment="1">
      <alignment horizontal="left" wrapText="1" indent="6"/>
    </xf>
    <xf numFmtId="168" fontId="36" fillId="2" borderId="0" xfId="0" applyNumberFormat="1" applyFont="1" applyFill="1" applyBorder="1" applyAlignment="1">
      <alignment horizontal="left" wrapText="1" indent="10"/>
    </xf>
    <xf numFmtId="168" fontId="36" fillId="2" borderId="5" xfId="0" applyNumberFormat="1" applyFont="1" applyFill="1" applyBorder="1" applyAlignment="1">
      <alignment horizontal="left" wrapText="1" indent="10"/>
    </xf>
    <xf numFmtId="168" fontId="2" fillId="3" borderId="10" xfId="0" applyNumberFormat="1" applyFont="1" applyFill="1" applyBorder="1" applyAlignment="1">
      <alignment horizontal="left" indent="8"/>
    </xf>
    <xf numFmtId="0" fontId="0" fillId="3" borderId="0" xfId="0" applyFill="1" applyBorder="1" applyAlignment="1">
      <alignment horizontal="left" indent="8"/>
    </xf>
    <xf numFmtId="168" fontId="2" fillId="3" borderId="1" xfId="0" applyNumberFormat="1" applyFont="1" applyFill="1" applyBorder="1" applyAlignment="1"/>
    <xf numFmtId="0" fontId="0" fillId="3" borderId="2" xfId="0" applyFill="1" applyBorder="1" applyAlignment="1"/>
    <xf numFmtId="168" fontId="5" fillId="3" borderId="10" xfId="0" applyNumberFormat="1" applyFont="1" applyFill="1" applyBorder="1" applyAlignment="1"/>
    <xf numFmtId="0" fontId="0" fillId="3" borderId="0" xfId="0" applyFill="1" applyBorder="1" applyAlignment="1"/>
    <xf numFmtId="168" fontId="2" fillId="2" borderId="13" xfId="0" applyNumberFormat="1" applyFont="1" applyFill="1" applyBorder="1" applyAlignment="1"/>
    <xf numFmtId="0" fontId="0" fillId="2" borderId="6" xfId="0" applyFill="1" applyBorder="1" applyAlignment="1"/>
    <xf numFmtId="168" fontId="5" fillId="2" borderId="0" xfId="0" applyNumberFormat="1" applyFont="1" applyFill="1" applyBorder="1" applyAlignment="1">
      <alignment horizontal="left" wrapText="1" indent="6"/>
    </xf>
    <xf numFmtId="168" fontId="5" fillId="2" borderId="5" xfId="0" applyNumberFormat="1" applyFont="1" applyFill="1" applyBorder="1" applyAlignment="1">
      <alignment horizontal="left" wrapText="1" indent="6"/>
    </xf>
    <xf numFmtId="0" fontId="0" fillId="3" borderId="5" xfId="0" applyFill="1" applyBorder="1" applyAlignment="1">
      <alignment horizontal="left" wrapText="1" indent="3"/>
    </xf>
    <xf numFmtId="168" fontId="2" fillId="2" borderId="2" xfId="0" applyNumberFormat="1" applyFont="1" applyFill="1" applyBorder="1" applyAlignment="1"/>
    <xf numFmtId="168" fontId="2" fillId="2" borderId="0" xfId="0" applyNumberFormat="1" applyFont="1" applyFill="1" applyBorder="1" applyAlignment="1">
      <alignment horizontal="left" indent="4"/>
    </xf>
    <xf numFmtId="168" fontId="10" fillId="2" borderId="0" xfId="0" applyNumberFormat="1" applyFont="1" applyFill="1" applyBorder="1" applyAlignment="1">
      <alignment horizontal="left" indent="2"/>
    </xf>
    <xf numFmtId="168" fontId="36" fillId="2" borderId="10" xfId="0" applyNumberFormat="1" applyFont="1" applyFill="1" applyBorder="1" applyAlignment="1">
      <alignment horizontal="left" indent="8"/>
    </xf>
    <xf numFmtId="168" fontId="36" fillId="2" borderId="0" xfId="0" applyNumberFormat="1" applyFont="1" applyFill="1" applyBorder="1" applyAlignment="1">
      <alignment horizontal="left" indent="8"/>
    </xf>
    <xf numFmtId="168" fontId="2" fillId="2" borderId="0" xfId="0" applyNumberFormat="1" applyFont="1" applyFill="1" applyBorder="1" applyAlignment="1">
      <alignment horizontal="left" wrapText="1" indent="4"/>
    </xf>
    <xf numFmtId="168" fontId="5" fillId="2" borderId="0" xfId="0" applyNumberFormat="1" applyFont="1" applyFill="1" applyBorder="1" applyAlignment="1"/>
    <xf numFmtId="168" fontId="2" fillId="2" borderId="0" xfId="0" applyNumberFormat="1" applyFont="1" applyFill="1" applyBorder="1" applyAlignment="1">
      <alignment horizontal="left" indent="8"/>
    </xf>
    <xf numFmtId="168" fontId="11" fillId="2" borderId="0" xfId="0" applyNumberFormat="1" applyFont="1" applyFill="1" applyBorder="1" applyAlignment="1">
      <alignment horizontal="left" indent="6"/>
    </xf>
    <xf numFmtId="168" fontId="10" fillId="2" borderId="0" xfId="0" applyNumberFormat="1" applyFont="1" applyFill="1" applyBorder="1" applyAlignment="1"/>
    <xf numFmtId="168" fontId="21" fillId="2" borderId="0" xfId="0" applyNumberFormat="1" applyFont="1" applyFill="1" applyBorder="1" applyAlignment="1">
      <alignment horizontal="left" indent="4"/>
    </xf>
    <xf numFmtId="168" fontId="14" fillId="2" borderId="13" xfId="0" applyNumberFormat="1" applyFont="1" applyFill="1" applyBorder="1" applyAlignment="1"/>
    <xf numFmtId="168" fontId="14" fillId="2" borderId="6" xfId="0" applyNumberFormat="1" applyFont="1" applyFill="1" applyBorder="1" applyAlignment="1"/>
    <xf numFmtId="168" fontId="2" fillId="3" borderId="0" xfId="0" applyNumberFormat="1" applyFont="1" applyFill="1" applyBorder="1" applyAlignment="1">
      <alignment horizontal="left" wrapText="1" indent="10"/>
    </xf>
    <xf numFmtId="168" fontId="2" fillId="3" borderId="5" xfId="0" applyNumberFormat="1" applyFont="1" applyFill="1" applyBorder="1" applyAlignment="1">
      <alignment horizontal="left" wrapText="1" indent="10"/>
    </xf>
    <xf numFmtId="167" fontId="10" fillId="2" borderId="12" xfId="0" applyNumberFormat="1" applyFont="1" applyFill="1" applyBorder="1" applyAlignment="1">
      <alignment wrapText="1"/>
    </xf>
    <xf numFmtId="168" fontId="5" fillId="2" borderId="0" xfId="0" applyNumberFormat="1" applyFont="1" applyFill="1" applyBorder="1" applyAlignment="1">
      <alignment horizontal="left" wrapText="1" indent="8"/>
    </xf>
    <xf numFmtId="168" fontId="5" fillId="2" borderId="5" xfId="0" applyNumberFormat="1" applyFont="1" applyFill="1" applyBorder="1" applyAlignment="1">
      <alignment horizontal="left" wrapText="1" indent="8"/>
    </xf>
    <xf numFmtId="168" fontId="21" fillId="3" borderId="10" xfId="0" applyNumberFormat="1" applyFont="1" applyFill="1" applyBorder="1" applyAlignment="1">
      <alignment horizontal="left" wrapText="1" indent="10"/>
    </xf>
    <xf numFmtId="168" fontId="10" fillId="2" borderId="10" xfId="0" applyNumberFormat="1" applyFont="1" applyFill="1" applyBorder="1" applyAlignment="1">
      <alignment horizontal="left" vertical="center" wrapText="1" indent="3"/>
    </xf>
    <xf numFmtId="168" fontId="10" fillId="2" borderId="0" xfId="0" applyNumberFormat="1" applyFont="1" applyFill="1" applyBorder="1" applyAlignment="1">
      <alignment horizontal="left" vertical="center" wrapText="1" indent="3"/>
    </xf>
    <xf numFmtId="168" fontId="10" fillId="2" borderId="5" xfId="0" applyNumberFormat="1" applyFont="1" applyFill="1" applyBorder="1" applyAlignment="1">
      <alignment horizontal="left" vertical="center" wrapText="1" indent="3"/>
    </xf>
    <xf numFmtId="168" fontId="5" fillId="3" borderId="0" xfId="0" applyNumberFormat="1" applyFont="1" applyFill="1" applyBorder="1" applyAlignment="1">
      <alignment horizontal="left" wrapText="1" indent="6"/>
    </xf>
    <xf numFmtId="168" fontId="5" fillId="3" borderId="5" xfId="0" applyNumberFormat="1" applyFont="1" applyFill="1" applyBorder="1" applyAlignment="1">
      <alignment horizontal="left" wrapText="1" indent="6"/>
    </xf>
    <xf numFmtId="168" fontId="36" fillId="3" borderId="0" xfId="0" applyNumberFormat="1" applyFont="1" applyFill="1" applyBorder="1" applyAlignment="1">
      <alignment horizontal="left" wrapText="1" indent="10"/>
    </xf>
    <xf numFmtId="168" fontId="36" fillId="3" borderId="5" xfId="0" applyNumberFormat="1" applyFont="1" applyFill="1" applyBorder="1" applyAlignment="1">
      <alignment horizontal="left" wrapText="1" indent="10"/>
    </xf>
    <xf numFmtId="168" fontId="10" fillId="3" borderId="0" xfId="0" applyNumberFormat="1" applyFont="1" applyFill="1" applyBorder="1" applyAlignment="1">
      <alignment horizontal="left" wrapText="1" indent="3"/>
    </xf>
    <xf numFmtId="168" fontId="10" fillId="3" borderId="5" xfId="0" applyNumberFormat="1" applyFont="1" applyFill="1" applyBorder="1" applyAlignment="1">
      <alignment horizontal="left" wrapText="1" indent="3"/>
    </xf>
    <xf numFmtId="0" fontId="24" fillId="0" borderId="0" xfId="0" applyFont="1" applyBorder="1" applyAlignment="1">
      <alignment horizontal="left" indent="4"/>
    </xf>
    <xf numFmtId="0" fontId="24" fillId="3" borderId="0" xfId="0" applyFont="1" applyFill="1" applyBorder="1" applyAlignment="1"/>
  </cellXfs>
  <cellStyles count="5">
    <cellStyle name="Milliers" xfId="1" builtinId="3"/>
    <cellStyle name="Normal" xfId="0" builtinId="0"/>
    <cellStyle name="Normal_Feuil1" xfId="2"/>
    <cellStyle name="Pourcentage" xfId="3" builtinId="5"/>
    <cellStyle name="Pourcentage 2" xfId="4"/>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6"/>
  <sheetViews>
    <sheetView view="pageBreakPreview" topLeftCell="A42" zoomScaleNormal="100" zoomScaleSheetLayoutView="100" workbookViewId="0">
      <selection activeCell="H47" sqref="H47"/>
    </sheetView>
  </sheetViews>
  <sheetFormatPr baseColWidth="10" defaultRowHeight="12.75" x14ac:dyDescent="0.2"/>
  <cols>
    <col min="1" max="1" width="72.140625" style="602" bestFit="1" customWidth="1"/>
    <col min="2" max="2" width="17.5703125" style="682" customWidth="1"/>
    <col min="3" max="3" width="17.140625" style="682" customWidth="1"/>
    <col min="4" max="4" width="17.85546875" style="682" customWidth="1"/>
    <col min="5" max="5" width="15.7109375" style="682" customWidth="1"/>
    <col min="6" max="6" width="3.28515625" style="602" customWidth="1"/>
    <col min="7" max="16384" width="11.42578125" style="602"/>
  </cols>
  <sheetData>
    <row r="1" spans="1:5" ht="42.75" customHeight="1" x14ac:dyDescent="0.2">
      <c r="A1" s="797" t="s">
        <v>661</v>
      </c>
      <c r="B1" s="798"/>
      <c r="C1" s="798"/>
      <c r="D1" s="798"/>
      <c r="E1" s="799"/>
    </row>
    <row r="2" spans="1:5" ht="42.75" customHeight="1" x14ac:dyDescent="0.2">
      <c r="A2" s="748" t="s">
        <v>660</v>
      </c>
      <c r="B2" s="747"/>
      <c r="C2" s="747"/>
      <c r="D2" s="747"/>
      <c r="E2" s="746"/>
    </row>
    <row r="3" spans="1:5" ht="42.75" customHeight="1" thickBot="1" x14ac:dyDescent="0.25">
      <c r="A3" s="745" t="s">
        <v>503</v>
      </c>
      <c r="B3" s="744"/>
      <c r="C3" s="744"/>
      <c r="D3" s="744"/>
      <c r="E3" s="743"/>
    </row>
    <row r="4" spans="1:5" ht="30.75" customHeight="1" x14ac:dyDescent="0.2">
      <c r="A4" s="742" t="s">
        <v>659</v>
      </c>
      <c r="B4" s="741" t="s">
        <v>658</v>
      </c>
      <c r="C4" s="740" t="s">
        <v>657</v>
      </c>
      <c r="D4" s="739" t="s">
        <v>656</v>
      </c>
      <c r="E4" s="738" t="s">
        <v>6</v>
      </c>
    </row>
    <row r="5" spans="1:5" ht="13.5" thickBot="1" x14ac:dyDescent="0.25">
      <c r="A5" s="737"/>
      <c r="B5" s="736"/>
      <c r="C5" s="691"/>
      <c r="D5" s="690"/>
      <c r="E5" s="689"/>
    </row>
    <row r="6" spans="1:5" x14ac:dyDescent="0.2">
      <c r="A6" s="698"/>
      <c r="B6" s="708"/>
      <c r="C6" s="707"/>
      <c r="D6" s="706"/>
      <c r="E6" s="705"/>
    </row>
    <row r="7" spans="1:5" ht="24.75" customHeight="1" x14ac:dyDescent="0.2">
      <c r="A7" s="733" t="s">
        <v>88</v>
      </c>
      <c r="B7" s="697">
        <v>462243314.27162844</v>
      </c>
      <c r="C7" s="696">
        <v>3582108.2120000003</v>
      </c>
      <c r="D7" s="695">
        <v>6108723.1000000015</v>
      </c>
      <c r="E7" s="694">
        <v>471934145.58362848</v>
      </c>
    </row>
    <row r="8" spans="1:5" ht="14.25" customHeight="1" x14ac:dyDescent="0.2">
      <c r="A8" s="733" t="s">
        <v>102</v>
      </c>
      <c r="B8" s="697">
        <v>1192877183.558928</v>
      </c>
      <c r="C8" s="735">
        <v>18937837.104085002</v>
      </c>
      <c r="D8" s="695">
        <v>10576338.239999998</v>
      </c>
      <c r="E8" s="694">
        <v>1222391358.903013</v>
      </c>
    </row>
    <row r="9" spans="1:5" s="683" customFormat="1" x14ac:dyDescent="0.2">
      <c r="A9" s="734" t="s">
        <v>113</v>
      </c>
      <c r="B9" s="713">
        <v>1655120497.8305566</v>
      </c>
      <c r="C9" s="712">
        <v>22519945.316085007</v>
      </c>
      <c r="D9" s="711">
        <v>16685061.34</v>
      </c>
      <c r="E9" s="710">
        <v>1694325504.4866416</v>
      </c>
    </row>
    <row r="10" spans="1:5" ht="21" customHeight="1" x14ac:dyDescent="0.2">
      <c r="A10" s="733" t="s">
        <v>121</v>
      </c>
      <c r="B10" s="697">
        <v>330411524.06250006</v>
      </c>
      <c r="C10" s="696">
        <v>1057880.4300000006</v>
      </c>
      <c r="D10" s="695">
        <v>19540.939999999999</v>
      </c>
      <c r="E10" s="694">
        <v>331488945.43250006</v>
      </c>
    </row>
    <row r="11" spans="1:5" x14ac:dyDescent="0.2">
      <c r="A11" s="733" t="s">
        <v>122</v>
      </c>
      <c r="B11" s="697">
        <v>15530003.337501999</v>
      </c>
      <c r="C11" s="696">
        <v>26535967.49000001</v>
      </c>
      <c r="D11" s="695">
        <v>1174.96</v>
      </c>
      <c r="E11" s="694">
        <v>42067145.787502013</v>
      </c>
    </row>
    <row r="12" spans="1:5" x14ac:dyDescent="0.2">
      <c r="A12" s="733" t="s">
        <v>243</v>
      </c>
      <c r="B12" s="697">
        <v>142488818.315768</v>
      </c>
      <c r="C12" s="696">
        <v>2320381.87</v>
      </c>
      <c r="D12" s="695">
        <v>379172.23999999987</v>
      </c>
      <c r="E12" s="694">
        <v>145188372.42576802</v>
      </c>
    </row>
    <row r="13" spans="1:5" s="683" customFormat="1" ht="22.5" customHeight="1" x14ac:dyDescent="0.2">
      <c r="A13" s="734" t="s">
        <v>655</v>
      </c>
      <c r="B13" s="713">
        <v>2143550843.5463266</v>
      </c>
      <c r="C13" s="712">
        <v>52434175.106085025</v>
      </c>
      <c r="D13" s="711">
        <v>17084949.479999997</v>
      </c>
      <c r="E13" s="710">
        <v>2213069968.1324115</v>
      </c>
    </row>
    <row r="14" spans="1:5" ht="18.75" customHeight="1" x14ac:dyDescent="0.2">
      <c r="A14" s="733" t="s">
        <v>124</v>
      </c>
      <c r="B14" s="697">
        <v>722037704.12680233</v>
      </c>
      <c r="C14" s="696">
        <v>2121582.0099999951</v>
      </c>
      <c r="D14" s="695">
        <v>1590304.7100000014</v>
      </c>
      <c r="E14" s="694">
        <v>725749590.84680235</v>
      </c>
    </row>
    <row r="15" spans="1:5" x14ac:dyDescent="0.2">
      <c r="A15" s="733" t="s">
        <v>132</v>
      </c>
      <c r="B15" s="697">
        <v>419218845.61648273</v>
      </c>
      <c r="C15" s="696">
        <v>2501368.8099999991</v>
      </c>
      <c r="D15" s="695">
        <v>16241992.720000001</v>
      </c>
      <c r="E15" s="694">
        <v>437962207.14648277</v>
      </c>
    </row>
    <row r="16" spans="1:5" x14ac:dyDescent="0.2">
      <c r="A16" s="733" t="s">
        <v>136</v>
      </c>
      <c r="B16" s="697">
        <v>86356472.373004705</v>
      </c>
      <c r="C16" s="696">
        <v>12682.02</v>
      </c>
      <c r="D16" s="695">
        <v>86186.700000000026</v>
      </c>
      <c r="E16" s="694">
        <v>86455341.093004704</v>
      </c>
    </row>
    <row r="17" spans="1:5" x14ac:dyDescent="0.2">
      <c r="A17" s="733" t="s">
        <v>141</v>
      </c>
      <c r="B17" s="697">
        <v>17689901.359999996</v>
      </c>
      <c r="C17" s="696">
        <v>25336.160000000014</v>
      </c>
      <c r="D17" s="695">
        <v>11410.610000000002</v>
      </c>
      <c r="E17" s="694">
        <v>17726648.129999995</v>
      </c>
    </row>
    <row r="18" spans="1:5" x14ac:dyDescent="0.2">
      <c r="A18" s="733" t="s">
        <v>139</v>
      </c>
      <c r="B18" s="697">
        <v>6965736.6799999662</v>
      </c>
      <c r="C18" s="696">
        <v>2952.2500000000005</v>
      </c>
      <c r="D18" s="695">
        <v>116.67999999999999</v>
      </c>
      <c r="E18" s="694">
        <v>6968805.6099999659</v>
      </c>
    </row>
    <row r="19" spans="1:5" x14ac:dyDescent="0.2">
      <c r="A19" s="733" t="s">
        <v>466</v>
      </c>
      <c r="B19" s="697">
        <v>3041319.5999999996</v>
      </c>
      <c r="C19" s="696">
        <v>11400</v>
      </c>
      <c r="D19" s="695">
        <v>32130</v>
      </c>
      <c r="E19" s="694">
        <v>3084849.5999999996</v>
      </c>
    </row>
    <row r="20" spans="1:5" x14ac:dyDescent="0.2">
      <c r="A20" s="733" t="s">
        <v>654</v>
      </c>
      <c r="B20" s="697">
        <v>22954.230000000003</v>
      </c>
      <c r="C20" s="696">
        <v>922.36</v>
      </c>
      <c r="D20" s="695">
        <v>214.79000000000002</v>
      </c>
      <c r="E20" s="694">
        <v>24091.380000000005</v>
      </c>
    </row>
    <row r="21" spans="1:5" x14ac:dyDescent="0.2">
      <c r="A21" s="733" t="s">
        <v>244</v>
      </c>
      <c r="B21" s="697">
        <v>17269573.928211957</v>
      </c>
      <c r="C21" s="696">
        <v>55745.77999999997</v>
      </c>
      <c r="D21" s="695">
        <v>65811.75999999998</v>
      </c>
      <c r="E21" s="694">
        <v>17391131.46821196</v>
      </c>
    </row>
    <row r="22" spans="1:5" s="683" customFormat="1" ht="20.25" customHeight="1" x14ac:dyDescent="0.2">
      <c r="A22" s="734" t="s">
        <v>287</v>
      </c>
      <c r="B22" s="713">
        <v>1272602507.9145014</v>
      </c>
      <c r="C22" s="712">
        <v>4731989.3899999941</v>
      </c>
      <c r="D22" s="711">
        <v>18028167.970000006</v>
      </c>
      <c r="E22" s="710">
        <v>1295362665.2745016</v>
      </c>
    </row>
    <row r="23" spans="1:5" ht="24.75" customHeight="1" x14ac:dyDescent="0.2">
      <c r="A23" s="733" t="s">
        <v>145</v>
      </c>
      <c r="B23" s="697">
        <v>269394254.17042607</v>
      </c>
      <c r="C23" s="696">
        <v>10069430.949999992</v>
      </c>
      <c r="D23" s="695">
        <v>187205.29999999993</v>
      </c>
      <c r="E23" s="694">
        <v>279650890.42042607</v>
      </c>
    </row>
    <row r="24" spans="1:5" ht="23.25" customHeight="1" x14ac:dyDescent="0.2">
      <c r="A24" s="733" t="s">
        <v>162</v>
      </c>
      <c r="B24" s="697">
        <v>500647481.80141008</v>
      </c>
      <c r="C24" s="696">
        <v>773135.01</v>
      </c>
      <c r="D24" s="695">
        <v>5292711.4200000018</v>
      </c>
      <c r="E24" s="694">
        <v>506713328.23141009</v>
      </c>
    </row>
    <row r="25" spans="1:5" ht="24.75" customHeight="1" x14ac:dyDescent="0.2">
      <c r="A25" s="733" t="s">
        <v>653</v>
      </c>
      <c r="B25" s="697">
        <v>1033012154.7700002</v>
      </c>
      <c r="C25" s="696"/>
      <c r="D25" s="695">
        <v>432781222.45000017</v>
      </c>
      <c r="E25" s="694">
        <v>1465793377.2200003</v>
      </c>
    </row>
    <row r="26" spans="1:5" ht="22.5" customHeight="1" x14ac:dyDescent="0.2">
      <c r="A26" s="733" t="s">
        <v>158</v>
      </c>
      <c r="B26" s="697">
        <v>59396761.819035985</v>
      </c>
      <c r="C26" s="696">
        <v>62795.6875</v>
      </c>
      <c r="D26" s="695">
        <v>838154.03875000007</v>
      </c>
      <c r="E26" s="694">
        <v>60297711.545285977</v>
      </c>
    </row>
    <row r="27" spans="1:5" s="683" customFormat="1" ht="18" customHeight="1" x14ac:dyDescent="0.2">
      <c r="A27" s="734" t="s">
        <v>652</v>
      </c>
      <c r="B27" s="713">
        <v>5278604004.0216999</v>
      </c>
      <c r="C27" s="712">
        <v>68071526.143585011</v>
      </c>
      <c r="D27" s="711">
        <v>474212410.65875012</v>
      </c>
      <c r="E27" s="710">
        <v>5820887940.8240356</v>
      </c>
    </row>
    <row r="28" spans="1:5" ht="17.25" customHeight="1" x14ac:dyDescent="0.2">
      <c r="A28" s="733" t="s">
        <v>152</v>
      </c>
      <c r="B28" s="697">
        <v>2532088719.5788684</v>
      </c>
      <c r="C28" s="696">
        <v>6899401.5300000086</v>
      </c>
      <c r="D28" s="695">
        <v>2210560.2200000049</v>
      </c>
      <c r="E28" s="694">
        <v>2541198681.3288684</v>
      </c>
    </row>
    <row r="29" spans="1:5" x14ac:dyDescent="0.2">
      <c r="A29" s="733" t="s">
        <v>154</v>
      </c>
      <c r="B29" s="697">
        <v>709531592.30000412</v>
      </c>
      <c r="C29" s="696">
        <v>6994888.3200000487</v>
      </c>
      <c r="D29" s="695">
        <v>2726249.4299999988</v>
      </c>
      <c r="E29" s="694">
        <v>719252730.05000412</v>
      </c>
    </row>
    <row r="30" spans="1:5" x14ac:dyDescent="0.2">
      <c r="A30" s="733" t="s">
        <v>153</v>
      </c>
      <c r="B30" s="697">
        <v>43213.860000000015</v>
      </c>
      <c r="C30" s="696">
        <v>287.20000000000005</v>
      </c>
      <c r="D30" s="695"/>
      <c r="E30" s="694">
        <v>43501.060000000012</v>
      </c>
    </row>
    <row r="31" spans="1:5" s="683" customFormat="1" x14ac:dyDescent="0.2">
      <c r="A31" s="732" t="s">
        <v>651</v>
      </c>
      <c r="B31" s="713">
        <v>3241663525.738873</v>
      </c>
      <c r="C31" s="712">
        <v>13894577.050000058</v>
      </c>
      <c r="D31" s="711">
        <v>4936809.6500000041</v>
      </c>
      <c r="E31" s="710">
        <v>3260494912.4388733</v>
      </c>
    </row>
    <row r="32" spans="1:5" s="683" customFormat="1" ht="24.75" hidden="1" customHeight="1" x14ac:dyDescent="0.2">
      <c r="A32" s="731" t="s">
        <v>650</v>
      </c>
      <c r="B32" s="730">
        <v>9</v>
      </c>
      <c r="C32" s="729"/>
      <c r="D32" s="728"/>
      <c r="E32" s="727">
        <v>9</v>
      </c>
    </row>
    <row r="33" spans="1:5" s="683" customFormat="1" ht="22.5" customHeight="1" thickBot="1" x14ac:dyDescent="0.25">
      <c r="A33" s="726" t="s">
        <v>649</v>
      </c>
      <c r="B33" s="687">
        <v>8520267538.7605734</v>
      </c>
      <c r="C33" s="686">
        <v>81966103.193585083</v>
      </c>
      <c r="D33" s="685">
        <v>479149220.30875015</v>
      </c>
      <c r="E33" s="684">
        <v>9081382862.2629089</v>
      </c>
    </row>
    <row r="34" spans="1:5" s="721" customFormat="1" ht="24.95" customHeight="1" x14ac:dyDescent="0.2">
      <c r="A34" s="719" t="s">
        <v>648</v>
      </c>
      <c r="B34" s="725">
        <v>3872844975.6304846</v>
      </c>
      <c r="C34" s="724">
        <v>134914490.76523641</v>
      </c>
      <c r="D34" s="723">
        <v>18575979.134164304</v>
      </c>
      <c r="E34" s="722">
        <v>4026335445.5298853</v>
      </c>
    </row>
    <row r="35" spans="1:5" ht="24.95" customHeight="1" x14ac:dyDescent="0.2">
      <c r="A35" s="714" t="s">
        <v>647</v>
      </c>
      <c r="B35" s="713">
        <v>110249929.04890501</v>
      </c>
      <c r="C35" s="712">
        <v>3837678.7748399992</v>
      </c>
      <c r="D35" s="711">
        <v>528914.05082999845</v>
      </c>
      <c r="E35" s="710">
        <v>114616521.874575</v>
      </c>
    </row>
    <row r="36" spans="1:5" ht="24.95" customHeight="1" x14ac:dyDescent="0.2">
      <c r="A36" s="714" t="s">
        <v>646</v>
      </c>
      <c r="B36" s="713"/>
      <c r="C36" s="712"/>
      <c r="D36" s="711"/>
      <c r="E36" s="710"/>
    </row>
    <row r="37" spans="1:5" ht="24.95" customHeight="1" x14ac:dyDescent="0.2">
      <c r="A37" s="714" t="s">
        <v>645</v>
      </c>
      <c r="B37" s="713">
        <v>1659916034.6081991</v>
      </c>
      <c r="C37" s="712">
        <v>53943987.052446231</v>
      </c>
      <c r="D37" s="711">
        <v>7434632.8559038667</v>
      </c>
      <c r="E37" s="710">
        <v>1721294654.5165491</v>
      </c>
    </row>
    <row r="38" spans="1:5" ht="24.95" customHeight="1" x14ac:dyDescent="0.2">
      <c r="A38" s="698" t="s">
        <v>644</v>
      </c>
      <c r="B38" s="697">
        <v>314333122.16000217</v>
      </c>
      <c r="C38" s="696">
        <v>18140386.229999974</v>
      </c>
      <c r="D38" s="695">
        <v>1423168.7100000011</v>
      </c>
      <c r="E38" s="694">
        <v>333896677.10000211</v>
      </c>
    </row>
    <row r="39" spans="1:5" ht="24.95" customHeight="1" x14ac:dyDescent="0.2">
      <c r="A39" s="698" t="s">
        <v>643</v>
      </c>
      <c r="B39" s="697">
        <v>55622125.707309686</v>
      </c>
      <c r="C39" s="696">
        <v>2136081.2600000002</v>
      </c>
      <c r="D39" s="695">
        <v>102017.92</v>
      </c>
      <c r="E39" s="694">
        <v>57860224.887309685</v>
      </c>
    </row>
    <row r="40" spans="1:5" s="683" customFormat="1" ht="36.75" customHeight="1" thickBot="1" x14ac:dyDescent="0.25">
      <c r="A40" s="720" t="s">
        <v>642</v>
      </c>
      <c r="B40" s="713">
        <v>6012966187.1549006</v>
      </c>
      <c r="C40" s="712">
        <v>212972624.08252263</v>
      </c>
      <c r="D40" s="711">
        <v>28064712.670898166</v>
      </c>
      <c r="E40" s="710">
        <v>6254003523.9083214</v>
      </c>
    </row>
    <row r="41" spans="1:5" s="683" customFormat="1" ht="24.95" customHeight="1" x14ac:dyDescent="0.2">
      <c r="A41" s="719" t="s">
        <v>641</v>
      </c>
      <c r="B41" s="718">
        <v>1272119401.3403931</v>
      </c>
      <c r="C41" s="717">
        <v>33043869.610000033</v>
      </c>
      <c r="D41" s="716">
        <v>6916847.740000003</v>
      </c>
      <c r="E41" s="715">
        <v>1312080118.6903932</v>
      </c>
    </row>
    <row r="42" spans="1:5" s="683" customFormat="1" ht="24.95" customHeight="1" x14ac:dyDescent="0.2">
      <c r="A42" s="714" t="s">
        <v>640</v>
      </c>
      <c r="B42" s="713">
        <v>38961495.061346985</v>
      </c>
      <c r="C42" s="712"/>
      <c r="D42" s="711">
        <v>30476.118563999997</v>
      </c>
      <c r="E42" s="710">
        <v>38991971.179910988</v>
      </c>
    </row>
    <row r="43" spans="1:5" s="683" customFormat="1" ht="24.95" customHeight="1" x14ac:dyDescent="0.2">
      <c r="A43" s="714" t="s">
        <v>639</v>
      </c>
      <c r="B43" s="713"/>
      <c r="C43" s="712"/>
      <c r="D43" s="711"/>
      <c r="E43" s="710"/>
    </row>
    <row r="44" spans="1:5" s="683" customFormat="1" ht="24.95" customHeight="1" x14ac:dyDescent="0.2">
      <c r="A44" s="714" t="s">
        <v>638</v>
      </c>
      <c r="B44" s="713">
        <v>336019262.14296186</v>
      </c>
      <c r="C44" s="712">
        <v>18005.120000000003</v>
      </c>
      <c r="D44" s="711">
        <v>2452905.9499999988</v>
      </c>
      <c r="E44" s="710">
        <v>338490173.21296185</v>
      </c>
    </row>
    <row r="45" spans="1:5" x14ac:dyDescent="0.2">
      <c r="A45" s="698" t="s">
        <v>637</v>
      </c>
      <c r="B45" s="697">
        <v>82246676.959623069</v>
      </c>
      <c r="C45" s="696"/>
      <c r="D45" s="695">
        <v>108.43</v>
      </c>
      <c r="E45" s="694">
        <v>82246785.389623076</v>
      </c>
    </row>
    <row r="46" spans="1:5" x14ac:dyDescent="0.2">
      <c r="A46" s="698" t="s">
        <v>636</v>
      </c>
      <c r="B46" s="697">
        <v>253772585.18333876</v>
      </c>
      <c r="C46" s="696">
        <v>18005.120000000003</v>
      </c>
      <c r="D46" s="695">
        <v>2452797.5199999986</v>
      </c>
      <c r="E46" s="694">
        <v>256243387.82333878</v>
      </c>
    </row>
    <row r="47" spans="1:5" s="683" customFormat="1" ht="24.95" customHeight="1" x14ac:dyDescent="0.2">
      <c r="A47" s="714" t="s">
        <v>635</v>
      </c>
      <c r="B47" s="713">
        <v>21451025.804055989</v>
      </c>
      <c r="C47" s="712">
        <v>497889.66999999993</v>
      </c>
      <c r="D47" s="711">
        <v>29982.5</v>
      </c>
      <c r="E47" s="710">
        <v>21978897.974055991</v>
      </c>
    </row>
    <row r="48" spans="1:5" s="683" customFormat="1" ht="21" customHeight="1" thickBot="1" x14ac:dyDescent="0.25">
      <c r="A48" s="714" t="s">
        <v>290</v>
      </c>
      <c r="B48" s="713">
        <v>1668551184.348758</v>
      </c>
      <c r="C48" s="712">
        <v>33559764.400000036</v>
      </c>
      <c r="D48" s="711">
        <v>9430212.3085640017</v>
      </c>
      <c r="E48" s="710">
        <v>1711541161.057322</v>
      </c>
    </row>
    <row r="49" spans="1:5" ht="18" hidden="1" customHeight="1" x14ac:dyDescent="0.2">
      <c r="A49" s="709"/>
      <c r="B49" s="708"/>
      <c r="C49" s="707"/>
      <c r="D49" s="706"/>
      <c r="E49" s="705"/>
    </row>
    <row r="50" spans="1:5" ht="13.5" hidden="1" thickBot="1" x14ac:dyDescent="0.25">
      <c r="A50" s="698"/>
      <c r="B50" s="697"/>
      <c r="C50" s="696"/>
      <c r="D50" s="695"/>
      <c r="E50" s="694"/>
    </row>
    <row r="51" spans="1:5" ht="13.5" hidden="1" thickBot="1" x14ac:dyDescent="0.25">
      <c r="A51" s="698"/>
      <c r="B51" s="697"/>
      <c r="C51" s="696"/>
      <c r="D51" s="695"/>
      <c r="E51" s="694"/>
    </row>
    <row r="52" spans="1:5" ht="10.5" hidden="1" customHeight="1" thickBot="1" x14ac:dyDescent="0.25">
      <c r="A52" s="698"/>
      <c r="B52" s="697"/>
      <c r="C52" s="696"/>
      <c r="D52" s="695"/>
      <c r="E52" s="694"/>
    </row>
    <row r="53" spans="1:5" s="699" customFormat="1" ht="40.5" customHeight="1" thickBot="1" x14ac:dyDescent="0.25">
      <c r="A53" s="704" t="s">
        <v>475</v>
      </c>
      <c r="B53" s="703">
        <v>71199915.727233022</v>
      </c>
      <c r="C53" s="702"/>
      <c r="D53" s="701"/>
      <c r="E53" s="700">
        <v>71199915.727233022</v>
      </c>
    </row>
    <row r="54" spans="1:5" ht="21.75" customHeight="1" x14ac:dyDescent="0.2">
      <c r="A54" s="698" t="s">
        <v>634</v>
      </c>
      <c r="B54" s="697"/>
      <c r="C54" s="696">
        <v>107350481.91999999</v>
      </c>
      <c r="D54" s="695"/>
      <c r="E54" s="694">
        <v>107350481.91999999</v>
      </c>
    </row>
    <row r="55" spans="1:5" ht="21.75" customHeight="1" x14ac:dyDescent="0.2">
      <c r="A55" s="698" t="s">
        <v>298</v>
      </c>
      <c r="B55" s="697">
        <v>42957.81</v>
      </c>
      <c r="C55" s="696"/>
      <c r="D55" s="695"/>
      <c r="E55" s="694">
        <v>42957.81</v>
      </c>
    </row>
    <row r="56" spans="1:5" ht="21.75" customHeight="1" x14ac:dyDescent="0.2">
      <c r="A56" s="698" t="s">
        <v>421</v>
      </c>
      <c r="B56" s="697">
        <v>76988458.21774596</v>
      </c>
      <c r="C56" s="696"/>
      <c r="D56" s="695"/>
      <c r="E56" s="694">
        <v>76988458.21774596</v>
      </c>
    </row>
    <row r="57" spans="1:5" ht="21.75" customHeight="1" x14ac:dyDescent="0.2">
      <c r="A57" s="698" t="s">
        <v>495</v>
      </c>
      <c r="B57" s="697"/>
      <c r="C57" s="696"/>
      <c r="D57" s="695"/>
      <c r="E57" s="694"/>
    </row>
    <row r="58" spans="1:5" ht="21.75" customHeight="1" x14ac:dyDescent="0.2">
      <c r="A58" s="698" t="s">
        <v>389</v>
      </c>
      <c r="B58" s="697">
        <v>6132.21</v>
      </c>
      <c r="C58" s="696">
        <v>135.92000000000002</v>
      </c>
      <c r="D58" s="695">
        <v>157.83999999999997</v>
      </c>
      <c r="E58" s="694">
        <v>6425.97</v>
      </c>
    </row>
    <row r="59" spans="1:5" ht="21.75" hidden="1" customHeight="1" x14ac:dyDescent="0.2">
      <c r="A59" s="698"/>
      <c r="B59" s="697"/>
      <c r="C59" s="696"/>
      <c r="D59" s="695"/>
      <c r="E59" s="694"/>
    </row>
    <row r="60" spans="1:5" ht="21.75" customHeight="1" x14ac:dyDescent="0.2">
      <c r="A60" s="698" t="s">
        <v>384</v>
      </c>
      <c r="B60" s="697">
        <v>377342175</v>
      </c>
      <c r="C60" s="696"/>
      <c r="D60" s="695"/>
      <c r="E60" s="694">
        <v>377342175</v>
      </c>
    </row>
    <row r="61" spans="1:5" ht="20.25" customHeight="1" thickBot="1" x14ac:dyDescent="0.25">
      <c r="A61" s="693" t="s">
        <v>633</v>
      </c>
      <c r="B61" s="692">
        <v>1867.51</v>
      </c>
      <c r="C61" s="691"/>
      <c r="D61" s="690">
        <v>410232943.54000014</v>
      </c>
      <c r="E61" s="689">
        <v>410234811.05000013</v>
      </c>
    </row>
    <row r="62" spans="1:5" ht="22.5" customHeight="1" thickBot="1" x14ac:dyDescent="0.25">
      <c r="A62" s="693" t="s">
        <v>632</v>
      </c>
      <c r="B62" s="692"/>
      <c r="C62" s="691"/>
      <c r="D62" s="690"/>
      <c r="E62" s="689">
        <v>729914896.98000014</v>
      </c>
    </row>
    <row r="63" spans="1:5" ht="19.5" customHeight="1" thickBot="1" x14ac:dyDescent="0.25">
      <c r="A63" s="693" t="s">
        <v>631</v>
      </c>
      <c r="B63" s="692"/>
      <c r="C63" s="691"/>
      <c r="D63" s="690"/>
      <c r="E63" s="689">
        <v>9908532.0600000042</v>
      </c>
    </row>
    <row r="64" spans="1:5" ht="19.5" customHeight="1" thickBot="1" x14ac:dyDescent="0.25">
      <c r="A64" s="693" t="s">
        <v>240</v>
      </c>
      <c r="B64" s="692">
        <v>4874231.1399999987</v>
      </c>
      <c r="C64" s="691">
        <v>91094.459999999992</v>
      </c>
      <c r="D64" s="690">
        <v>10826.069999999998</v>
      </c>
      <c r="E64" s="689">
        <v>4976151.669999999</v>
      </c>
    </row>
    <row r="65" spans="1:5" ht="19.5" customHeight="1" thickBot="1" x14ac:dyDescent="0.25">
      <c r="A65" s="693" t="s">
        <v>433</v>
      </c>
      <c r="B65" s="692">
        <v>9495894.879999999</v>
      </c>
      <c r="C65" s="691"/>
      <c r="D65" s="690"/>
      <c r="E65" s="689">
        <v>9495894.879999999</v>
      </c>
    </row>
    <row r="66" spans="1:5" s="683" customFormat="1" ht="23.25" customHeight="1" thickBot="1" x14ac:dyDescent="0.25">
      <c r="A66" s="688" t="s">
        <v>630</v>
      </c>
      <c r="B66" s="687">
        <v>16741736542.759211</v>
      </c>
      <c r="C66" s="686">
        <v>435940203.97610778</v>
      </c>
      <c r="D66" s="685">
        <v>926888072.73821247</v>
      </c>
      <c r="E66" s="684">
        <v>18844388248.513531</v>
      </c>
    </row>
  </sheetData>
  <mergeCells count="1">
    <mergeCell ref="A1:E1"/>
  </mergeCells>
  <pageMargins left="0.78740157480314965" right="0.39370078740157483" top="0.55118110236220474" bottom="0.39370078740157483" header="0.51181102362204722" footer="0.51181102362204722"/>
  <pageSetup paperSize="9" scale="60" fitToWidth="2"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1">
    <tabColor indexed="26"/>
  </sheetPr>
  <dimension ref="A1:H358"/>
  <sheetViews>
    <sheetView showRowColHeaders="0" showZeros="0" view="pageBreakPreview" topLeftCell="B147" zoomScale="115" zoomScaleNormal="100" workbookViewId="0">
      <selection activeCell="I165" sqref="I165"/>
    </sheetView>
  </sheetViews>
  <sheetFormatPr baseColWidth="10" defaultRowHeight="11.25" x14ac:dyDescent="0.2"/>
  <cols>
    <col min="1" max="1" width="4" style="6" customWidth="1"/>
    <col min="2" max="2" width="42.85546875" style="5" customWidth="1"/>
    <col min="3" max="3" width="13.7109375" style="3" customWidth="1"/>
    <col min="4" max="4" width="13.5703125" style="3" customWidth="1"/>
    <col min="5" max="5" width="13" style="3" customWidth="1"/>
    <col min="6" max="6" width="13.7109375" style="3" customWidth="1"/>
    <col min="7" max="7" width="8.7109375" style="3" customWidth="1"/>
    <col min="8" max="8" width="2.5703125" style="3" customWidth="1"/>
    <col min="9" max="16384" width="11.42578125" style="5"/>
  </cols>
  <sheetData>
    <row r="1" spans="1:8" ht="9" customHeight="1" x14ac:dyDescent="0.2">
      <c r="A1" s="1"/>
      <c r="F1" s="4"/>
      <c r="G1" s="4"/>
      <c r="H1" s="4"/>
    </row>
    <row r="2" spans="1:8" ht="18" customHeight="1" x14ac:dyDescent="0.25">
      <c r="B2" s="7" t="s">
        <v>288</v>
      </c>
      <c r="C2" s="8"/>
      <c r="D2" s="8"/>
      <c r="E2" s="8"/>
      <c r="F2" s="8"/>
      <c r="G2" s="8"/>
      <c r="H2" s="8"/>
    </row>
    <row r="3" spans="1:8" ht="12" customHeight="1" x14ac:dyDescent="0.2">
      <c r="B3" s="9"/>
      <c r="C3" s="10" t="str">
        <f>AT_nbre!B3</f>
        <v>MOIS DE JUILLET 2024</v>
      </c>
      <c r="D3" s="11"/>
    </row>
    <row r="4" spans="1:8" ht="14.25" customHeight="1" x14ac:dyDescent="0.2">
      <c r="B4" s="12" t="s">
        <v>176</v>
      </c>
      <c r="C4" s="13"/>
      <c r="D4" s="13"/>
      <c r="E4" s="13"/>
      <c r="F4" s="13"/>
      <c r="G4" s="351"/>
      <c r="H4" s="15"/>
    </row>
    <row r="5" spans="1:8" ht="12" customHeight="1" x14ac:dyDescent="0.2">
      <c r="B5" s="16" t="s">
        <v>4</v>
      </c>
      <c r="C5" s="17" t="s">
        <v>1</v>
      </c>
      <c r="D5" s="17" t="s">
        <v>2</v>
      </c>
      <c r="E5" s="18" t="s">
        <v>6</v>
      </c>
      <c r="F5" s="219" t="s">
        <v>3</v>
      </c>
      <c r="G5" s="19" t="str">
        <f>Maladie_mnt!$H$5</f>
        <v>GAM</v>
      </c>
      <c r="H5" s="20"/>
    </row>
    <row r="6" spans="1:8" ht="9.75" customHeight="1" x14ac:dyDescent="0.2">
      <c r="B6" s="21"/>
      <c r="C6" s="45" t="s">
        <v>5</v>
      </c>
      <c r="D6" s="44" t="s">
        <v>5</v>
      </c>
      <c r="E6" s="44"/>
      <c r="F6" s="220" t="s">
        <v>87</v>
      </c>
      <c r="G6" s="22" t="str">
        <f>Maladie_mnt!$H$6</f>
        <v>en %</v>
      </c>
      <c r="H6" s="23"/>
    </row>
    <row r="7" spans="1:8" s="28" customFormat="1" ht="16.5" customHeight="1" x14ac:dyDescent="0.2">
      <c r="A7" s="24"/>
      <c r="B7" s="25" t="s">
        <v>170</v>
      </c>
      <c r="C7" s="192"/>
      <c r="D7" s="192"/>
      <c r="E7" s="192"/>
      <c r="F7" s="228"/>
      <c r="G7" s="193"/>
      <c r="H7" s="27"/>
    </row>
    <row r="8" spans="1:8" ht="6.75" customHeight="1" x14ac:dyDescent="0.2">
      <c r="B8" s="29"/>
      <c r="C8" s="30"/>
      <c r="D8" s="30"/>
      <c r="E8" s="30"/>
      <c r="F8" s="222"/>
      <c r="G8" s="179"/>
      <c r="H8" s="20"/>
    </row>
    <row r="9" spans="1:8" s="28" customFormat="1" ht="12.75" customHeight="1" x14ac:dyDescent="0.2">
      <c r="A9" s="24"/>
      <c r="B9" s="31" t="s">
        <v>88</v>
      </c>
      <c r="C9" s="30"/>
      <c r="D9" s="30"/>
      <c r="E9" s="30"/>
      <c r="F9" s="222"/>
      <c r="G9" s="179"/>
      <c r="H9" s="27"/>
    </row>
    <row r="10" spans="1:8" ht="10.5" customHeight="1" x14ac:dyDescent="0.2">
      <c r="B10" s="16" t="s">
        <v>22</v>
      </c>
      <c r="C10" s="30">
        <v>12279558</v>
      </c>
      <c r="D10" s="30">
        <v>5121163</v>
      </c>
      <c r="E10" s="30">
        <v>17400721</v>
      </c>
      <c r="F10" s="222">
        <v>253629</v>
      </c>
      <c r="G10" s="179">
        <v>0.16755098279228653</v>
      </c>
      <c r="H10" s="20"/>
    </row>
    <row r="11" spans="1:8" ht="10.5" customHeight="1" x14ac:dyDescent="0.2">
      <c r="B11" s="16" t="s">
        <v>23</v>
      </c>
      <c r="C11" s="30">
        <v>227084</v>
      </c>
      <c r="D11" s="30">
        <v>771190</v>
      </c>
      <c r="E11" s="30">
        <v>998274</v>
      </c>
      <c r="F11" s="222">
        <v>464</v>
      </c>
      <c r="G11" s="179">
        <v>4.0463765215732694E-2</v>
      </c>
      <c r="H11" s="20"/>
    </row>
    <row r="12" spans="1:8" ht="10.5" customHeight="1" x14ac:dyDescent="0.2">
      <c r="B12" s="33" t="s">
        <v>193</v>
      </c>
      <c r="C12" s="30">
        <v>53102.350000000064</v>
      </c>
      <c r="D12" s="30">
        <v>223427.46</v>
      </c>
      <c r="E12" s="30">
        <v>276529.81000000006</v>
      </c>
      <c r="F12" s="222">
        <v>213240.8</v>
      </c>
      <c r="G12" s="179">
        <v>4.1260929331195406E-2</v>
      </c>
      <c r="H12" s="20"/>
    </row>
    <row r="13" spans="1:8" ht="10.5" customHeight="1" x14ac:dyDescent="0.2">
      <c r="B13" s="33" t="s">
        <v>194</v>
      </c>
      <c r="C13" s="30">
        <v>646836</v>
      </c>
      <c r="D13" s="30">
        <v>315084.5</v>
      </c>
      <c r="E13" s="30">
        <v>961920.5</v>
      </c>
      <c r="F13" s="222">
        <v>59577.5</v>
      </c>
      <c r="G13" s="179">
        <v>0.16484881144116548</v>
      </c>
      <c r="H13" s="20"/>
    </row>
    <row r="14" spans="1:8" x14ac:dyDescent="0.2">
      <c r="B14" s="33" t="s">
        <v>322</v>
      </c>
      <c r="C14" s="30">
        <v>41180</v>
      </c>
      <c r="D14" s="30">
        <v>11690</v>
      </c>
      <c r="E14" s="30">
        <v>52870</v>
      </c>
      <c r="F14" s="222">
        <v>3122</v>
      </c>
      <c r="G14" s="179">
        <v>0.18980106220181825</v>
      </c>
      <c r="H14" s="20"/>
    </row>
    <row r="15" spans="1:8" x14ac:dyDescent="0.2">
      <c r="B15" s="33" t="s">
        <v>324</v>
      </c>
      <c r="C15" s="30">
        <v>8</v>
      </c>
      <c r="D15" s="30">
        <v>3</v>
      </c>
      <c r="E15" s="30">
        <v>11</v>
      </c>
      <c r="F15" s="222">
        <v>1</v>
      </c>
      <c r="G15" s="179">
        <v>0.10000000000000009</v>
      </c>
      <c r="H15" s="20"/>
    </row>
    <row r="16" spans="1:8" x14ac:dyDescent="0.2">
      <c r="B16" s="33" t="s">
        <v>325</v>
      </c>
      <c r="C16" s="30">
        <v>9</v>
      </c>
      <c r="D16" s="30">
        <v>318</v>
      </c>
      <c r="E16" s="30">
        <v>327</v>
      </c>
      <c r="F16" s="222">
        <v>303</v>
      </c>
      <c r="G16" s="179">
        <v>0.11604095563139927</v>
      </c>
      <c r="H16" s="20"/>
    </row>
    <row r="17" spans="1:8" x14ac:dyDescent="0.2">
      <c r="B17" s="33" t="s">
        <v>320</v>
      </c>
      <c r="C17" s="30">
        <v>156430</v>
      </c>
      <c r="D17" s="30">
        <v>83669</v>
      </c>
      <c r="E17" s="30">
        <v>240099</v>
      </c>
      <c r="F17" s="222">
        <v>6056</v>
      </c>
      <c r="G17" s="179">
        <v>3.4780135241715415E-2</v>
      </c>
      <c r="H17" s="20"/>
    </row>
    <row r="18" spans="1:8" x14ac:dyDescent="0.2">
      <c r="B18" s="33" t="s">
        <v>321</v>
      </c>
      <c r="C18" s="30">
        <v>11780</v>
      </c>
      <c r="D18" s="30">
        <v>1208</v>
      </c>
      <c r="E18" s="30">
        <v>12988</v>
      </c>
      <c r="F18" s="222">
        <v>63</v>
      </c>
      <c r="G18" s="179">
        <v>0.53795145056246296</v>
      </c>
      <c r="H18" s="20"/>
    </row>
    <row r="19" spans="1:8" x14ac:dyDescent="0.2">
      <c r="B19" s="33" t="s">
        <v>323</v>
      </c>
      <c r="C19" s="30">
        <v>437429</v>
      </c>
      <c r="D19" s="30">
        <v>218196.5</v>
      </c>
      <c r="E19" s="30">
        <v>655625.5</v>
      </c>
      <c r="F19" s="222">
        <v>50032.5</v>
      </c>
      <c r="G19" s="179">
        <v>0.2128253699287983</v>
      </c>
      <c r="H19" s="20"/>
    </row>
    <row r="20" spans="1:8" x14ac:dyDescent="0.2">
      <c r="B20" s="16" t="s">
        <v>195</v>
      </c>
      <c r="C20" s="30">
        <v>699938.35000000009</v>
      </c>
      <c r="D20" s="30">
        <v>538511.96</v>
      </c>
      <c r="E20" s="30">
        <v>1238450.31</v>
      </c>
      <c r="F20" s="222">
        <v>272818.3</v>
      </c>
      <c r="G20" s="179">
        <v>0.13477493436046362</v>
      </c>
      <c r="H20" s="20"/>
    </row>
    <row r="21" spans="1:8" x14ac:dyDescent="0.2">
      <c r="B21" s="35"/>
      <c r="C21" s="30"/>
      <c r="D21" s="30"/>
      <c r="E21" s="30"/>
      <c r="F21" s="222"/>
      <c r="G21" s="179"/>
      <c r="H21" s="34"/>
    </row>
    <row r="22" spans="1:8" s="28" customFormat="1" ht="12.75" customHeight="1" x14ac:dyDescent="0.2">
      <c r="A22" s="24"/>
      <c r="B22" s="31" t="s">
        <v>102</v>
      </c>
      <c r="C22" s="30"/>
      <c r="D22" s="30"/>
      <c r="E22" s="30"/>
      <c r="F22" s="222"/>
      <c r="G22" s="179"/>
      <c r="H22" s="36"/>
    </row>
    <row r="23" spans="1:8" ht="10.5" customHeight="1" x14ac:dyDescent="0.2">
      <c r="B23" s="16" t="s">
        <v>22</v>
      </c>
      <c r="C23" s="30">
        <v>4860776</v>
      </c>
      <c r="D23" s="30">
        <v>2130942</v>
      </c>
      <c r="E23" s="30">
        <v>6991718</v>
      </c>
      <c r="F23" s="222">
        <v>578280</v>
      </c>
      <c r="G23" s="179">
        <v>0.14760122466069969</v>
      </c>
      <c r="H23" s="20"/>
    </row>
    <row r="24" spans="1:8" ht="10.5" customHeight="1" x14ac:dyDescent="0.2">
      <c r="B24" s="16" t="s">
        <v>23</v>
      </c>
      <c r="C24" s="30">
        <v>2029</v>
      </c>
      <c r="D24" s="30">
        <v>3596</v>
      </c>
      <c r="E24" s="30">
        <v>5625</v>
      </c>
      <c r="F24" s="222">
        <v>10</v>
      </c>
      <c r="G24" s="179">
        <v>4.7876304023845018E-2</v>
      </c>
      <c r="H24" s="34"/>
    </row>
    <row r="25" spans="1:8" ht="10.5" customHeight="1" x14ac:dyDescent="0.2">
      <c r="B25" s="33" t="s">
        <v>193</v>
      </c>
      <c r="C25" s="30">
        <v>256991.95999999996</v>
      </c>
      <c r="D25" s="30">
        <v>1983688.1500000001</v>
      </c>
      <c r="E25" s="30">
        <v>2240680.1100000003</v>
      </c>
      <c r="F25" s="222">
        <v>1917978.7000000002</v>
      </c>
      <c r="G25" s="179">
        <v>0.20522661188508895</v>
      </c>
      <c r="H25" s="34"/>
    </row>
    <row r="26" spans="1:8" ht="10.5" customHeight="1" x14ac:dyDescent="0.2">
      <c r="B26" s="33" t="s">
        <v>194</v>
      </c>
      <c r="C26" s="30">
        <v>10551181.5</v>
      </c>
      <c r="D26" s="30">
        <v>6124759</v>
      </c>
      <c r="E26" s="30">
        <v>16675940.5</v>
      </c>
      <c r="F26" s="222">
        <v>2988382</v>
      </c>
      <c r="G26" s="179">
        <v>0.20184269029511093</v>
      </c>
      <c r="H26" s="34"/>
    </row>
    <row r="27" spans="1:8" ht="10.5" customHeight="1" x14ac:dyDescent="0.2">
      <c r="B27" s="33" t="s">
        <v>322</v>
      </c>
      <c r="C27" s="30">
        <v>167900</v>
      </c>
      <c r="D27" s="30">
        <v>644136</v>
      </c>
      <c r="E27" s="30">
        <v>812036</v>
      </c>
      <c r="F27" s="222">
        <v>557002</v>
      </c>
      <c r="G27" s="179">
        <v>0.21917899741986924</v>
      </c>
      <c r="H27" s="34"/>
    </row>
    <row r="28" spans="1:8" ht="10.5" customHeight="1" x14ac:dyDescent="0.2">
      <c r="B28" s="33" t="s">
        <v>324</v>
      </c>
      <c r="C28" s="30">
        <v>731</v>
      </c>
      <c r="D28" s="30">
        <v>11085</v>
      </c>
      <c r="E28" s="30">
        <v>11816</v>
      </c>
      <c r="F28" s="222">
        <v>11300</v>
      </c>
      <c r="G28" s="179">
        <v>0.10657426484360366</v>
      </c>
      <c r="H28" s="34"/>
    </row>
    <row r="29" spans="1:8" ht="10.5" customHeight="1" x14ac:dyDescent="0.2">
      <c r="B29" s="33" t="s">
        <v>325</v>
      </c>
      <c r="C29" s="30">
        <v>8882</v>
      </c>
      <c r="D29" s="30">
        <v>837302</v>
      </c>
      <c r="E29" s="30">
        <v>846184</v>
      </c>
      <c r="F29" s="222">
        <v>835126</v>
      </c>
      <c r="G29" s="179">
        <v>0.22205517693561916</v>
      </c>
      <c r="H29" s="34"/>
    </row>
    <row r="30" spans="1:8" ht="10.5" customHeight="1" x14ac:dyDescent="0.2">
      <c r="B30" s="33" t="s">
        <v>320</v>
      </c>
      <c r="C30" s="30">
        <v>1704054</v>
      </c>
      <c r="D30" s="30">
        <v>715138</v>
      </c>
      <c r="E30" s="30">
        <v>2419192</v>
      </c>
      <c r="F30" s="222">
        <v>85097</v>
      </c>
      <c r="G30" s="179">
        <v>0.18271813893366295</v>
      </c>
      <c r="H30" s="34"/>
    </row>
    <row r="31" spans="1:8" ht="10.5" customHeight="1" x14ac:dyDescent="0.2">
      <c r="B31" s="33" t="s">
        <v>321</v>
      </c>
      <c r="C31" s="30">
        <v>4182269</v>
      </c>
      <c r="D31" s="30">
        <v>1392299</v>
      </c>
      <c r="E31" s="30">
        <v>5574568</v>
      </c>
      <c r="F31" s="222">
        <v>380906</v>
      </c>
      <c r="G31" s="179">
        <v>0.20491183900870968</v>
      </c>
      <c r="H31" s="34"/>
    </row>
    <row r="32" spans="1:8" ht="10.5" customHeight="1" x14ac:dyDescent="0.2">
      <c r="B32" s="33" t="s">
        <v>323</v>
      </c>
      <c r="C32" s="30">
        <v>4487345.5</v>
      </c>
      <c r="D32" s="30">
        <v>2524799</v>
      </c>
      <c r="E32" s="30">
        <v>7012144.5</v>
      </c>
      <c r="F32" s="222">
        <v>1118951</v>
      </c>
      <c r="G32" s="179">
        <v>0.20191014415596942</v>
      </c>
      <c r="H32" s="34"/>
    </row>
    <row r="33" spans="1:8" ht="10.5" customHeight="1" x14ac:dyDescent="0.2">
      <c r="B33" s="269" t="s">
        <v>195</v>
      </c>
      <c r="C33" s="30">
        <v>10808173.460000001</v>
      </c>
      <c r="D33" s="30">
        <v>8108447.1500000004</v>
      </c>
      <c r="E33" s="30">
        <v>18916620.609999999</v>
      </c>
      <c r="F33" s="222">
        <v>4906360.7</v>
      </c>
      <c r="G33" s="179">
        <v>0.20224252452315694</v>
      </c>
      <c r="H33" s="34"/>
    </row>
    <row r="34" spans="1:8" ht="10.5" customHeight="1" x14ac:dyDescent="0.2">
      <c r="B34" s="16" t="s">
        <v>196</v>
      </c>
      <c r="C34" s="30">
        <v>5252</v>
      </c>
      <c r="D34" s="30">
        <v>371</v>
      </c>
      <c r="E34" s="30">
        <v>5623</v>
      </c>
      <c r="F34" s="222">
        <v>34</v>
      </c>
      <c r="G34" s="179">
        <v>-7.1652633316823477E-2</v>
      </c>
      <c r="H34" s="34"/>
    </row>
    <row r="35" spans="1:8" ht="10.5" customHeight="1" x14ac:dyDescent="0.2">
      <c r="B35" s="16" t="s">
        <v>197</v>
      </c>
      <c r="C35" s="30">
        <v>3867</v>
      </c>
      <c r="D35" s="30">
        <v>295</v>
      </c>
      <c r="E35" s="30">
        <v>4162</v>
      </c>
      <c r="F35" s="222">
        <v>9</v>
      </c>
      <c r="G35" s="179">
        <v>-4.1234738539506988E-2</v>
      </c>
      <c r="H35" s="34"/>
    </row>
    <row r="36" spans="1:8" ht="10.5" customHeight="1" x14ac:dyDescent="0.2">
      <c r="B36" s="16" t="s">
        <v>198</v>
      </c>
      <c r="C36" s="30">
        <v>20576.7</v>
      </c>
      <c r="D36" s="30">
        <v>278685</v>
      </c>
      <c r="E36" s="30">
        <v>299261.7</v>
      </c>
      <c r="F36" s="222"/>
      <c r="G36" s="179">
        <v>8.9472304639860223E-2</v>
      </c>
      <c r="H36" s="34"/>
    </row>
    <row r="37" spans="1:8" ht="9" customHeight="1" x14ac:dyDescent="0.2">
      <c r="B37" s="16" t="s">
        <v>303</v>
      </c>
      <c r="C37" s="30"/>
      <c r="D37" s="30"/>
      <c r="E37" s="30"/>
      <c r="F37" s="222"/>
      <c r="G37" s="179"/>
      <c r="H37" s="34"/>
    </row>
    <row r="38" spans="1:8" s="28" customFormat="1" ht="13.5" customHeight="1" x14ac:dyDescent="0.2">
      <c r="A38" s="24"/>
      <c r="B38" s="31" t="s">
        <v>113</v>
      </c>
      <c r="C38" s="30"/>
      <c r="D38" s="30"/>
      <c r="E38" s="30"/>
      <c r="F38" s="222"/>
      <c r="G38" s="179"/>
      <c r="H38" s="36"/>
    </row>
    <row r="39" spans="1:8" ht="10.5" customHeight="1" x14ac:dyDescent="0.2">
      <c r="B39" s="16" t="s">
        <v>22</v>
      </c>
      <c r="C39" s="30">
        <v>17140334</v>
      </c>
      <c r="D39" s="30">
        <v>7252105</v>
      </c>
      <c r="E39" s="30">
        <v>24392439</v>
      </c>
      <c r="F39" s="222">
        <v>831909</v>
      </c>
      <c r="G39" s="179">
        <v>0.16176212976999982</v>
      </c>
      <c r="H39" s="34"/>
    </row>
    <row r="40" spans="1:8" ht="10.5" customHeight="1" x14ac:dyDescent="0.2">
      <c r="B40" s="16" t="s">
        <v>23</v>
      </c>
      <c r="C40" s="30">
        <v>229113</v>
      </c>
      <c r="D40" s="30">
        <v>774786</v>
      </c>
      <c r="E40" s="30">
        <v>1003899</v>
      </c>
      <c r="F40" s="222">
        <v>474</v>
      </c>
      <c r="G40" s="179">
        <v>4.0505006638550833E-2</v>
      </c>
      <c r="H40" s="34"/>
    </row>
    <row r="41" spans="1:8" s="28" customFormat="1" ht="10.5" customHeight="1" x14ac:dyDescent="0.2">
      <c r="A41" s="24"/>
      <c r="B41" s="33" t="s">
        <v>193</v>
      </c>
      <c r="C41" s="30">
        <v>310094.31</v>
      </c>
      <c r="D41" s="30">
        <v>2207115.6100000003</v>
      </c>
      <c r="E41" s="30">
        <v>2517209.92</v>
      </c>
      <c r="F41" s="222">
        <v>2131219.5</v>
      </c>
      <c r="G41" s="179">
        <v>0.18473217025586575</v>
      </c>
      <c r="H41" s="27"/>
    </row>
    <row r="42" spans="1:8" ht="10.5" customHeight="1" x14ac:dyDescent="0.2">
      <c r="B42" s="33" t="s">
        <v>194</v>
      </c>
      <c r="C42" s="30">
        <v>11198017.5</v>
      </c>
      <c r="D42" s="30">
        <v>6439843.5</v>
      </c>
      <c r="E42" s="30">
        <v>17637861</v>
      </c>
      <c r="F42" s="222">
        <v>3047959.5</v>
      </c>
      <c r="G42" s="179">
        <v>0.19976467067890602</v>
      </c>
      <c r="H42" s="34"/>
    </row>
    <row r="43" spans="1:8" ht="10.5" customHeight="1" x14ac:dyDescent="0.2">
      <c r="B43" s="33" t="s">
        <v>322</v>
      </c>
      <c r="C43" s="30">
        <v>209080</v>
      </c>
      <c r="D43" s="30">
        <v>655826</v>
      </c>
      <c r="E43" s="30">
        <v>864906</v>
      </c>
      <c r="F43" s="222">
        <v>560124</v>
      </c>
      <c r="G43" s="179">
        <v>0.21734161403261854</v>
      </c>
      <c r="H43" s="34"/>
    </row>
    <row r="44" spans="1:8" ht="10.5" customHeight="1" x14ac:dyDescent="0.2">
      <c r="B44" s="33" t="s">
        <v>324</v>
      </c>
      <c r="C44" s="30">
        <v>739</v>
      </c>
      <c r="D44" s="30">
        <v>11088</v>
      </c>
      <c r="E44" s="343">
        <v>11827</v>
      </c>
      <c r="F44" s="222">
        <v>11301</v>
      </c>
      <c r="G44" s="344">
        <v>0.10656811377245501</v>
      </c>
      <c r="H44" s="34"/>
    </row>
    <row r="45" spans="1:8" ht="10.5" customHeight="1" x14ac:dyDescent="0.2">
      <c r="B45" s="33" t="s">
        <v>325</v>
      </c>
      <c r="C45" s="30">
        <v>8891</v>
      </c>
      <c r="D45" s="30">
        <v>837620</v>
      </c>
      <c r="E45" s="343">
        <v>846511</v>
      </c>
      <c r="F45" s="222">
        <v>835429</v>
      </c>
      <c r="G45" s="344">
        <v>0.22201033606652043</v>
      </c>
      <c r="H45" s="34"/>
    </row>
    <row r="46" spans="1:8" ht="10.5" customHeight="1" x14ac:dyDescent="0.2">
      <c r="B46" s="33" t="s">
        <v>320</v>
      </c>
      <c r="C46" s="30">
        <v>1860484</v>
      </c>
      <c r="D46" s="30">
        <v>798807</v>
      </c>
      <c r="E46" s="343">
        <v>2659291</v>
      </c>
      <c r="F46" s="222">
        <v>91153</v>
      </c>
      <c r="G46" s="344">
        <v>0.16764625814496714</v>
      </c>
      <c r="H46" s="34"/>
    </row>
    <row r="47" spans="1:8" ht="10.5" customHeight="1" x14ac:dyDescent="0.2">
      <c r="B47" s="33" t="s">
        <v>321</v>
      </c>
      <c r="C47" s="30">
        <v>4194049</v>
      </c>
      <c r="D47" s="30">
        <v>1393507</v>
      </c>
      <c r="E47" s="343">
        <v>5587556</v>
      </c>
      <c r="F47" s="222">
        <v>380969</v>
      </c>
      <c r="G47" s="344">
        <v>0.20551864182399027</v>
      </c>
      <c r="H47" s="34"/>
    </row>
    <row r="48" spans="1:8" ht="10.5" customHeight="1" x14ac:dyDescent="0.2">
      <c r="B48" s="33" t="s">
        <v>323</v>
      </c>
      <c r="C48" s="30">
        <v>4924774.5</v>
      </c>
      <c r="D48" s="30">
        <v>2742995.5</v>
      </c>
      <c r="E48" s="343">
        <v>7667770</v>
      </c>
      <c r="F48" s="222">
        <v>1168983.5</v>
      </c>
      <c r="G48" s="344">
        <v>0.20283575309063395</v>
      </c>
      <c r="H48" s="34"/>
    </row>
    <row r="49" spans="1:8" ht="10.5" customHeight="1" x14ac:dyDescent="0.2">
      <c r="B49" s="269" t="s">
        <v>195</v>
      </c>
      <c r="C49" s="30">
        <v>11508111.810000002</v>
      </c>
      <c r="D49" s="30">
        <v>8646959.1100000013</v>
      </c>
      <c r="E49" s="343">
        <v>20155070.920000002</v>
      </c>
      <c r="F49" s="222">
        <v>5179179</v>
      </c>
      <c r="G49" s="344">
        <v>0.19786641575054187</v>
      </c>
      <c r="H49" s="34"/>
    </row>
    <row r="50" spans="1:8" ht="10.5" customHeight="1" x14ac:dyDescent="0.2">
      <c r="B50" s="16" t="s">
        <v>196</v>
      </c>
      <c r="C50" s="30">
        <v>5252</v>
      </c>
      <c r="D50" s="30">
        <v>371</v>
      </c>
      <c r="E50" s="343">
        <v>5623</v>
      </c>
      <c r="F50" s="222">
        <v>34</v>
      </c>
      <c r="G50" s="344">
        <v>-7.1652633316823477E-2</v>
      </c>
      <c r="H50" s="34"/>
    </row>
    <row r="51" spans="1:8" s="28" customFormat="1" ht="10.5" customHeight="1" x14ac:dyDescent="0.2">
      <c r="A51" s="24"/>
      <c r="B51" s="16" t="s">
        <v>197</v>
      </c>
      <c r="C51" s="30">
        <v>3867</v>
      </c>
      <c r="D51" s="30">
        <v>295</v>
      </c>
      <c r="E51" s="343">
        <v>4162</v>
      </c>
      <c r="F51" s="222">
        <v>9</v>
      </c>
      <c r="G51" s="344">
        <v>-4.1234738539506988E-2</v>
      </c>
      <c r="H51" s="27"/>
    </row>
    <row r="52" spans="1:8" ht="10.5" customHeight="1" x14ac:dyDescent="0.2">
      <c r="B52" s="16" t="s">
        <v>198</v>
      </c>
      <c r="C52" s="30">
        <v>20576.7</v>
      </c>
      <c r="D52" s="30">
        <v>278685</v>
      </c>
      <c r="E52" s="343">
        <v>299261.7</v>
      </c>
      <c r="F52" s="222"/>
      <c r="G52" s="344">
        <v>8.9472304639860223E-2</v>
      </c>
      <c r="H52" s="34"/>
    </row>
    <row r="53" spans="1:8" ht="10.5" customHeight="1" x14ac:dyDescent="0.2">
      <c r="B53" s="16" t="s">
        <v>303</v>
      </c>
      <c r="C53" s="30"/>
      <c r="D53" s="30"/>
      <c r="E53" s="343"/>
      <c r="F53" s="222"/>
      <c r="G53" s="344"/>
      <c r="H53" s="34"/>
    </row>
    <row r="54" spans="1:8" ht="9.75" customHeight="1" x14ac:dyDescent="0.2">
      <c r="B54" s="31" t="s">
        <v>122</v>
      </c>
      <c r="C54" s="30"/>
      <c r="D54" s="30"/>
      <c r="E54" s="30"/>
      <c r="F54" s="222"/>
      <c r="G54" s="179"/>
      <c r="H54" s="34"/>
    </row>
    <row r="55" spans="1:8" ht="10.5" customHeight="1" x14ac:dyDescent="0.2">
      <c r="B55" s="16" t="s">
        <v>22</v>
      </c>
      <c r="C55" s="30">
        <v>333134</v>
      </c>
      <c r="D55" s="30">
        <v>158384</v>
      </c>
      <c r="E55" s="30">
        <v>491518</v>
      </c>
      <c r="F55" s="222">
        <v>363</v>
      </c>
      <c r="G55" s="179">
        <v>0.20643967286186959</v>
      </c>
      <c r="H55" s="34"/>
    </row>
    <row r="56" spans="1:8" ht="10.5" customHeight="1" x14ac:dyDescent="0.2">
      <c r="B56" s="16" t="s">
        <v>23</v>
      </c>
      <c r="C56" s="30">
        <v>2584</v>
      </c>
      <c r="D56" s="30">
        <v>4233</v>
      </c>
      <c r="E56" s="30">
        <v>6817</v>
      </c>
      <c r="F56" s="222"/>
      <c r="G56" s="179">
        <v>-7.5410280754102832E-2</v>
      </c>
      <c r="H56" s="34"/>
    </row>
    <row r="57" spans="1:8" s="28" customFormat="1" ht="7.5" customHeight="1" x14ac:dyDescent="0.2">
      <c r="A57" s="24"/>
      <c r="B57" s="35"/>
      <c r="C57" s="30"/>
      <c r="D57" s="30"/>
      <c r="E57" s="30"/>
      <c r="F57" s="222"/>
      <c r="G57" s="179"/>
      <c r="H57" s="36"/>
    </row>
    <row r="58" spans="1:8" s="28" customFormat="1" ht="10.5" customHeight="1" x14ac:dyDescent="0.2">
      <c r="A58" s="24"/>
      <c r="B58" s="31" t="s">
        <v>121</v>
      </c>
      <c r="C58" s="30"/>
      <c r="D58" s="30"/>
      <c r="E58" s="30"/>
      <c r="F58" s="222"/>
      <c r="G58" s="179"/>
      <c r="H58" s="36"/>
    </row>
    <row r="59" spans="1:8" s="28" customFormat="1" ht="10.5" customHeight="1" x14ac:dyDescent="0.2">
      <c r="A59" s="24"/>
      <c r="B59" s="16" t="s">
        <v>22</v>
      </c>
      <c r="C59" s="30">
        <v>961225</v>
      </c>
      <c r="D59" s="30">
        <v>66234</v>
      </c>
      <c r="E59" s="30">
        <v>1027459</v>
      </c>
      <c r="F59" s="222">
        <v>27</v>
      </c>
      <c r="G59" s="179">
        <v>0.14210714115006717</v>
      </c>
      <c r="H59" s="36"/>
    </row>
    <row r="60" spans="1:8" s="28" customFormat="1" ht="10.5" customHeight="1" x14ac:dyDescent="0.2">
      <c r="A60" s="24"/>
      <c r="B60" s="16" t="s">
        <v>23</v>
      </c>
      <c r="C60" s="30">
        <v>229</v>
      </c>
      <c r="D60" s="30">
        <v>53</v>
      </c>
      <c r="E60" s="30">
        <v>282</v>
      </c>
      <c r="F60" s="222"/>
      <c r="G60" s="179">
        <v>0.3364928909952607</v>
      </c>
      <c r="H60" s="36"/>
    </row>
    <row r="61" spans="1:8" s="28" customFormat="1" ht="10.5" customHeight="1" x14ac:dyDescent="0.2">
      <c r="A61" s="24"/>
      <c r="B61" s="16" t="s">
        <v>225</v>
      </c>
      <c r="C61" s="30">
        <v>4120545.95</v>
      </c>
      <c r="D61" s="30">
        <v>112812</v>
      </c>
      <c r="E61" s="30">
        <v>4233357.95</v>
      </c>
      <c r="F61" s="222">
        <v>147</v>
      </c>
      <c r="G61" s="179">
        <v>0.17879692607340036</v>
      </c>
      <c r="H61" s="36"/>
    </row>
    <row r="62" spans="1:8" s="28" customFormat="1" ht="10.5" customHeight="1" x14ac:dyDescent="0.2">
      <c r="A62" s="24"/>
      <c r="B62" s="16" t="s">
        <v>200</v>
      </c>
      <c r="C62" s="30">
        <v>6643</v>
      </c>
      <c r="D62" s="30">
        <v>47312</v>
      </c>
      <c r="E62" s="30">
        <v>53955</v>
      </c>
      <c r="F62" s="222">
        <v>24</v>
      </c>
      <c r="G62" s="179">
        <v>0.24397666751204672</v>
      </c>
      <c r="H62" s="36"/>
    </row>
    <row r="63" spans="1:8" s="28" customFormat="1" ht="10.5" customHeight="1" x14ac:dyDescent="0.2">
      <c r="A63" s="24"/>
      <c r="B63" s="16" t="s">
        <v>201</v>
      </c>
      <c r="C63" s="30">
        <v>439267</v>
      </c>
      <c r="D63" s="30">
        <v>124720</v>
      </c>
      <c r="E63" s="30">
        <v>563987</v>
      </c>
      <c r="F63" s="222">
        <v>10090</v>
      </c>
      <c r="G63" s="179">
        <v>0.16836919660336469</v>
      </c>
      <c r="H63" s="36"/>
    </row>
    <row r="64" spans="1:8" s="28" customFormat="1" ht="10.5" customHeight="1" x14ac:dyDescent="0.2">
      <c r="A64" s="24"/>
      <c r="B64" s="16" t="s">
        <v>202</v>
      </c>
      <c r="C64" s="30">
        <v>5146375</v>
      </c>
      <c r="D64" s="30">
        <v>316909</v>
      </c>
      <c r="E64" s="30">
        <v>5463284</v>
      </c>
      <c r="F64" s="222">
        <v>4503</v>
      </c>
      <c r="G64" s="179">
        <v>0.17620955119485737</v>
      </c>
      <c r="H64" s="36"/>
    </row>
    <row r="65" spans="1:8" s="28" customFormat="1" ht="10.5" customHeight="1" x14ac:dyDescent="0.2">
      <c r="A65" s="24"/>
      <c r="B65" s="16" t="s">
        <v>203</v>
      </c>
      <c r="C65" s="30">
        <v>1387722</v>
      </c>
      <c r="D65" s="30">
        <v>105625</v>
      </c>
      <c r="E65" s="30">
        <v>1493347</v>
      </c>
      <c r="F65" s="222">
        <v>4</v>
      </c>
      <c r="G65" s="179">
        <v>0.12371542067080687</v>
      </c>
      <c r="H65" s="36"/>
    </row>
    <row r="66" spans="1:8" s="28" customFormat="1" ht="10.5" customHeight="1" x14ac:dyDescent="0.2">
      <c r="A66" s="24"/>
      <c r="B66" s="16" t="s">
        <v>204</v>
      </c>
      <c r="C66" s="30">
        <v>1310118.83</v>
      </c>
      <c r="D66" s="30">
        <v>19553415</v>
      </c>
      <c r="E66" s="30">
        <v>20863533.829999998</v>
      </c>
      <c r="F66" s="222"/>
      <c r="G66" s="179">
        <v>0.16301095042588543</v>
      </c>
      <c r="H66" s="36"/>
    </row>
    <row r="67" spans="1:8" s="28" customFormat="1" ht="6.75" customHeight="1" x14ac:dyDescent="0.2">
      <c r="A67" s="24"/>
      <c r="B67" s="35"/>
      <c r="C67" s="30"/>
      <c r="D67" s="30"/>
      <c r="E67" s="30"/>
      <c r="F67" s="222"/>
      <c r="G67" s="179"/>
      <c r="H67" s="36"/>
    </row>
    <row r="68" spans="1:8" s="28" customFormat="1" ht="12" customHeight="1" x14ac:dyDescent="0.2">
      <c r="A68" s="24"/>
      <c r="B68" s="31" t="s">
        <v>243</v>
      </c>
      <c r="C68" s="30"/>
      <c r="D68" s="30"/>
      <c r="E68" s="30"/>
      <c r="F68" s="222"/>
      <c r="G68" s="179"/>
      <c r="H68" s="36"/>
    </row>
    <row r="69" spans="1:8" s="28" customFormat="1" ht="10.5" customHeight="1" x14ac:dyDescent="0.2">
      <c r="A69" s="24"/>
      <c r="B69" s="16" t="s">
        <v>22</v>
      </c>
      <c r="C69" s="30">
        <v>1065196</v>
      </c>
      <c r="D69" s="30">
        <v>461676</v>
      </c>
      <c r="E69" s="30">
        <v>1526872</v>
      </c>
      <c r="F69" s="222"/>
      <c r="G69" s="179">
        <v>0.25250871374536432</v>
      </c>
      <c r="H69" s="36"/>
    </row>
    <row r="70" spans="1:8" s="28" customFormat="1" ht="10.5" customHeight="1" x14ac:dyDescent="0.2">
      <c r="A70" s="24"/>
      <c r="B70" s="16" t="s">
        <v>23</v>
      </c>
      <c r="C70" s="30">
        <v>2347</v>
      </c>
      <c r="D70" s="30">
        <v>10426</v>
      </c>
      <c r="E70" s="30">
        <v>12773</v>
      </c>
      <c r="F70" s="222"/>
      <c r="G70" s="179">
        <v>0.20693565151658322</v>
      </c>
      <c r="H70" s="36"/>
    </row>
    <row r="71" spans="1:8" s="28" customFormat="1" ht="10.5" customHeight="1" x14ac:dyDescent="0.2">
      <c r="A71" s="24"/>
      <c r="B71" s="33" t="s">
        <v>193</v>
      </c>
      <c r="C71" s="30">
        <v>455952.31</v>
      </c>
      <c r="D71" s="30">
        <v>254558.05</v>
      </c>
      <c r="E71" s="30">
        <v>710510.36</v>
      </c>
      <c r="F71" s="222"/>
      <c r="G71" s="179">
        <v>0.20684938954948895</v>
      </c>
      <c r="H71" s="36"/>
    </row>
    <row r="72" spans="1:8" ht="10.5" customHeight="1" x14ac:dyDescent="0.2">
      <c r="B72" s="33" t="s">
        <v>194</v>
      </c>
      <c r="C72" s="30">
        <v>795153.5</v>
      </c>
      <c r="D72" s="30">
        <v>218397.5</v>
      </c>
      <c r="E72" s="30">
        <v>1013551</v>
      </c>
      <c r="F72" s="222"/>
      <c r="G72" s="179">
        <v>0.1619800014215913</v>
      </c>
      <c r="H72" s="34"/>
    </row>
    <row r="73" spans="1:8" ht="10.5" customHeight="1" x14ac:dyDescent="0.2">
      <c r="B73" s="33" t="s">
        <v>322</v>
      </c>
      <c r="C73" s="30">
        <v>12365</v>
      </c>
      <c r="D73" s="30">
        <v>9024</v>
      </c>
      <c r="E73" s="30">
        <v>21389</v>
      </c>
      <c r="F73" s="222"/>
      <c r="G73" s="179">
        <v>0.74433208285760877</v>
      </c>
      <c r="H73" s="34"/>
    </row>
    <row r="74" spans="1:8" ht="10.5" customHeight="1" x14ac:dyDescent="0.2">
      <c r="B74" s="33" t="s">
        <v>324</v>
      </c>
      <c r="C74" s="30">
        <v>15</v>
      </c>
      <c r="D74" s="30">
        <v>254</v>
      </c>
      <c r="E74" s="30">
        <v>269</v>
      </c>
      <c r="F74" s="222"/>
      <c r="G74" s="179">
        <v>0.46195652173913038</v>
      </c>
      <c r="H74" s="34"/>
    </row>
    <row r="75" spans="1:8" ht="10.5" customHeight="1" x14ac:dyDescent="0.2">
      <c r="B75" s="33" t="s">
        <v>325</v>
      </c>
      <c r="C75" s="30">
        <v>113</v>
      </c>
      <c r="D75" s="30">
        <v>3346</v>
      </c>
      <c r="E75" s="30">
        <v>3459</v>
      </c>
      <c r="F75" s="222"/>
      <c r="G75" s="179">
        <v>-0.39443277310924374</v>
      </c>
      <c r="H75" s="34"/>
    </row>
    <row r="76" spans="1:8" ht="10.5" customHeight="1" x14ac:dyDescent="0.2">
      <c r="B76" s="33" t="s">
        <v>320</v>
      </c>
      <c r="C76" s="30">
        <v>52624.5</v>
      </c>
      <c r="D76" s="30">
        <v>15842.5</v>
      </c>
      <c r="E76" s="30">
        <v>68467</v>
      </c>
      <c r="F76" s="222"/>
      <c r="G76" s="179">
        <v>0.26652361308940242</v>
      </c>
      <c r="H76" s="34"/>
    </row>
    <row r="77" spans="1:8" ht="10.5" customHeight="1" x14ac:dyDescent="0.2">
      <c r="B77" s="33" t="s">
        <v>321</v>
      </c>
      <c r="C77" s="30">
        <v>220024.5</v>
      </c>
      <c r="D77" s="30">
        <v>25067</v>
      </c>
      <c r="E77" s="30">
        <v>245091.5</v>
      </c>
      <c r="F77" s="222"/>
      <c r="G77" s="179">
        <v>0.21763117561871081</v>
      </c>
      <c r="H77" s="34"/>
    </row>
    <row r="78" spans="1:8" ht="10.5" customHeight="1" x14ac:dyDescent="0.2">
      <c r="B78" s="33" t="s">
        <v>323</v>
      </c>
      <c r="C78" s="30">
        <v>510011.5</v>
      </c>
      <c r="D78" s="30">
        <v>164864</v>
      </c>
      <c r="E78" s="30">
        <v>674875.5</v>
      </c>
      <c r="F78" s="222"/>
      <c r="G78" s="179">
        <v>0.12712282644367234</v>
      </c>
      <c r="H78" s="34"/>
    </row>
    <row r="79" spans="1:8" ht="10.5" customHeight="1" x14ac:dyDescent="0.2">
      <c r="B79" s="16" t="s">
        <v>195</v>
      </c>
      <c r="C79" s="30">
        <v>1251105.81</v>
      </c>
      <c r="D79" s="30">
        <v>472955.55000000005</v>
      </c>
      <c r="E79" s="30">
        <v>1724061.3599999999</v>
      </c>
      <c r="F79" s="222"/>
      <c r="G79" s="179">
        <v>0.18006086529099696</v>
      </c>
      <c r="H79" s="34"/>
    </row>
    <row r="80" spans="1:8" ht="10.5" customHeight="1" x14ac:dyDescent="0.2">
      <c r="B80" s="16" t="s">
        <v>196</v>
      </c>
      <c r="C80" s="30">
        <v>908</v>
      </c>
      <c r="D80" s="30">
        <v>104</v>
      </c>
      <c r="E80" s="30">
        <v>1012</v>
      </c>
      <c r="F80" s="222"/>
      <c r="G80" s="179">
        <v>-1.171875E-2</v>
      </c>
      <c r="H80" s="34"/>
    </row>
    <row r="81" spans="1:8" ht="10.5" customHeight="1" x14ac:dyDescent="0.2">
      <c r="B81" s="16" t="s">
        <v>197</v>
      </c>
      <c r="C81" s="30">
        <v>478</v>
      </c>
      <c r="D81" s="30">
        <v>60</v>
      </c>
      <c r="E81" s="30">
        <v>538</v>
      </c>
      <c r="F81" s="222"/>
      <c r="G81" s="179">
        <v>0.15698924731182795</v>
      </c>
      <c r="H81" s="34"/>
    </row>
    <row r="82" spans="1:8" s="28" customFormat="1" ht="10.5" customHeight="1" x14ac:dyDescent="0.2">
      <c r="A82" s="24"/>
      <c r="B82" s="16" t="s">
        <v>198</v>
      </c>
      <c r="C82" s="30">
        <v>510</v>
      </c>
      <c r="D82" s="30">
        <v>11660</v>
      </c>
      <c r="E82" s="30">
        <v>12170</v>
      </c>
      <c r="F82" s="222"/>
      <c r="G82" s="179">
        <v>-4.8103245991396149E-2</v>
      </c>
      <c r="H82" s="36"/>
    </row>
    <row r="83" spans="1:8" s="28" customFormat="1" ht="10.5" customHeight="1" x14ac:dyDescent="0.2">
      <c r="A83" s="24"/>
      <c r="B83" s="16" t="s">
        <v>200</v>
      </c>
      <c r="C83" s="46">
        <v>946</v>
      </c>
      <c r="D83" s="46">
        <v>12436</v>
      </c>
      <c r="E83" s="46">
        <v>13382</v>
      </c>
      <c r="F83" s="222"/>
      <c r="G83" s="190">
        <v>-7.1468220927005222E-2</v>
      </c>
      <c r="H83" s="47"/>
    </row>
    <row r="84" spans="1:8" s="28" customFormat="1" ht="10.5" customHeight="1" x14ac:dyDescent="0.2">
      <c r="A84" s="24"/>
      <c r="B84" s="16" t="s">
        <v>201</v>
      </c>
      <c r="C84" s="46">
        <v>75737</v>
      </c>
      <c r="D84" s="46">
        <v>32844</v>
      </c>
      <c r="E84" s="345">
        <v>108581</v>
      </c>
      <c r="F84" s="222"/>
      <c r="G84" s="346">
        <v>8.4844488405319218E-2</v>
      </c>
      <c r="H84" s="47"/>
    </row>
    <row r="85" spans="1:8" s="28" customFormat="1" ht="10.5" customHeight="1" x14ac:dyDescent="0.2">
      <c r="A85" s="24"/>
      <c r="B85" s="16" t="s">
        <v>202</v>
      </c>
      <c r="C85" s="46">
        <v>913857</v>
      </c>
      <c r="D85" s="46">
        <v>70243</v>
      </c>
      <c r="E85" s="345">
        <v>984100</v>
      </c>
      <c r="F85" s="222"/>
      <c r="G85" s="346">
        <v>0.15290622342083138</v>
      </c>
      <c r="H85" s="47"/>
    </row>
    <row r="86" spans="1:8" s="28" customFormat="1" ht="10.5" customHeight="1" x14ac:dyDescent="0.2">
      <c r="A86" s="24"/>
      <c r="B86" s="16" t="s">
        <v>203</v>
      </c>
      <c r="C86" s="46">
        <v>296875</v>
      </c>
      <c r="D86" s="46">
        <v>30888</v>
      </c>
      <c r="E86" s="345">
        <v>327763</v>
      </c>
      <c r="F86" s="222"/>
      <c r="G86" s="346">
        <v>0.11554209281350514</v>
      </c>
      <c r="H86" s="47"/>
    </row>
    <row r="87" spans="1:8" s="28" customFormat="1" ht="10.5" customHeight="1" x14ac:dyDescent="0.2">
      <c r="A87" s="24"/>
      <c r="B87" s="16" t="s">
        <v>204</v>
      </c>
      <c r="C87" s="46">
        <v>170462</v>
      </c>
      <c r="D87" s="46">
        <v>2340131</v>
      </c>
      <c r="E87" s="345">
        <v>2510593</v>
      </c>
      <c r="F87" s="222"/>
      <c r="G87" s="346">
        <v>0.23645006444889582</v>
      </c>
      <c r="H87" s="47"/>
    </row>
    <row r="88" spans="1:8" ht="10.5" customHeight="1" x14ac:dyDescent="0.2">
      <c r="B88" s="16" t="s">
        <v>303</v>
      </c>
      <c r="C88" s="348"/>
      <c r="D88" s="46"/>
      <c r="E88" s="345"/>
      <c r="F88" s="222"/>
      <c r="G88" s="346"/>
      <c r="H88" s="47"/>
    </row>
    <row r="89" spans="1:8" s="28" customFormat="1" ht="11.25" customHeight="1" x14ac:dyDescent="0.2">
      <c r="A89" s="24"/>
      <c r="B89" s="31" t="s">
        <v>278</v>
      </c>
      <c r="C89" s="348"/>
      <c r="D89" s="46"/>
      <c r="E89" s="345"/>
      <c r="F89" s="222"/>
      <c r="G89" s="346"/>
      <c r="H89" s="47"/>
    </row>
    <row r="90" spans="1:8" ht="10.5" customHeight="1" x14ac:dyDescent="0.2">
      <c r="B90" s="16" t="s">
        <v>22</v>
      </c>
      <c r="C90" s="348">
        <v>19499889</v>
      </c>
      <c r="D90" s="46">
        <v>7938399</v>
      </c>
      <c r="E90" s="345">
        <v>27438288</v>
      </c>
      <c r="F90" s="222">
        <v>832299</v>
      </c>
      <c r="G90" s="346">
        <v>0.16648724712664453</v>
      </c>
      <c r="H90" s="47"/>
    </row>
    <row r="91" spans="1:8" ht="10.5" customHeight="1" x14ac:dyDescent="0.2">
      <c r="B91" s="16" t="s">
        <v>23</v>
      </c>
      <c r="C91" s="348">
        <v>234273</v>
      </c>
      <c r="D91" s="46">
        <v>789498</v>
      </c>
      <c r="E91" s="345">
        <v>1023771</v>
      </c>
      <c r="F91" s="222">
        <v>474</v>
      </c>
      <c r="G91" s="346">
        <v>4.1490926625608049E-2</v>
      </c>
      <c r="H91" s="47"/>
    </row>
    <row r="92" spans="1:8" ht="10.5" customHeight="1" x14ac:dyDescent="0.2">
      <c r="B92" s="33" t="s">
        <v>193</v>
      </c>
      <c r="C92" s="348">
        <v>4976950.5699999994</v>
      </c>
      <c r="D92" s="46">
        <v>2607908.66</v>
      </c>
      <c r="E92" s="46">
        <v>7584859.2299999995</v>
      </c>
      <c r="F92" s="222">
        <v>2131434.5</v>
      </c>
      <c r="G92" s="190">
        <v>0.18480722012582573</v>
      </c>
      <c r="H92" s="47"/>
    </row>
    <row r="93" spans="1:8" ht="10.5" customHeight="1" x14ac:dyDescent="0.2">
      <c r="B93" s="33" t="s">
        <v>194</v>
      </c>
      <c r="C93" s="348">
        <v>11993171</v>
      </c>
      <c r="D93" s="46">
        <v>6658241</v>
      </c>
      <c r="E93" s="46">
        <v>18651412</v>
      </c>
      <c r="F93" s="222">
        <v>3047959.5</v>
      </c>
      <c r="G93" s="190">
        <v>0.19764835628786015</v>
      </c>
      <c r="H93" s="47"/>
    </row>
    <row r="94" spans="1:8" ht="10.5" customHeight="1" x14ac:dyDescent="0.2">
      <c r="B94" s="33" t="s">
        <v>322</v>
      </c>
      <c r="C94" s="348">
        <v>221445</v>
      </c>
      <c r="D94" s="46">
        <v>664850</v>
      </c>
      <c r="E94" s="46">
        <v>886295</v>
      </c>
      <c r="F94" s="222">
        <v>560124</v>
      </c>
      <c r="G94" s="190">
        <v>0.22628241181764919</v>
      </c>
      <c r="H94" s="47"/>
    </row>
    <row r="95" spans="1:8" ht="10.5" customHeight="1" x14ac:dyDescent="0.2">
      <c r="B95" s="33" t="s">
        <v>324</v>
      </c>
      <c r="C95" s="348">
        <v>754</v>
      </c>
      <c r="D95" s="46">
        <v>11342</v>
      </c>
      <c r="E95" s="46">
        <v>12096</v>
      </c>
      <c r="F95" s="222">
        <v>11301</v>
      </c>
      <c r="G95" s="190">
        <v>0.11258278145695355</v>
      </c>
      <c r="H95" s="47"/>
    </row>
    <row r="96" spans="1:8" ht="10.5" customHeight="1" x14ac:dyDescent="0.2">
      <c r="B96" s="33" t="s">
        <v>325</v>
      </c>
      <c r="C96" s="348">
        <v>9004</v>
      </c>
      <c r="D96" s="46">
        <v>840966</v>
      </c>
      <c r="E96" s="46">
        <v>849970</v>
      </c>
      <c r="F96" s="222">
        <v>835429</v>
      </c>
      <c r="G96" s="190">
        <v>0.21696886740584631</v>
      </c>
      <c r="H96" s="47"/>
    </row>
    <row r="97" spans="2:8" ht="10.5" customHeight="1" x14ac:dyDescent="0.2">
      <c r="B97" s="33" t="s">
        <v>320</v>
      </c>
      <c r="C97" s="348">
        <v>1913108.5</v>
      </c>
      <c r="D97" s="46">
        <v>814649.5</v>
      </c>
      <c r="E97" s="46">
        <v>2727758</v>
      </c>
      <c r="F97" s="222">
        <v>91153</v>
      </c>
      <c r="G97" s="190">
        <v>0.16993882581419406</v>
      </c>
      <c r="H97" s="47"/>
    </row>
    <row r="98" spans="2:8" ht="10.5" customHeight="1" x14ac:dyDescent="0.2">
      <c r="B98" s="33" t="s">
        <v>321</v>
      </c>
      <c r="C98" s="348">
        <v>4414073.5</v>
      </c>
      <c r="D98" s="46">
        <v>1418574</v>
      </c>
      <c r="E98" s="46">
        <v>5832647.5</v>
      </c>
      <c r="F98" s="222">
        <v>380969</v>
      </c>
      <c r="G98" s="190">
        <v>0.2060227657016005</v>
      </c>
      <c r="H98" s="47"/>
    </row>
    <row r="99" spans="2:8" ht="10.5" customHeight="1" x14ac:dyDescent="0.2">
      <c r="B99" s="33" t="s">
        <v>323</v>
      </c>
      <c r="C99" s="348">
        <v>5434786</v>
      </c>
      <c r="D99" s="46">
        <v>2907859.5</v>
      </c>
      <c r="E99" s="46">
        <v>8342645.5</v>
      </c>
      <c r="F99" s="222">
        <v>1168983.5</v>
      </c>
      <c r="G99" s="190">
        <v>0.19633488389301013</v>
      </c>
      <c r="H99" s="47"/>
    </row>
    <row r="100" spans="2:8" ht="10.5" customHeight="1" x14ac:dyDescent="0.2">
      <c r="B100" s="16" t="s">
        <v>195</v>
      </c>
      <c r="C100" s="348">
        <v>16970121.570000004</v>
      </c>
      <c r="D100" s="46">
        <v>9266149.660000002</v>
      </c>
      <c r="E100" s="46">
        <v>26236271.23</v>
      </c>
      <c r="F100" s="222">
        <v>5179394</v>
      </c>
      <c r="G100" s="190">
        <v>0.19390749288910336</v>
      </c>
      <c r="H100" s="47"/>
    </row>
    <row r="101" spans="2:8" ht="10.5" customHeight="1" x14ac:dyDescent="0.2">
      <c r="B101" s="16" t="s">
        <v>196</v>
      </c>
      <c r="C101" s="348">
        <v>6160</v>
      </c>
      <c r="D101" s="46">
        <v>475</v>
      </c>
      <c r="E101" s="46">
        <v>6635</v>
      </c>
      <c r="F101" s="222">
        <v>34</v>
      </c>
      <c r="G101" s="190">
        <v>-6.2985454031916355E-2</v>
      </c>
      <c r="H101" s="47"/>
    </row>
    <row r="102" spans="2:8" ht="10.5" customHeight="1" x14ac:dyDescent="0.2">
      <c r="B102" s="16" t="s">
        <v>197</v>
      </c>
      <c r="C102" s="348">
        <v>4345</v>
      </c>
      <c r="D102" s="46">
        <v>355</v>
      </c>
      <c r="E102" s="46">
        <v>4700</v>
      </c>
      <c r="F102" s="222">
        <v>9</v>
      </c>
      <c r="G102" s="190">
        <v>-2.2055763628797354E-2</v>
      </c>
      <c r="H102" s="47"/>
    </row>
    <row r="103" spans="2:8" ht="10.5" customHeight="1" x14ac:dyDescent="0.2">
      <c r="B103" s="16" t="s">
        <v>198</v>
      </c>
      <c r="C103" s="348">
        <v>21086.7</v>
      </c>
      <c r="D103" s="46">
        <v>290345</v>
      </c>
      <c r="E103" s="46">
        <v>311431.7</v>
      </c>
      <c r="F103" s="222"/>
      <c r="G103" s="190">
        <v>8.3353741259957648E-2</v>
      </c>
      <c r="H103" s="47"/>
    </row>
    <row r="104" spans="2:8" ht="10.5" customHeight="1" x14ac:dyDescent="0.2">
      <c r="B104" s="16" t="s">
        <v>200</v>
      </c>
      <c r="C104" s="348">
        <v>7589</v>
      </c>
      <c r="D104" s="46">
        <v>59748</v>
      </c>
      <c r="E104" s="46">
        <v>67337</v>
      </c>
      <c r="F104" s="222">
        <v>24</v>
      </c>
      <c r="G104" s="190">
        <v>0.16530241412131175</v>
      </c>
      <c r="H104" s="47"/>
    </row>
    <row r="105" spans="2:8" ht="10.5" customHeight="1" x14ac:dyDescent="0.2">
      <c r="B105" s="16" t="s">
        <v>201</v>
      </c>
      <c r="C105" s="348">
        <v>515004</v>
      </c>
      <c r="D105" s="46">
        <v>157564</v>
      </c>
      <c r="E105" s="46">
        <v>672568</v>
      </c>
      <c r="F105" s="222">
        <v>10090</v>
      </c>
      <c r="G105" s="190">
        <v>0.15402486607801613</v>
      </c>
      <c r="H105" s="47"/>
    </row>
    <row r="106" spans="2:8" ht="10.5" customHeight="1" x14ac:dyDescent="0.2">
      <c r="B106" s="16" t="s">
        <v>202</v>
      </c>
      <c r="C106" s="348">
        <v>6060232</v>
      </c>
      <c r="D106" s="46">
        <v>387152</v>
      </c>
      <c r="E106" s="46">
        <v>6447384</v>
      </c>
      <c r="F106" s="222">
        <v>4503</v>
      </c>
      <c r="G106" s="190">
        <v>0.17259190121351575</v>
      </c>
      <c r="H106" s="47"/>
    </row>
    <row r="107" spans="2:8" ht="10.5" customHeight="1" x14ac:dyDescent="0.2">
      <c r="B107" s="16" t="s">
        <v>203</v>
      </c>
      <c r="C107" s="348">
        <v>1684597</v>
      </c>
      <c r="D107" s="46">
        <v>136513</v>
      </c>
      <c r="E107" s="46">
        <v>1821110</v>
      </c>
      <c r="F107" s="222">
        <v>4</v>
      </c>
      <c r="G107" s="190">
        <v>0.12223556033207794</v>
      </c>
      <c r="H107" s="47"/>
    </row>
    <row r="108" spans="2:8" ht="10.5" customHeight="1" x14ac:dyDescent="0.2">
      <c r="B108" s="16" t="s">
        <v>204</v>
      </c>
      <c r="C108" s="348">
        <v>1480580.83</v>
      </c>
      <c r="D108" s="46">
        <v>21893546</v>
      </c>
      <c r="E108" s="46">
        <v>23374126.829999998</v>
      </c>
      <c r="F108" s="222"/>
      <c r="G108" s="190">
        <v>0.17047810356919735</v>
      </c>
      <c r="H108" s="47"/>
    </row>
    <row r="109" spans="2:8" ht="10.5" customHeight="1" x14ac:dyDescent="0.2">
      <c r="B109" s="21" t="s">
        <v>303</v>
      </c>
      <c r="C109" s="398"/>
      <c r="D109" s="399"/>
      <c r="E109" s="399"/>
      <c r="F109" s="342"/>
      <c r="G109" s="347"/>
      <c r="H109" s="47"/>
    </row>
    <row r="110" spans="2:8" ht="9.75" customHeight="1" x14ac:dyDescent="0.2">
      <c r="B110" s="43"/>
      <c r="C110" s="49"/>
      <c r="D110" s="49"/>
      <c r="E110" s="49"/>
      <c r="F110" s="348"/>
      <c r="G110" s="348"/>
      <c r="H110" s="47"/>
    </row>
    <row r="111" spans="2:8" ht="15" customHeight="1" x14ac:dyDescent="0.25">
      <c r="B111" s="7" t="s">
        <v>288</v>
      </c>
      <c r="C111" s="8"/>
      <c r="D111" s="8"/>
      <c r="E111" s="8"/>
      <c r="F111" s="349"/>
      <c r="G111" s="349"/>
      <c r="H111" s="8"/>
    </row>
    <row r="112" spans="2:8" ht="9.75" customHeight="1" x14ac:dyDescent="0.2">
      <c r="B112" s="9"/>
      <c r="C112" s="261" t="str">
        <f>$C$3</f>
        <v>MOIS DE JUILLET 2024</v>
      </c>
      <c r="D112" s="262"/>
      <c r="F112" s="350"/>
      <c r="G112" s="350"/>
    </row>
    <row r="113" spans="1:8" ht="14.25" customHeight="1" x14ac:dyDescent="0.2">
      <c r="B113" s="12" t="s">
        <v>176</v>
      </c>
      <c r="C113" s="13"/>
      <c r="D113" s="13"/>
      <c r="E113" s="13"/>
      <c r="F113" s="353"/>
      <c r="G113" s="351"/>
      <c r="H113" s="15"/>
    </row>
    <row r="114" spans="1:8" ht="12" customHeight="1" x14ac:dyDescent="0.2">
      <c r="B114" s="16" t="s">
        <v>4</v>
      </c>
      <c r="C114" s="17" t="s">
        <v>1</v>
      </c>
      <c r="D114" s="17" t="s">
        <v>2</v>
      </c>
      <c r="E114" s="18" t="s">
        <v>6</v>
      </c>
      <c r="F114" s="219" t="s">
        <v>3</v>
      </c>
      <c r="G114" s="19" t="str">
        <f>Maladie_mnt!$H$5</f>
        <v>GAM</v>
      </c>
      <c r="H114" s="20"/>
    </row>
    <row r="115" spans="1:8" ht="9.75" customHeight="1" x14ac:dyDescent="0.2">
      <c r="B115" s="21"/>
      <c r="C115" s="45" t="s">
        <v>5</v>
      </c>
      <c r="D115" s="44" t="s">
        <v>5</v>
      </c>
      <c r="E115" s="44"/>
      <c r="F115" s="220" t="s">
        <v>87</v>
      </c>
      <c r="G115" s="22" t="str">
        <f>Maladie_mnt!$H$6</f>
        <v>en %</v>
      </c>
      <c r="H115" s="23"/>
    </row>
    <row r="116" spans="1:8" s="28" customFormat="1" ht="18" customHeight="1" x14ac:dyDescent="0.2">
      <c r="A116" s="24"/>
      <c r="B116" s="52" t="s">
        <v>163</v>
      </c>
      <c r="C116" s="238"/>
      <c r="D116" s="238"/>
      <c r="E116" s="238"/>
      <c r="F116" s="222"/>
      <c r="G116" s="239"/>
      <c r="H116" s="27"/>
    </row>
    <row r="117" spans="1:8" ht="6.75" customHeight="1" x14ac:dyDescent="0.2">
      <c r="B117" s="16"/>
      <c r="C117" s="238"/>
      <c r="D117" s="238"/>
      <c r="E117" s="238"/>
      <c r="F117" s="222"/>
      <c r="G117" s="239"/>
      <c r="H117" s="20"/>
    </row>
    <row r="118" spans="1:8" s="28" customFormat="1" ht="15" customHeight="1" x14ac:dyDescent="0.2">
      <c r="A118" s="54"/>
      <c r="B118" s="31" t="s">
        <v>124</v>
      </c>
      <c r="C118" s="238"/>
      <c r="D118" s="238"/>
      <c r="E118" s="238"/>
      <c r="F118" s="222"/>
      <c r="G118" s="239"/>
      <c r="H118" s="27"/>
    </row>
    <row r="119" spans="1:8" ht="10.5" customHeight="1" x14ac:dyDescent="0.2">
      <c r="A119" s="2"/>
      <c r="B119" s="37" t="s">
        <v>205</v>
      </c>
      <c r="C119" s="238">
        <v>20164730.880000159</v>
      </c>
      <c r="D119" s="238">
        <v>69624095.269999728</v>
      </c>
      <c r="E119" s="238">
        <v>89788826.149999887</v>
      </c>
      <c r="F119" s="222">
        <v>288649.30999999936</v>
      </c>
      <c r="G119" s="239">
        <v>0.13885463125515041</v>
      </c>
      <c r="H119" s="20"/>
    </row>
    <row r="120" spans="1:8" ht="10.5" customHeight="1" x14ac:dyDescent="0.2">
      <c r="A120" s="2"/>
      <c r="B120" s="37" t="s">
        <v>206</v>
      </c>
      <c r="C120" s="238">
        <v>117333.39999999998</v>
      </c>
      <c r="D120" s="238">
        <v>1116006.3700000001</v>
      </c>
      <c r="E120" s="238">
        <v>1233339.77</v>
      </c>
      <c r="F120" s="222"/>
      <c r="G120" s="239"/>
      <c r="H120" s="20"/>
    </row>
    <row r="121" spans="1:8" ht="10.5" customHeight="1" x14ac:dyDescent="0.2">
      <c r="A121" s="2"/>
      <c r="B121" s="37" t="s">
        <v>226</v>
      </c>
      <c r="C121" s="238">
        <v>1548412.59</v>
      </c>
      <c r="D121" s="238">
        <v>11424894.019999998</v>
      </c>
      <c r="E121" s="238">
        <v>12973306.609999998</v>
      </c>
      <c r="F121" s="222"/>
      <c r="G121" s="239"/>
      <c r="H121" s="20"/>
    </row>
    <row r="122" spans="1:8" ht="10.5" hidden="1" customHeight="1" x14ac:dyDescent="0.2">
      <c r="A122" s="2"/>
      <c r="B122" s="37"/>
      <c r="C122" s="238"/>
      <c r="D122" s="238"/>
      <c r="E122" s="238"/>
      <c r="F122" s="222"/>
      <c r="G122" s="239"/>
      <c r="H122" s="20"/>
    </row>
    <row r="123" spans="1:8" ht="10.5" hidden="1" customHeight="1" x14ac:dyDescent="0.2">
      <c r="A123" s="2"/>
      <c r="B123" s="37"/>
      <c r="C123" s="238"/>
      <c r="D123" s="238"/>
      <c r="E123" s="238"/>
      <c r="F123" s="222"/>
      <c r="G123" s="239"/>
      <c r="H123" s="20"/>
    </row>
    <row r="124" spans="1:8" ht="10.5" hidden="1" customHeight="1" x14ac:dyDescent="0.2">
      <c r="A124" s="2"/>
      <c r="B124" s="37"/>
      <c r="C124" s="238"/>
      <c r="D124" s="238"/>
      <c r="E124" s="238"/>
      <c r="F124" s="222"/>
      <c r="G124" s="239"/>
      <c r="H124" s="20"/>
    </row>
    <row r="125" spans="1:8" ht="10.5" hidden="1" customHeight="1" x14ac:dyDescent="0.2">
      <c r="A125" s="2"/>
      <c r="B125" s="16"/>
      <c r="C125" s="238"/>
      <c r="D125" s="238"/>
      <c r="E125" s="238"/>
      <c r="F125" s="222"/>
      <c r="G125" s="239"/>
      <c r="H125" s="20"/>
    </row>
    <row r="126" spans="1:8" s="28" customFormat="1" ht="10.5" customHeight="1" x14ac:dyDescent="0.2">
      <c r="A126" s="54"/>
      <c r="B126" s="35" t="s">
        <v>227</v>
      </c>
      <c r="C126" s="238">
        <v>21832382.870000161</v>
      </c>
      <c r="D126" s="238">
        <v>82168191.659999728</v>
      </c>
      <c r="E126" s="238">
        <v>104000574.5299999</v>
      </c>
      <c r="F126" s="222">
        <v>288649.30999999936</v>
      </c>
      <c r="G126" s="239">
        <v>-0.11153396176081187</v>
      </c>
      <c r="H126" s="27"/>
    </row>
    <row r="127" spans="1:8" ht="7.5" customHeight="1" x14ac:dyDescent="0.2">
      <c r="A127" s="2"/>
      <c r="B127" s="35"/>
      <c r="C127" s="238"/>
      <c r="D127" s="238"/>
      <c r="E127" s="238"/>
      <c r="F127" s="222"/>
      <c r="G127" s="239"/>
      <c r="H127" s="20"/>
    </row>
    <row r="128" spans="1:8" s="28" customFormat="1" ht="15.75" customHeight="1" x14ac:dyDescent="0.2">
      <c r="A128" s="54"/>
      <c r="B128" s="31" t="s">
        <v>132</v>
      </c>
      <c r="C128" s="238"/>
      <c r="D128" s="238"/>
      <c r="E128" s="238"/>
      <c r="F128" s="222"/>
      <c r="G128" s="239"/>
      <c r="H128" s="27"/>
    </row>
    <row r="129" spans="1:8" ht="10.5" customHeight="1" x14ac:dyDescent="0.2">
      <c r="A129" s="2"/>
      <c r="B129" s="37" t="s">
        <v>207</v>
      </c>
      <c r="C129" s="238">
        <v>24758949.209999882</v>
      </c>
      <c r="D129" s="238">
        <v>54405782.519999795</v>
      </c>
      <c r="E129" s="238">
        <v>79164731.729999676</v>
      </c>
      <c r="F129" s="222">
        <v>2413730.0000000028</v>
      </c>
      <c r="G129" s="239">
        <v>0.38989266136434031</v>
      </c>
      <c r="H129" s="20"/>
    </row>
    <row r="130" spans="1:8" ht="10.5" customHeight="1" x14ac:dyDescent="0.2">
      <c r="A130" s="2"/>
      <c r="B130" s="37" t="s">
        <v>208</v>
      </c>
      <c r="C130" s="238">
        <v>357669.3900000042</v>
      </c>
      <c r="D130" s="238">
        <v>1780358.8699999771</v>
      </c>
      <c r="E130" s="238">
        <v>2138028.2599999812</v>
      </c>
      <c r="F130" s="222">
        <v>1304314.0899999721</v>
      </c>
      <c r="G130" s="239"/>
      <c r="H130" s="20"/>
    </row>
    <row r="131" spans="1:8" ht="10.5" customHeight="1" x14ac:dyDescent="0.2">
      <c r="A131" s="2"/>
      <c r="B131" s="37" t="s">
        <v>209</v>
      </c>
      <c r="C131" s="238">
        <v>124034827.92999832</v>
      </c>
      <c r="D131" s="238">
        <v>49397856.810000278</v>
      </c>
      <c r="E131" s="238">
        <v>173432684.73999861</v>
      </c>
      <c r="F131" s="222">
        <v>2757910.4299999988</v>
      </c>
      <c r="G131" s="239">
        <v>0.10113570504218061</v>
      </c>
      <c r="H131" s="20"/>
    </row>
    <row r="132" spans="1:8" ht="10.5" hidden="1" customHeight="1" x14ac:dyDescent="0.2">
      <c r="A132" s="2"/>
      <c r="B132" s="37"/>
      <c r="C132" s="238"/>
      <c r="D132" s="238"/>
      <c r="E132" s="238"/>
      <c r="F132" s="222"/>
      <c r="G132" s="239"/>
      <c r="H132" s="20"/>
    </row>
    <row r="133" spans="1:8" ht="10.5" hidden="1" customHeight="1" x14ac:dyDescent="0.2">
      <c r="A133" s="2"/>
      <c r="B133" s="37"/>
      <c r="C133" s="238"/>
      <c r="D133" s="238"/>
      <c r="E133" s="238"/>
      <c r="F133" s="222"/>
      <c r="G133" s="239"/>
      <c r="H133" s="20"/>
    </row>
    <row r="134" spans="1:8" ht="10.5" hidden="1" customHeight="1" x14ac:dyDescent="0.2">
      <c r="A134" s="2"/>
      <c r="B134" s="16"/>
      <c r="C134" s="238"/>
      <c r="D134" s="238"/>
      <c r="E134" s="238"/>
      <c r="F134" s="222"/>
      <c r="G134" s="239"/>
      <c r="H134" s="20"/>
    </row>
    <row r="135" spans="1:8" ht="10.5" customHeight="1" x14ac:dyDescent="0.2">
      <c r="A135" s="2"/>
      <c r="B135" s="35" t="s">
        <v>135</v>
      </c>
      <c r="C135" s="238">
        <v>149151470.52999821</v>
      </c>
      <c r="D135" s="238">
        <v>105584654.20000006</v>
      </c>
      <c r="E135" s="238">
        <v>254736124.72999823</v>
      </c>
      <c r="F135" s="222">
        <v>6475954.5199999735</v>
      </c>
      <c r="G135" s="239">
        <v>0.15337956110358353</v>
      </c>
      <c r="H135" s="20"/>
    </row>
    <row r="136" spans="1:8" ht="6.75" customHeight="1" x14ac:dyDescent="0.2">
      <c r="A136" s="2"/>
      <c r="B136" s="35"/>
      <c r="C136" s="238"/>
      <c r="D136" s="238"/>
      <c r="E136" s="238"/>
      <c r="F136" s="222"/>
      <c r="G136" s="239"/>
      <c r="H136" s="20"/>
    </row>
    <row r="137" spans="1:8" s="28" customFormat="1" ht="16.5" customHeight="1" x14ac:dyDescent="0.2">
      <c r="A137" s="54"/>
      <c r="B137" s="31" t="s">
        <v>136</v>
      </c>
      <c r="C137" s="238"/>
      <c r="D137" s="238"/>
      <c r="E137" s="238"/>
      <c r="F137" s="222"/>
      <c r="G137" s="239"/>
      <c r="H137" s="27"/>
    </row>
    <row r="138" spans="1:8" ht="10.5" customHeight="1" x14ac:dyDescent="0.2">
      <c r="A138" s="2"/>
      <c r="B138" s="37" t="s">
        <v>210</v>
      </c>
      <c r="C138" s="238">
        <v>30399089.910000127</v>
      </c>
      <c r="D138" s="238">
        <v>14554698.090000033</v>
      </c>
      <c r="E138" s="238">
        <v>44953788.000000149</v>
      </c>
      <c r="F138" s="222">
        <v>131995.29999999987</v>
      </c>
      <c r="G138" s="239">
        <v>7.7674613170064299E-2</v>
      </c>
      <c r="H138" s="20"/>
    </row>
    <row r="139" spans="1:8" ht="10.5" hidden="1" customHeight="1" x14ac:dyDescent="0.2">
      <c r="A139" s="2"/>
      <c r="B139" s="37"/>
      <c r="C139" s="238"/>
      <c r="D139" s="238"/>
      <c r="E139" s="238"/>
      <c r="F139" s="222"/>
      <c r="G139" s="239"/>
      <c r="H139" s="20"/>
    </row>
    <row r="140" spans="1:8" ht="10.5" hidden="1" customHeight="1" x14ac:dyDescent="0.2">
      <c r="A140" s="2"/>
      <c r="B140" s="16"/>
      <c r="C140" s="238"/>
      <c r="D140" s="238"/>
      <c r="E140" s="238"/>
      <c r="F140" s="222"/>
      <c r="G140" s="239"/>
      <c r="H140" s="20"/>
    </row>
    <row r="141" spans="1:8" s="28" customFormat="1" ht="10.5" customHeight="1" x14ac:dyDescent="0.2">
      <c r="A141" s="54"/>
      <c r="B141" s="35" t="s">
        <v>229</v>
      </c>
      <c r="C141" s="238">
        <v>30399089.910000127</v>
      </c>
      <c r="D141" s="238">
        <v>14554868.090000033</v>
      </c>
      <c r="E141" s="238">
        <v>44953958.000000149</v>
      </c>
      <c r="F141" s="222">
        <v>131995.29999999987</v>
      </c>
      <c r="G141" s="239">
        <v>7.7675975888596316E-2</v>
      </c>
      <c r="H141" s="27"/>
    </row>
    <row r="142" spans="1:8" ht="7.5" customHeight="1" x14ac:dyDescent="0.2">
      <c r="A142" s="2"/>
      <c r="B142" s="35"/>
      <c r="C142" s="238"/>
      <c r="D142" s="238"/>
      <c r="E142" s="238"/>
      <c r="F142" s="222"/>
      <c r="G142" s="239"/>
      <c r="H142" s="20"/>
    </row>
    <row r="143" spans="1:8" s="28" customFormat="1" ht="16.5" customHeight="1" x14ac:dyDescent="0.2">
      <c r="A143" s="54"/>
      <c r="B143" s="31" t="s">
        <v>141</v>
      </c>
      <c r="C143" s="238"/>
      <c r="D143" s="238"/>
      <c r="E143" s="238"/>
      <c r="F143" s="222"/>
      <c r="G143" s="239"/>
      <c r="H143" s="27"/>
    </row>
    <row r="144" spans="1:8" ht="10.5" customHeight="1" x14ac:dyDescent="0.2">
      <c r="A144" s="2"/>
      <c r="B144" s="37" t="s">
        <v>211</v>
      </c>
      <c r="C144" s="238">
        <v>8697366.8800000455</v>
      </c>
      <c r="D144" s="238">
        <v>1486191.2699999975</v>
      </c>
      <c r="E144" s="238">
        <v>10183558.150000043</v>
      </c>
      <c r="F144" s="222">
        <v>2038.75</v>
      </c>
      <c r="G144" s="239">
        <v>0.29467415083684401</v>
      </c>
      <c r="H144" s="20"/>
    </row>
    <row r="145" spans="1:8" ht="10.5" hidden="1" customHeight="1" x14ac:dyDescent="0.2">
      <c r="A145" s="2"/>
      <c r="B145" s="37"/>
      <c r="C145" s="238"/>
      <c r="D145" s="238"/>
      <c r="E145" s="238"/>
      <c r="F145" s="222"/>
      <c r="G145" s="239"/>
      <c r="H145" s="20"/>
    </row>
    <row r="146" spans="1:8" s="57" customFormat="1" ht="10.5" hidden="1" customHeight="1" x14ac:dyDescent="0.2">
      <c r="A146" s="6"/>
      <c r="B146" s="16"/>
      <c r="C146" s="55"/>
      <c r="D146" s="55"/>
      <c r="E146" s="55"/>
      <c r="F146" s="222"/>
      <c r="G146" s="182"/>
      <c r="H146" s="56"/>
    </row>
    <row r="147" spans="1:8" s="57" customFormat="1" ht="10.5" customHeight="1" x14ac:dyDescent="0.2">
      <c r="A147" s="6"/>
      <c r="B147" s="35" t="s">
        <v>230</v>
      </c>
      <c r="C147" s="55">
        <v>8697366.8800000455</v>
      </c>
      <c r="D147" s="55">
        <v>1486191.2699999975</v>
      </c>
      <c r="E147" s="55">
        <v>10183558.150000043</v>
      </c>
      <c r="F147" s="222">
        <v>2038.75</v>
      </c>
      <c r="G147" s="182">
        <v>0.29467415083684401</v>
      </c>
      <c r="H147" s="56"/>
    </row>
    <row r="148" spans="1:8" s="57" customFormat="1" ht="6.75" customHeight="1" x14ac:dyDescent="0.2">
      <c r="A148" s="6"/>
      <c r="B148" s="35"/>
      <c r="C148" s="55"/>
      <c r="D148" s="55"/>
      <c r="E148" s="55"/>
      <c r="F148" s="222"/>
      <c r="G148" s="182"/>
      <c r="H148" s="56"/>
    </row>
    <row r="149" spans="1:8" s="60" customFormat="1" ht="14.25" customHeight="1" x14ac:dyDescent="0.2">
      <c r="A149" s="24"/>
      <c r="B149" s="31" t="s">
        <v>139</v>
      </c>
      <c r="C149" s="55"/>
      <c r="D149" s="55"/>
      <c r="E149" s="55"/>
      <c r="F149" s="222"/>
      <c r="G149" s="182"/>
      <c r="H149" s="59"/>
    </row>
    <row r="150" spans="1:8" s="57" customFormat="1" ht="10.5" customHeight="1" x14ac:dyDescent="0.2">
      <c r="A150" s="6"/>
      <c r="B150" s="37" t="s">
        <v>212</v>
      </c>
      <c r="C150" s="55">
        <v>1101007.5499999984</v>
      </c>
      <c r="D150" s="55">
        <v>95272.069999999891</v>
      </c>
      <c r="E150" s="55">
        <v>1196279.6199999982</v>
      </c>
      <c r="F150" s="222">
        <v>42.85</v>
      </c>
      <c r="G150" s="182"/>
      <c r="H150" s="56"/>
    </row>
    <row r="151" spans="1:8" s="57" customFormat="1" ht="10.5" hidden="1" customHeight="1" x14ac:dyDescent="0.2">
      <c r="A151" s="6"/>
      <c r="B151" s="37" t="s">
        <v>129</v>
      </c>
      <c r="C151" s="55"/>
      <c r="D151" s="55"/>
      <c r="E151" s="55"/>
      <c r="F151" s="222"/>
      <c r="G151" s="182"/>
      <c r="H151" s="56"/>
    </row>
    <row r="152" spans="1:8" s="60" customFormat="1" ht="10.5" hidden="1" customHeight="1" x14ac:dyDescent="0.2">
      <c r="A152" s="24"/>
      <c r="B152" s="35" t="s">
        <v>143</v>
      </c>
      <c r="C152" s="55">
        <v>1101007.5499999984</v>
      </c>
      <c r="D152" s="55">
        <v>95340.069999999891</v>
      </c>
      <c r="E152" s="55">
        <v>1196347.6199999982</v>
      </c>
      <c r="F152" s="222">
        <v>42.85</v>
      </c>
      <c r="G152" s="182"/>
      <c r="H152" s="59"/>
    </row>
    <row r="153" spans="1:8" s="57" customFormat="1" ht="8.25" customHeight="1" x14ac:dyDescent="0.2">
      <c r="A153" s="6"/>
      <c r="B153" s="35"/>
      <c r="C153" s="55"/>
      <c r="D153" s="55"/>
      <c r="E153" s="55"/>
      <c r="F153" s="222"/>
      <c r="G153" s="182"/>
      <c r="H153" s="56"/>
    </row>
    <row r="154" spans="1:8" s="60" customFormat="1" ht="17.25" customHeight="1" x14ac:dyDescent="0.2">
      <c r="A154" s="24"/>
      <c r="B154" s="31" t="s">
        <v>122</v>
      </c>
      <c r="C154" s="55"/>
      <c r="D154" s="55"/>
      <c r="E154" s="55"/>
      <c r="F154" s="222"/>
      <c r="G154" s="182"/>
      <c r="H154" s="59"/>
    </row>
    <row r="155" spans="1:8" s="57" customFormat="1" ht="10.5" customHeight="1" x14ac:dyDescent="0.2">
      <c r="A155" s="6"/>
      <c r="B155" s="37" t="s">
        <v>213</v>
      </c>
      <c r="C155" s="55">
        <v>905.33</v>
      </c>
      <c r="D155" s="55">
        <v>5979.05</v>
      </c>
      <c r="E155" s="55">
        <v>6884.38</v>
      </c>
      <c r="F155" s="222"/>
      <c r="G155" s="182">
        <v>-0.12281336603701465</v>
      </c>
      <c r="H155" s="56"/>
    </row>
    <row r="156" spans="1:8" s="57" customFormat="1" ht="10.5" hidden="1" customHeight="1" x14ac:dyDescent="0.2">
      <c r="A156" s="6"/>
      <c r="B156" s="37"/>
      <c r="C156" s="55"/>
      <c r="D156" s="55"/>
      <c r="E156" s="55"/>
      <c r="F156" s="222"/>
      <c r="G156" s="182"/>
      <c r="H156" s="56"/>
    </row>
    <row r="157" spans="1:8" s="57" customFormat="1" ht="12" customHeight="1" x14ac:dyDescent="0.2">
      <c r="A157" s="6"/>
      <c r="B157" s="35" t="s">
        <v>232</v>
      </c>
      <c r="C157" s="55">
        <v>905.33</v>
      </c>
      <c r="D157" s="55">
        <v>5979.05</v>
      </c>
      <c r="E157" s="55">
        <v>6884.38</v>
      </c>
      <c r="F157" s="222"/>
      <c r="G157" s="182">
        <v>-0.12281336603701465</v>
      </c>
      <c r="H157" s="56"/>
    </row>
    <row r="158" spans="1:8" s="57" customFormat="1" x14ac:dyDescent="0.2">
      <c r="A158" s="6"/>
      <c r="B158" s="35"/>
      <c r="C158" s="55"/>
      <c r="D158" s="55"/>
      <c r="E158" s="55"/>
      <c r="F158" s="222"/>
      <c r="G158" s="182"/>
      <c r="H158" s="56"/>
    </row>
    <row r="159" spans="1:8" s="63" customFormat="1" ht="12" x14ac:dyDescent="0.2">
      <c r="A159" s="61"/>
      <c r="B159" s="31" t="s">
        <v>244</v>
      </c>
      <c r="C159" s="55"/>
      <c r="D159" s="55"/>
      <c r="E159" s="55"/>
      <c r="F159" s="222"/>
      <c r="G159" s="182"/>
      <c r="H159" s="62"/>
    </row>
    <row r="160" spans="1:8" s="60" customFormat="1" ht="13.5" customHeight="1" x14ac:dyDescent="0.2">
      <c r="A160" s="24"/>
      <c r="B160" s="37" t="s">
        <v>213</v>
      </c>
      <c r="C160" s="55"/>
      <c r="D160" s="55">
        <v>14</v>
      </c>
      <c r="E160" s="55">
        <v>14</v>
      </c>
      <c r="F160" s="222"/>
      <c r="G160" s="182"/>
      <c r="H160" s="59"/>
    </row>
    <row r="161" spans="1:8" s="60" customFormat="1" ht="15" customHeight="1" x14ac:dyDescent="0.2">
      <c r="A161" s="24"/>
      <c r="B161" s="37" t="s">
        <v>205</v>
      </c>
      <c r="C161" s="55">
        <v>367655.55999999988</v>
      </c>
      <c r="D161" s="55">
        <v>1099938.3200000005</v>
      </c>
      <c r="E161" s="55">
        <v>1467593.8800000004</v>
      </c>
      <c r="F161" s="222"/>
      <c r="G161" s="182">
        <v>2.6263698214279652E-2</v>
      </c>
      <c r="H161" s="59"/>
    </row>
    <row r="162" spans="1:8" s="57" customFormat="1" ht="10.5" customHeight="1" x14ac:dyDescent="0.2">
      <c r="A162" s="6"/>
      <c r="B162" s="37" t="s">
        <v>206</v>
      </c>
      <c r="C162" s="55">
        <v>1.8999999999999773</v>
      </c>
      <c r="D162" s="55">
        <v>5238.8</v>
      </c>
      <c r="E162" s="55">
        <v>5240.7</v>
      </c>
      <c r="F162" s="222"/>
      <c r="G162" s="182"/>
      <c r="H162" s="56"/>
    </row>
    <row r="163" spans="1:8" s="57" customFormat="1" ht="10.5" customHeight="1" x14ac:dyDescent="0.2">
      <c r="A163" s="6"/>
      <c r="B163" s="37" t="s">
        <v>226</v>
      </c>
      <c r="C163" s="55">
        <v>32612.7</v>
      </c>
      <c r="D163" s="55">
        <v>197316.1</v>
      </c>
      <c r="E163" s="55">
        <v>229928.80000000002</v>
      </c>
      <c r="F163" s="222"/>
      <c r="G163" s="182"/>
      <c r="H163" s="56"/>
    </row>
    <row r="164" spans="1:8" s="57" customFormat="1" ht="10.5" customHeight="1" x14ac:dyDescent="0.2">
      <c r="A164" s="6"/>
      <c r="B164" s="37" t="s">
        <v>207</v>
      </c>
      <c r="C164" s="55">
        <v>42987.070000000022</v>
      </c>
      <c r="D164" s="55">
        <v>98577.930000000022</v>
      </c>
      <c r="E164" s="55">
        <v>141565.00000000003</v>
      </c>
      <c r="F164" s="222"/>
      <c r="G164" s="182">
        <v>0.54047466184967941</v>
      </c>
      <c r="H164" s="56"/>
    </row>
    <row r="165" spans="1:8" s="57" customFormat="1" ht="10.5" customHeight="1" x14ac:dyDescent="0.2">
      <c r="A165" s="6"/>
      <c r="B165" s="37" t="s">
        <v>208</v>
      </c>
      <c r="C165" s="55">
        <v>8642.31</v>
      </c>
      <c r="D165" s="55">
        <v>30081.880000000019</v>
      </c>
      <c r="E165" s="55">
        <v>38724.190000000017</v>
      </c>
      <c r="F165" s="222"/>
      <c r="G165" s="182">
        <v>-0.20264158169568558</v>
      </c>
      <c r="H165" s="56"/>
    </row>
    <row r="166" spans="1:8" s="57" customFormat="1" ht="10.5" customHeight="1" x14ac:dyDescent="0.2">
      <c r="A166" s="6"/>
      <c r="B166" s="37" t="s">
        <v>209</v>
      </c>
      <c r="C166" s="55">
        <v>228818.31999999998</v>
      </c>
      <c r="D166" s="55">
        <v>151824.25</v>
      </c>
      <c r="E166" s="55">
        <v>380642.57</v>
      </c>
      <c r="F166" s="222"/>
      <c r="G166" s="182">
        <v>0.33730722585105943</v>
      </c>
      <c r="H166" s="56"/>
    </row>
    <row r="167" spans="1:8" s="57" customFormat="1" ht="10.5" customHeight="1" x14ac:dyDescent="0.2">
      <c r="A167" s="6"/>
      <c r="B167" s="37" t="s">
        <v>210</v>
      </c>
      <c r="C167" s="55">
        <v>52011.5</v>
      </c>
      <c r="D167" s="55">
        <v>17912.5</v>
      </c>
      <c r="E167" s="55">
        <v>69923.999999999985</v>
      </c>
      <c r="F167" s="222"/>
      <c r="G167" s="182">
        <v>0.17678935968616205</v>
      </c>
      <c r="H167" s="56"/>
    </row>
    <row r="168" spans="1:8" s="57" customFormat="1" ht="10.5" customHeight="1" x14ac:dyDescent="0.2">
      <c r="A168" s="6"/>
      <c r="B168" s="37" t="s">
        <v>211</v>
      </c>
      <c r="C168" s="55">
        <v>2398620.4000000008</v>
      </c>
      <c r="D168" s="55">
        <v>270992.53000000009</v>
      </c>
      <c r="E168" s="55">
        <v>2669612.9300000011</v>
      </c>
      <c r="F168" s="222"/>
      <c r="G168" s="182">
        <v>8.2039035455393039E-2</v>
      </c>
      <c r="H168" s="56"/>
    </row>
    <row r="169" spans="1:8" s="57" customFormat="1" ht="10.5" customHeight="1" x14ac:dyDescent="0.2">
      <c r="A169" s="6"/>
      <c r="B169" s="37" t="s">
        <v>212</v>
      </c>
      <c r="C169" s="55">
        <v>5329.97</v>
      </c>
      <c r="D169" s="55">
        <v>288.2</v>
      </c>
      <c r="E169" s="55">
        <v>5618.17</v>
      </c>
      <c r="F169" s="222"/>
      <c r="G169" s="182"/>
      <c r="H169" s="56"/>
    </row>
    <row r="170" spans="1:8" s="57" customFormat="1" ht="10.5" customHeight="1" x14ac:dyDescent="0.2">
      <c r="A170" s="6"/>
      <c r="B170" s="35" t="s">
        <v>234</v>
      </c>
      <c r="C170" s="55">
        <v>3137880.7300000014</v>
      </c>
      <c r="D170" s="55">
        <v>1873431.5100000005</v>
      </c>
      <c r="E170" s="55">
        <v>5011312.2400000021</v>
      </c>
      <c r="F170" s="222"/>
      <c r="G170" s="182">
        <v>5.4706998873179646E-3</v>
      </c>
      <c r="H170" s="56"/>
    </row>
    <row r="171" spans="1:8" s="57" customFormat="1" ht="9" x14ac:dyDescent="0.15">
      <c r="A171" s="6"/>
      <c r="B171" s="264"/>
      <c r="C171" s="55"/>
      <c r="D171" s="55"/>
      <c r="E171" s="55"/>
      <c r="F171" s="222"/>
      <c r="G171" s="182"/>
      <c r="H171" s="56"/>
    </row>
    <row r="172" spans="1:8" s="57" customFormat="1" x14ac:dyDescent="0.2">
      <c r="A172" s="6"/>
      <c r="B172" s="35" t="s">
        <v>233</v>
      </c>
      <c r="C172" s="55">
        <v>214439262.79999855</v>
      </c>
      <c r="D172" s="55">
        <v>205779811.84999987</v>
      </c>
      <c r="E172" s="55">
        <v>420219074.64999843</v>
      </c>
      <c r="F172" s="222">
        <v>6898680.7299999725</v>
      </c>
      <c r="G172" s="182">
        <v>7.0393823286574841E-2</v>
      </c>
      <c r="H172" s="56"/>
    </row>
    <row r="173" spans="1:8" s="60" customFormat="1" x14ac:dyDescent="0.2">
      <c r="A173" s="24"/>
      <c r="B173" s="35"/>
      <c r="C173" s="55"/>
      <c r="D173" s="55"/>
      <c r="E173" s="55"/>
      <c r="F173" s="222"/>
      <c r="G173" s="182"/>
      <c r="H173" s="59"/>
    </row>
    <row r="174" spans="1:8" s="57" customFormat="1" ht="8.25" customHeight="1" x14ac:dyDescent="0.15">
      <c r="A174" s="6"/>
      <c r="B174" s="64"/>
      <c r="C174" s="55"/>
      <c r="D174" s="55"/>
      <c r="E174" s="55"/>
      <c r="F174" s="222"/>
      <c r="G174" s="182"/>
      <c r="H174" s="56"/>
    </row>
    <row r="175" spans="1:8" s="60" customFormat="1" ht="13.5" customHeight="1" x14ac:dyDescent="0.2">
      <c r="A175" s="24"/>
      <c r="B175" s="31" t="s">
        <v>145</v>
      </c>
      <c r="C175" s="55"/>
      <c r="D175" s="55"/>
      <c r="E175" s="55"/>
      <c r="F175" s="222"/>
      <c r="G175" s="182"/>
      <c r="H175" s="59"/>
    </row>
    <row r="176" spans="1:8" s="60" customFormat="1" ht="10.5" customHeight="1" x14ac:dyDescent="0.2">
      <c r="A176" s="24"/>
      <c r="B176" s="37" t="s">
        <v>205</v>
      </c>
      <c r="C176" s="55">
        <v>387677.95000000077</v>
      </c>
      <c r="D176" s="55">
        <v>287761.89999999944</v>
      </c>
      <c r="E176" s="55">
        <v>675439.85000000009</v>
      </c>
      <c r="F176" s="222">
        <v>60043.750000000022</v>
      </c>
      <c r="G176" s="182">
        <v>0.283268029027816</v>
      </c>
      <c r="H176" s="59"/>
    </row>
    <row r="177" spans="1:8" s="60" customFormat="1" ht="10.5" customHeight="1" x14ac:dyDescent="0.2">
      <c r="A177" s="24"/>
      <c r="B177" s="37" t="s">
        <v>214</v>
      </c>
      <c r="C177" s="55">
        <v>939625841</v>
      </c>
      <c r="D177" s="55">
        <v>662376092.75</v>
      </c>
      <c r="E177" s="55">
        <v>1602001933.75</v>
      </c>
      <c r="F177" s="222">
        <v>113105073.25</v>
      </c>
      <c r="G177" s="182">
        <v>0.21931435140174416</v>
      </c>
      <c r="H177" s="59"/>
    </row>
    <row r="178" spans="1:8" s="60" customFormat="1" ht="10.5" customHeight="1" x14ac:dyDescent="0.2">
      <c r="A178" s="24"/>
      <c r="B178" s="37" t="s">
        <v>215</v>
      </c>
      <c r="C178" s="55">
        <v>258454.96000000002</v>
      </c>
      <c r="D178" s="55">
        <v>67241.599999999991</v>
      </c>
      <c r="E178" s="55">
        <v>325696.56000000006</v>
      </c>
      <c r="F178" s="222">
        <v>10727</v>
      </c>
      <c r="G178" s="182">
        <v>0.35419973289094919</v>
      </c>
      <c r="H178" s="59"/>
    </row>
    <row r="179" spans="1:8" s="60" customFormat="1" ht="10.5" customHeight="1" x14ac:dyDescent="0.2">
      <c r="A179" s="24"/>
      <c r="B179" s="37" t="s">
        <v>216</v>
      </c>
      <c r="C179" s="55">
        <v>261583.78</v>
      </c>
      <c r="D179" s="55">
        <v>183099.9</v>
      </c>
      <c r="E179" s="55">
        <v>444683.68000000005</v>
      </c>
      <c r="F179" s="222">
        <v>21161.4</v>
      </c>
      <c r="G179" s="182">
        <v>7.8637421607324454E-2</v>
      </c>
      <c r="H179" s="59"/>
    </row>
    <row r="180" spans="1:8" s="60" customFormat="1" ht="10.5" customHeight="1" x14ac:dyDescent="0.2">
      <c r="A180" s="24"/>
      <c r="B180" s="37" t="s">
        <v>217</v>
      </c>
      <c r="C180" s="55">
        <v>1629119.2000000211</v>
      </c>
      <c r="D180" s="55">
        <v>1254678.4500000072</v>
      </c>
      <c r="E180" s="55">
        <v>2883797.6500000283</v>
      </c>
      <c r="F180" s="222">
        <v>163463.02000000025</v>
      </c>
      <c r="G180" s="182">
        <v>0.15833049614831696</v>
      </c>
      <c r="H180" s="59"/>
    </row>
    <row r="181" spans="1:8" s="60" customFormat="1" ht="10.5" hidden="1" customHeight="1" x14ac:dyDescent="0.2">
      <c r="A181" s="24"/>
      <c r="B181" s="37"/>
      <c r="C181" s="55"/>
      <c r="D181" s="55"/>
      <c r="E181" s="55"/>
      <c r="F181" s="222"/>
      <c r="G181" s="182"/>
      <c r="H181" s="59"/>
    </row>
    <row r="182" spans="1:8" s="57" customFormat="1" ht="10.5" hidden="1" customHeight="1" x14ac:dyDescent="0.2">
      <c r="A182" s="6"/>
      <c r="B182" s="37"/>
      <c r="C182" s="55"/>
      <c r="D182" s="55"/>
      <c r="E182" s="55"/>
      <c r="F182" s="222"/>
      <c r="G182" s="182"/>
      <c r="H182" s="56"/>
    </row>
    <row r="183" spans="1:8" s="57" customFormat="1" ht="10.5" hidden="1" customHeight="1" x14ac:dyDescent="0.2">
      <c r="A183" s="6"/>
      <c r="B183" s="16"/>
      <c r="C183" s="55"/>
      <c r="D183" s="55"/>
      <c r="E183" s="55"/>
      <c r="F183" s="222"/>
      <c r="G183" s="182"/>
      <c r="H183" s="56"/>
    </row>
    <row r="184" spans="1:8" s="57" customFormat="1" ht="10.5" hidden="1" customHeight="1" x14ac:dyDescent="0.2">
      <c r="A184" s="6"/>
      <c r="B184" s="37"/>
      <c r="C184" s="55"/>
      <c r="D184" s="55"/>
      <c r="E184" s="55"/>
      <c r="F184" s="222"/>
      <c r="G184" s="182"/>
      <c r="H184" s="56"/>
    </row>
    <row r="185" spans="1:8" s="60" customFormat="1" ht="10.5" hidden="1" customHeight="1" x14ac:dyDescent="0.2">
      <c r="A185" s="24"/>
      <c r="B185" s="16"/>
      <c r="C185" s="55"/>
      <c r="D185" s="55"/>
      <c r="E185" s="55"/>
      <c r="F185" s="222"/>
      <c r="G185" s="182"/>
      <c r="H185" s="59"/>
    </row>
    <row r="186" spans="1:8" ht="10.5" customHeight="1" x14ac:dyDescent="0.2">
      <c r="A186" s="2"/>
      <c r="B186" s="41" t="s">
        <v>235</v>
      </c>
      <c r="C186" s="166">
        <v>942162676.88999999</v>
      </c>
      <c r="D186" s="166">
        <v>664168874.60000002</v>
      </c>
      <c r="E186" s="166">
        <v>1606331551.4899998</v>
      </c>
      <c r="F186" s="342">
        <v>113360468.42</v>
      </c>
      <c r="G186" s="194">
        <v>0.2192052681518919</v>
      </c>
      <c r="H186" s="69"/>
    </row>
    <row r="187" spans="1:8" ht="13.5" hidden="1" customHeight="1" x14ac:dyDescent="0.2">
      <c r="A187" s="2"/>
      <c r="B187" s="195" t="s">
        <v>164</v>
      </c>
      <c r="C187" s="55"/>
      <c r="D187" s="55"/>
      <c r="E187" s="55"/>
      <c r="F187" s="222"/>
      <c r="G187" s="185"/>
      <c r="H187" s="69"/>
    </row>
    <row r="188" spans="1:8" ht="10.5" hidden="1" customHeight="1" x14ac:dyDescent="0.2">
      <c r="A188" s="2"/>
      <c r="B188" s="81"/>
      <c r="C188" s="55"/>
      <c r="D188" s="55"/>
      <c r="E188" s="55"/>
      <c r="F188" s="222"/>
      <c r="G188" s="185"/>
      <c r="H188" s="69"/>
    </row>
    <row r="189" spans="1:8" ht="10.5" hidden="1" customHeight="1" x14ac:dyDescent="0.2">
      <c r="A189" s="2"/>
      <c r="B189" s="82" t="s">
        <v>80</v>
      </c>
      <c r="C189" s="55"/>
      <c r="D189" s="55"/>
      <c r="E189" s="55"/>
      <c r="F189" s="222"/>
      <c r="G189" s="185"/>
      <c r="H189" s="69"/>
    </row>
    <row r="190" spans="1:8" ht="10.5" hidden="1" customHeight="1" x14ac:dyDescent="0.2">
      <c r="A190" s="2"/>
      <c r="B190" s="82" t="s">
        <v>81</v>
      </c>
      <c r="C190" s="55"/>
      <c r="D190" s="55"/>
      <c r="E190" s="55"/>
      <c r="F190" s="222"/>
      <c r="G190" s="185"/>
      <c r="H190" s="69"/>
    </row>
    <row r="191" spans="1:8" ht="10.5" hidden="1" customHeight="1" x14ac:dyDescent="0.2">
      <c r="A191" s="2"/>
      <c r="B191" s="82"/>
      <c r="C191" s="55"/>
      <c r="D191" s="55"/>
      <c r="E191" s="55"/>
      <c r="F191" s="222"/>
      <c r="G191" s="185"/>
      <c r="H191" s="69"/>
    </row>
    <row r="192" spans="1:8" s="28" customFormat="1" ht="27.75" customHeight="1" x14ac:dyDescent="0.2">
      <c r="A192" s="54"/>
      <c r="B192" s="367" t="s">
        <v>165</v>
      </c>
      <c r="C192" s="401"/>
      <c r="D192" s="400">
        <v>36555756.060608312</v>
      </c>
      <c r="E192" s="400">
        <v>36555756.060608312</v>
      </c>
      <c r="F192" s="227"/>
      <c r="G192" s="355">
        <v>0.16100668171366128</v>
      </c>
      <c r="H192" s="70"/>
    </row>
    <row r="193" spans="1:8" ht="10.5" customHeight="1" x14ac:dyDescent="0.2">
      <c r="A193" s="2"/>
      <c r="B193" s="84"/>
      <c r="C193" s="166"/>
      <c r="D193" s="166"/>
      <c r="E193" s="166"/>
      <c r="F193" s="342"/>
      <c r="G193" s="352"/>
      <c r="H193" s="69"/>
    </row>
    <row r="194" spans="1:8" x14ac:dyDescent="0.2">
      <c r="F194" s="350"/>
      <c r="G194" s="350"/>
    </row>
    <row r="195" spans="1:8" x14ac:dyDescent="0.2">
      <c r="F195" s="350"/>
      <c r="G195" s="350"/>
    </row>
    <row r="196" spans="1:8" x14ac:dyDescent="0.2">
      <c r="F196" s="350"/>
      <c r="G196" s="350"/>
    </row>
    <row r="197" spans="1:8" x14ac:dyDescent="0.2">
      <c r="F197" s="350"/>
      <c r="G197" s="350"/>
    </row>
    <row r="198" spans="1:8" x14ac:dyDescent="0.2">
      <c r="F198" s="350"/>
      <c r="G198" s="350"/>
    </row>
    <row r="199" spans="1:8" x14ac:dyDescent="0.2">
      <c r="F199" s="350"/>
      <c r="G199" s="350"/>
    </row>
    <row r="200" spans="1:8" x14ac:dyDescent="0.2">
      <c r="F200" s="350"/>
      <c r="G200" s="350"/>
    </row>
    <row r="201" spans="1:8" x14ac:dyDescent="0.2">
      <c r="F201" s="350"/>
      <c r="G201" s="350"/>
    </row>
    <row r="202" spans="1:8" x14ac:dyDescent="0.2">
      <c r="F202" s="350"/>
      <c r="G202" s="350"/>
    </row>
    <row r="203" spans="1:8" x14ac:dyDescent="0.2">
      <c r="F203" s="350"/>
      <c r="G203" s="350"/>
    </row>
    <row r="204" spans="1:8" x14ac:dyDescent="0.2">
      <c r="F204" s="350"/>
      <c r="G204" s="350"/>
    </row>
    <row r="205" spans="1:8" x14ac:dyDescent="0.2">
      <c r="F205" s="350"/>
      <c r="G205" s="350"/>
    </row>
    <row r="206" spans="1:8" x14ac:dyDescent="0.2">
      <c r="F206" s="350"/>
      <c r="G206" s="350"/>
    </row>
    <row r="207" spans="1:8" x14ac:dyDescent="0.2">
      <c r="F207" s="350"/>
      <c r="G207" s="350"/>
    </row>
    <row r="208" spans="1:8" x14ac:dyDescent="0.2">
      <c r="F208" s="350"/>
      <c r="G208" s="350"/>
    </row>
    <row r="209" spans="6:7" x14ac:dyDescent="0.2">
      <c r="F209" s="350"/>
      <c r="G209" s="350"/>
    </row>
    <row r="210" spans="6:7" x14ac:dyDescent="0.2">
      <c r="F210" s="350"/>
      <c r="G210" s="350"/>
    </row>
    <row r="211" spans="6:7" x14ac:dyDescent="0.2">
      <c r="F211" s="350"/>
      <c r="G211" s="350"/>
    </row>
    <row r="212" spans="6:7" x14ac:dyDescent="0.2">
      <c r="F212" s="350"/>
      <c r="G212" s="350"/>
    </row>
    <row r="213" spans="6:7" x14ac:dyDescent="0.2">
      <c r="F213" s="350"/>
      <c r="G213" s="350"/>
    </row>
    <row r="214" spans="6:7" x14ac:dyDescent="0.2">
      <c r="F214" s="350"/>
      <c r="G214" s="350"/>
    </row>
    <row r="215" spans="6:7" x14ac:dyDescent="0.2">
      <c r="F215" s="350"/>
      <c r="G215" s="350"/>
    </row>
    <row r="216" spans="6:7" x14ac:dyDescent="0.2">
      <c r="F216" s="350"/>
      <c r="G216" s="350"/>
    </row>
    <row r="217" spans="6:7" x14ac:dyDescent="0.2">
      <c r="F217" s="350"/>
      <c r="G217" s="350"/>
    </row>
    <row r="218" spans="6:7" x14ac:dyDescent="0.2">
      <c r="F218" s="350"/>
      <c r="G218" s="350"/>
    </row>
    <row r="219" spans="6:7" x14ac:dyDescent="0.2">
      <c r="F219" s="350"/>
      <c r="G219" s="350"/>
    </row>
    <row r="220" spans="6:7" x14ac:dyDescent="0.2">
      <c r="F220" s="350"/>
      <c r="G220" s="350"/>
    </row>
    <row r="221" spans="6:7" x14ac:dyDescent="0.2">
      <c r="F221" s="350"/>
      <c r="G221" s="350"/>
    </row>
    <row r="222" spans="6:7" x14ac:dyDescent="0.2">
      <c r="F222" s="350"/>
      <c r="G222" s="350"/>
    </row>
    <row r="223" spans="6:7" x14ac:dyDescent="0.2">
      <c r="F223" s="350"/>
      <c r="G223" s="350"/>
    </row>
    <row r="224" spans="6:7" x14ac:dyDescent="0.2">
      <c r="F224" s="350"/>
      <c r="G224" s="350"/>
    </row>
    <row r="225" spans="6:7" x14ac:dyDescent="0.2">
      <c r="F225" s="350"/>
      <c r="G225" s="350"/>
    </row>
    <row r="226" spans="6:7" x14ac:dyDescent="0.2">
      <c r="F226" s="350"/>
      <c r="G226" s="350"/>
    </row>
    <row r="227" spans="6:7" x14ac:dyDescent="0.2">
      <c r="F227" s="350"/>
      <c r="G227" s="350"/>
    </row>
    <row r="228" spans="6:7" x14ac:dyDescent="0.2">
      <c r="F228" s="350"/>
      <c r="G228" s="350"/>
    </row>
    <row r="229" spans="6:7" x14ac:dyDescent="0.2">
      <c r="F229" s="350"/>
      <c r="G229" s="350"/>
    </row>
    <row r="230" spans="6:7" x14ac:dyDescent="0.2">
      <c r="F230" s="350"/>
      <c r="G230" s="350"/>
    </row>
    <row r="231" spans="6:7" x14ac:dyDescent="0.2">
      <c r="F231" s="350"/>
      <c r="G231" s="350"/>
    </row>
    <row r="232" spans="6:7" x14ac:dyDescent="0.2">
      <c r="F232" s="350"/>
      <c r="G232" s="350"/>
    </row>
    <row r="233" spans="6:7" x14ac:dyDescent="0.2">
      <c r="F233" s="350"/>
      <c r="G233" s="350"/>
    </row>
    <row r="234" spans="6:7" x14ac:dyDescent="0.2">
      <c r="F234" s="350"/>
      <c r="G234" s="350"/>
    </row>
    <row r="235" spans="6:7" x14ac:dyDescent="0.2">
      <c r="F235" s="350"/>
      <c r="G235" s="350"/>
    </row>
    <row r="236" spans="6:7" x14ac:dyDescent="0.2">
      <c r="F236" s="350"/>
      <c r="G236" s="350"/>
    </row>
    <row r="237" spans="6:7" x14ac:dyDescent="0.2">
      <c r="F237" s="350"/>
      <c r="G237" s="350"/>
    </row>
    <row r="238" spans="6:7" x14ac:dyDescent="0.2">
      <c r="F238" s="350"/>
      <c r="G238" s="350"/>
    </row>
    <row r="239" spans="6:7" x14ac:dyDescent="0.2">
      <c r="F239" s="350"/>
      <c r="G239" s="350"/>
    </row>
    <row r="240" spans="6:7" x14ac:dyDescent="0.2">
      <c r="F240" s="350"/>
      <c r="G240" s="350"/>
    </row>
    <row r="241" spans="6:7" x14ac:dyDescent="0.2">
      <c r="F241" s="350"/>
      <c r="G241" s="350"/>
    </row>
    <row r="242" spans="6:7" x14ac:dyDescent="0.2">
      <c r="F242" s="350"/>
      <c r="G242" s="350"/>
    </row>
    <row r="243" spans="6:7" x14ac:dyDescent="0.2">
      <c r="F243" s="350"/>
      <c r="G243" s="350"/>
    </row>
    <row r="244" spans="6:7" x14ac:dyDescent="0.2">
      <c r="F244" s="350"/>
      <c r="G244" s="350"/>
    </row>
    <row r="245" spans="6:7" x14ac:dyDescent="0.2">
      <c r="F245" s="350"/>
      <c r="G245" s="350"/>
    </row>
    <row r="246" spans="6:7" x14ac:dyDescent="0.2">
      <c r="F246" s="350"/>
      <c r="G246" s="350"/>
    </row>
    <row r="247" spans="6:7" x14ac:dyDescent="0.2">
      <c r="F247" s="350"/>
      <c r="G247" s="350"/>
    </row>
    <row r="248" spans="6:7" x14ac:dyDescent="0.2">
      <c r="F248" s="350"/>
      <c r="G248" s="350"/>
    </row>
    <row r="249" spans="6:7" x14ac:dyDescent="0.2">
      <c r="F249" s="350"/>
      <c r="G249" s="350"/>
    </row>
    <row r="250" spans="6:7" x14ac:dyDescent="0.2">
      <c r="F250" s="350"/>
      <c r="G250" s="350"/>
    </row>
    <row r="251" spans="6:7" x14ac:dyDescent="0.2">
      <c r="F251" s="350"/>
      <c r="G251" s="350"/>
    </row>
    <row r="252" spans="6:7" x14ac:dyDescent="0.2">
      <c r="F252" s="350"/>
      <c r="G252" s="350"/>
    </row>
    <row r="253" spans="6:7" x14ac:dyDescent="0.2">
      <c r="F253" s="350"/>
      <c r="G253" s="350"/>
    </row>
    <row r="254" spans="6:7" x14ac:dyDescent="0.2">
      <c r="F254" s="350"/>
      <c r="G254" s="350"/>
    </row>
    <row r="255" spans="6:7" x14ac:dyDescent="0.2">
      <c r="F255" s="350"/>
      <c r="G255" s="350"/>
    </row>
    <row r="256" spans="6:7" x14ac:dyDescent="0.2">
      <c r="F256" s="350"/>
      <c r="G256" s="350"/>
    </row>
    <row r="257" spans="6:7" x14ac:dyDescent="0.2">
      <c r="F257" s="350"/>
      <c r="G257" s="350"/>
    </row>
    <row r="258" spans="6:7" x14ac:dyDescent="0.2">
      <c r="F258" s="350"/>
      <c r="G258" s="350"/>
    </row>
    <row r="259" spans="6:7" x14ac:dyDescent="0.2">
      <c r="F259" s="350"/>
      <c r="G259" s="350"/>
    </row>
    <row r="260" spans="6:7" x14ac:dyDescent="0.2">
      <c r="F260" s="350"/>
      <c r="G260" s="350"/>
    </row>
    <row r="261" spans="6:7" x14ac:dyDescent="0.2">
      <c r="F261" s="350"/>
      <c r="G261" s="350"/>
    </row>
    <row r="262" spans="6:7" x14ac:dyDescent="0.2">
      <c r="F262" s="350"/>
      <c r="G262" s="350"/>
    </row>
    <row r="263" spans="6:7" x14ac:dyDescent="0.2">
      <c r="F263" s="350"/>
      <c r="G263" s="350"/>
    </row>
    <row r="264" spans="6:7" x14ac:dyDescent="0.2">
      <c r="F264" s="350"/>
      <c r="G264" s="350"/>
    </row>
    <row r="265" spans="6:7" x14ac:dyDescent="0.2">
      <c r="F265" s="350"/>
      <c r="G265" s="350"/>
    </row>
    <row r="266" spans="6:7" x14ac:dyDescent="0.2">
      <c r="F266" s="350"/>
      <c r="G266" s="350"/>
    </row>
    <row r="267" spans="6:7" x14ac:dyDescent="0.2">
      <c r="F267" s="350"/>
      <c r="G267" s="350"/>
    </row>
    <row r="268" spans="6:7" x14ac:dyDescent="0.2">
      <c r="F268" s="350"/>
      <c r="G268" s="350"/>
    </row>
    <row r="269" spans="6:7" x14ac:dyDescent="0.2">
      <c r="F269" s="350"/>
      <c r="G269" s="350"/>
    </row>
    <row r="270" spans="6:7" x14ac:dyDescent="0.2">
      <c r="F270" s="350"/>
      <c r="G270" s="350"/>
    </row>
    <row r="271" spans="6:7" x14ac:dyDescent="0.2">
      <c r="F271" s="350"/>
      <c r="G271" s="350"/>
    </row>
    <row r="272" spans="6:7" x14ac:dyDescent="0.2">
      <c r="F272" s="350"/>
      <c r="G272" s="350"/>
    </row>
    <row r="273" spans="6:7" x14ac:dyDescent="0.2">
      <c r="F273" s="350"/>
      <c r="G273" s="350"/>
    </row>
    <row r="274" spans="6:7" x14ac:dyDescent="0.2">
      <c r="F274" s="350"/>
      <c r="G274" s="350"/>
    </row>
    <row r="275" spans="6:7" x14ac:dyDescent="0.2">
      <c r="F275" s="350"/>
      <c r="G275" s="350"/>
    </row>
    <row r="276" spans="6:7" x14ac:dyDescent="0.2">
      <c r="F276" s="350"/>
      <c r="G276" s="350"/>
    </row>
    <row r="277" spans="6:7" x14ac:dyDescent="0.2">
      <c r="F277" s="350"/>
      <c r="G277" s="350"/>
    </row>
    <row r="278" spans="6:7" x14ac:dyDescent="0.2">
      <c r="F278" s="350"/>
      <c r="G278" s="350"/>
    </row>
    <row r="279" spans="6:7" x14ac:dyDescent="0.2">
      <c r="F279" s="350"/>
      <c r="G279" s="350"/>
    </row>
    <row r="280" spans="6:7" x14ac:dyDescent="0.2">
      <c r="F280" s="350"/>
      <c r="G280" s="350"/>
    </row>
    <row r="281" spans="6:7" x14ac:dyDescent="0.2">
      <c r="F281" s="350"/>
      <c r="G281" s="350"/>
    </row>
    <row r="282" spans="6:7" x14ac:dyDescent="0.2">
      <c r="F282" s="350"/>
      <c r="G282" s="350"/>
    </row>
    <row r="283" spans="6:7" x14ac:dyDescent="0.2">
      <c r="F283" s="350"/>
      <c r="G283" s="350"/>
    </row>
    <row r="284" spans="6:7" x14ac:dyDescent="0.2">
      <c r="F284" s="350"/>
      <c r="G284" s="350"/>
    </row>
    <row r="285" spans="6:7" x14ac:dyDescent="0.2">
      <c r="F285" s="350"/>
      <c r="G285" s="350"/>
    </row>
    <row r="286" spans="6:7" x14ac:dyDescent="0.2">
      <c r="F286" s="350"/>
      <c r="G286" s="350"/>
    </row>
    <row r="287" spans="6:7" x14ac:dyDescent="0.2">
      <c r="F287" s="350"/>
      <c r="G287" s="350"/>
    </row>
    <row r="288" spans="6:7" x14ac:dyDescent="0.2">
      <c r="F288" s="350"/>
      <c r="G288" s="350"/>
    </row>
    <row r="289" spans="6:7" x14ac:dyDescent="0.2">
      <c r="F289" s="350"/>
      <c r="G289" s="350"/>
    </row>
    <row r="290" spans="6:7" x14ac:dyDescent="0.2">
      <c r="F290" s="350"/>
      <c r="G290" s="350"/>
    </row>
    <row r="291" spans="6:7" x14ac:dyDescent="0.2">
      <c r="F291" s="350"/>
      <c r="G291" s="350"/>
    </row>
    <row r="292" spans="6:7" x14ac:dyDescent="0.2">
      <c r="F292" s="350"/>
      <c r="G292" s="350"/>
    </row>
    <row r="293" spans="6:7" x14ac:dyDescent="0.2">
      <c r="F293" s="350"/>
      <c r="G293" s="350"/>
    </row>
    <row r="294" spans="6:7" x14ac:dyDescent="0.2">
      <c r="F294" s="350"/>
      <c r="G294" s="350"/>
    </row>
    <row r="295" spans="6:7" x14ac:dyDescent="0.2">
      <c r="F295" s="350"/>
      <c r="G295" s="350"/>
    </row>
    <row r="296" spans="6:7" x14ac:dyDescent="0.2">
      <c r="F296" s="350"/>
      <c r="G296" s="350"/>
    </row>
    <row r="297" spans="6:7" x14ac:dyDescent="0.2">
      <c r="F297" s="350"/>
      <c r="G297" s="350"/>
    </row>
    <row r="298" spans="6:7" x14ac:dyDescent="0.2">
      <c r="F298" s="350"/>
      <c r="G298" s="350"/>
    </row>
    <row r="299" spans="6:7" x14ac:dyDescent="0.2">
      <c r="F299" s="350"/>
      <c r="G299" s="350"/>
    </row>
    <row r="300" spans="6:7" x14ac:dyDescent="0.2">
      <c r="F300" s="350"/>
      <c r="G300" s="350"/>
    </row>
    <row r="301" spans="6:7" x14ac:dyDescent="0.2">
      <c r="F301" s="350"/>
      <c r="G301" s="350"/>
    </row>
    <row r="302" spans="6:7" x14ac:dyDescent="0.2">
      <c r="F302" s="350"/>
      <c r="G302" s="350"/>
    </row>
    <row r="303" spans="6:7" x14ac:dyDescent="0.2">
      <c r="F303" s="350"/>
    </row>
    <row r="304" spans="6:7" x14ac:dyDescent="0.2">
      <c r="F304" s="350"/>
    </row>
    <row r="305" spans="6:6" x14ac:dyDescent="0.2">
      <c r="F305" s="350"/>
    </row>
    <row r="306" spans="6:6" x14ac:dyDescent="0.2">
      <c r="F306" s="350"/>
    </row>
    <row r="307" spans="6:6" x14ac:dyDescent="0.2">
      <c r="F307" s="350"/>
    </row>
    <row r="308" spans="6:6" x14ac:dyDescent="0.2">
      <c r="F308" s="350"/>
    </row>
    <row r="309" spans="6:6" x14ac:dyDescent="0.2">
      <c r="F309" s="350"/>
    </row>
    <row r="310" spans="6:6" x14ac:dyDescent="0.2">
      <c r="F310" s="350"/>
    </row>
    <row r="311" spans="6:6" x14ac:dyDescent="0.2">
      <c r="F311" s="350"/>
    </row>
    <row r="312" spans="6:6" x14ac:dyDescent="0.2">
      <c r="F312" s="350"/>
    </row>
    <row r="313" spans="6:6" x14ac:dyDescent="0.2">
      <c r="F313" s="350"/>
    </row>
    <row r="314" spans="6:6" x14ac:dyDescent="0.2">
      <c r="F314" s="350"/>
    </row>
    <row r="315" spans="6:6" x14ac:dyDescent="0.2">
      <c r="F315" s="350"/>
    </row>
    <row r="316" spans="6:6" x14ac:dyDescent="0.2">
      <c r="F316" s="350"/>
    </row>
    <row r="317" spans="6:6" x14ac:dyDescent="0.2">
      <c r="F317" s="350"/>
    </row>
    <row r="318" spans="6:6" x14ac:dyDescent="0.2">
      <c r="F318" s="350"/>
    </row>
    <row r="319" spans="6:6" x14ac:dyDescent="0.2">
      <c r="F319" s="350"/>
    </row>
    <row r="320" spans="6:6" x14ac:dyDescent="0.2">
      <c r="F320" s="350"/>
    </row>
    <row r="321" spans="6:6" x14ac:dyDescent="0.2">
      <c r="F321" s="350"/>
    </row>
    <row r="322" spans="6:6" x14ac:dyDescent="0.2">
      <c r="F322" s="350"/>
    </row>
    <row r="323" spans="6:6" x14ac:dyDescent="0.2">
      <c r="F323" s="350"/>
    </row>
    <row r="324" spans="6:6" x14ac:dyDescent="0.2">
      <c r="F324" s="350"/>
    </row>
    <row r="325" spans="6:6" x14ac:dyDescent="0.2">
      <c r="F325" s="350"/>
    </row>
    <row r="326" spans="6:6" x14ac:dyDescent="0.2">
      <c r="F326" s="350"/>
    </row>
    <row r="327" spans="6:6" x14ac:dyDescent="0.2">
      <c r="F327" s="350"/>
    </row>
    <row r="328" spans="6:6" x14ac:dyDescent="0.2">
      <c r="F328" s="350"/>
    </row>
    <row r="329" spans="6:6" x14ac:dyDescent="0.2">
      <c r="F329" s="350"/>
    </row>
    <row r="330" spans="6:6" x14ac:dyDescent="0.2">
      <c r="F330" s="350"/>
    </row>
    <row r="331" spans="6:6" x14ac:dyDescent="0.2">
      <c r="F331" s="350"/>
    </row>
    <row r="332" spans="6:6" x14ac:dyDescent="0.2">
      <c r="F332" s="350"/>
    </row>
    <row r="333" spans="6:6" x14ac:dyDescent="0.2">
      <c r="F333" s="350"/>
    </row>
    <row r="334" spans="6:6" x14ac:dyDescent="0.2">
      <c r="F334" s="350"/>
    </row>
    <row r="335" spans="6:6" x14ac:dyDescent="0.2">
      <c r="F335" s="350"/>
    </row>
    <row r="336" spans="6:6" x14ac:dyDescent="0.2">
      <c r="F336" s="350"/>
    </row>
    <row r="337" spans="6:6" x14ac:dyDescent="0.2">
      <c r="F337" s="350"/>
    </row>
    <row r="338" spans="6:6" x14ac:dyDescent="0.2">
      <c r="F338" s="350"/>
    </row>
    <row r="339" spans="6:6" x14ac:dyDescent="0.2">
      <c r="F339" s="350"/>
    </row>
    <row r="340" spans="6:6" x14ac:dyDescent="0.2">
      <c r="F340" s="350"/>
    </row>
    <row r="341" spans="6:6" x14ac:dyDescent="0.2">
      <c r="F341" s="350"/>
    </row>
    <row r="342" spans="6:6" x14ac:dyDescent="0.2">
      <c r="F342" s="350"/>
    </row>
    <row r="343" spans="6:6" x14ac:dyDescent="0.2">
      <c r="F343" s="350"/>
    </row>
    <row r="344" spans="6:6" x14ac:dyDescent="0.2">
      <c r="F344" s="350"/>
    </row>
    <row r="345" spans="6:6" x14ac:dyDescent="0.2">
      <c r="F345" s="350"/>
    </row>
    <row r="346" spans="6:6" x14ac:dyDescent="0.2">
      <c r="F346" s="350"/>
    </row>
    <row r="347" spans="6:6" x14ac:dyDescent="0.2">
      <c r="F347" s="350"/>
    </row>
    <row r="348" spans="6:6" x14ac:dyDescent="0.2">
      <c r="F348" s="350"/>
    </row>
    <row r="349" spans="6:6" x14ac:dyDescent="0.2">
      <c r="F349" s="350"/>
    </row>
    <row r="350" spans="6:6" x14ac:dyDescent="0.2">
      <c r="F350" s="350"/>
    </row>
    <row r="351" spans="6:6" x14ac:dyDescent="0.2">
      <c r="F351" s="350"/>
    </row>
    <row r="352" spans="6:6" x14ac:dyDescent="0.2">
      <c r="F352" s="350"/>
    </row>
    <row r="353" spans="6:6" x14ac:dyDescent="0.2">
      <c r="F353" s="350"/>
    </row>
    <row r="354" spans="6:6" x14ac:dyDescent="0.2">
      <c r="F354" s="350"/>
    </row>
    <row r="355" spans="6:6" x14ac:dyDescent="0.2">
      <c r="F355" s="350"/>
    </row>
    <row r="356" spans="6:6" x14ac:dyDescent="0.2">
      <c r="F356" s="350"/>
    </row>
    <row r="357" spans="6:6" x14ac:dyDescent="0.2">
      <c r="F357" s="350"/>
    </row>
    <row r="358" spans="6:6" x14ac:dyDescent="0.2">
      <c r="F358" s="350"/>
    </row>
  </sheetData>
  <dataConsolidate/>
  <pageMargins left="0.19685039370078741" right="0.19685039370078741" top="0.27559055118110237" bottom="0.19685039370078741" header="0.31496062992125984" footer="0.51181102362204722"/>
  <pageSetup paperSize="9" scale="71" orientation="portrait" r:id="rId1"/>
  <headerFooter alignWithMargins="0">
    <oddFooter xml:space="preserve">&amp;R&amp;8
</oddFooter>
  </headerFooter>
  <rowBreaks count="1" manualBreakCount="1">
    <brk id="109" max="1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8">
    <tabColor indexed="45"/>
  </sheetPr>
  <dimension ref="A1:L658"/>
  <sheetViews>
    <sheetView showZeros="0" view="pageBreakPreview" topLeftCell="B504" zoomScale="115" zoomScaleNormal="100" workbookViewId="0">
      <selection activeCell="E656" sqref="E656:F656"/>
    </sheetView>
  </sheetViews>
  <sheetFormatPr baseColWidth="10" defaultRowHeight="11.25" x14ac:dyDescent="0.2"/>
  <cols>
    <col min="1" max="1" width="4" style="6" customWidth="1"/>
    <col min="2" max="2" width="64.28515625" style="5" customWidth="1"/>
    <col min="3" max="5" width="15" style="3" customWidth="1"/>
    <col min="6" max="6" width="14.85546875" style="3" customWidth="1"/>
    <col min="7" max="7" width="13.140625" style="3" customWidth="1"/>
    <col min="8" max="8" width="6.5703125" style="3" bestFit="1" customWidth="1"/>
    <col min="9" max="9" width="2.5703125" style="3" customWidth="1"/>
    <col min="10" max="10" width="4" style="5" bestFit="1" customWidth="1"/>
    <col min="11" max="16384" width="11.42578125" style="5"/>
  </cols>
  <sheetData>
    <row r="1" spans="1:9" ht="9" customHeight="1" x14ac:dyDescent="0.2">
      <c r="A1" s="1"/>
      <c r="B1" s="43"/>
      <c r="F1" s="5"/>
      <c r="G1" s="5"/>
      <c r="H1" s="5"/>
      <c r="I1" s="4"/>
    </row>
    <row r="2" spans="1:9" ht="17.25" customHeight="1" x14ac:dyDescent="0.25">
      <c r="B2" s="7" t="s">
        <v>288</v>
      </c>
      <c r="C2" s="8"/>
      <c r="D2" s="8"/>
      <c r="E2" s="8"/>
      <c r="F2" s="8"/>
      <c r="G2" s="8"/>
      <c r="H2" s="8"/>
      <c r="I2" s="8"/>
    </row>
    <row r="3" spans="1:9" ht="12" customHeight="1" x14ac:dyDescent="0.2">
      <c r="B3" s="9"/>
      <c r="C3" s="10" t="str">
        <f>Maladie_mnt!C3</f>
        <v>MOIS DE JUILLET 2024</v>
      </c>
      <c r="D3" s="11"/>
    </row>
    <row r="4" spans="1:9" ht="14.25" customHeight="1" x14ac:dyDescent="0.2">
      <c r="B4" s="12" t="s">
        <v>284</v>
      </c>
      <c r="C4" s="13"/>
      <c r="D4" s="13"/>
      <c r="E4" s="13"/>
      <c r="F4" s="13"/>
      <c r="G4" s="13"/>
      <c r="H4" s="14"/>
      <c r="I4" s="15"/>
    </row>
    <row r="5" spans="1:9" ht="12" customHeight="1" x14ac:dyDescent="0.2">
      <c r="B5" s="387" t="s">
        <v>4</v>
      </c>
      <c r="C5" s="386" t="s">
        <v>1</v>
      </c>
      <c r="D5" s="385" t="s">
        <v>2</v>
      </c>
      <c r="E5" s="386" t="s">
        <v>6</v>
      </c>
      <c r="F5" s="219" t="s">
        <v>3</v>
      </c>
      <c r="G5" s="219" t="s">
        <v>237</v>
      </c>
      <c r="H5" s="19" t="s">
        <v>300</v>
      </c>
      <c r="I5" s="20"/>
    </row>
    <row r="6" spans="1:9" ht="9.75" customHeight="1" x14ac:dyDescent="0.2">
      <c r="B6" s="21"/>
      <c r="C6" s="45" t="s">
        <v>5</v>
      </c>
      <c r="D6" s="44" t="s">
        <v>5</v>
      </c>
      <c r="E6" s="45"/>
      <c r="F6" s="220" t="s">
        <v>241</v>
      </c>
      <c r="G6" s="220" t="s">
        <v>239</v>
      </c>
      <c r="H6" s="22" t="s">
        <v>301</v>
      </c>
      <c r="I6" s="23"/>
    </row>
    <row r="7" spans="1:9" s="28" customFormat="1" ht="16.5" customHeight="1" x14ac:dyDescent="0.2">
      <c r="A7" s="24"/>
      <c r="B7" s="25" t="s">
        <v>285</v>
      </c>
      <c r="C7" s="287"/>
      <c r="D7" s="287"/>
      <c r="E7" s="287"/>
      <c r="F7" s="288"/>
      <c r="G7" s="288"/>
      <c r="H7" s="181"/>
      <c r="I7" s="27"/>
    </row>
    <row r="8" spans="1:9" s="28" customFormat="1" ht="13.5" customHeight="1" x14ac:dyDescent="0.2">
      <c r="A8" s="24"/>
      <c r="B8" s="31" t="s">
        <v>88</v>
      </c>
      <c r="C8" s="291"/>
      <c r="D8" s="291"/>
      <c r="E8" s="291"/>
      <c r="F8" s="292"/>
      <c r="G8" s="292"/>
      <c r="H8" s="178"/>
      <c r="I8" s="27"/>
    </row>
    <row r="9" spans="1:9" ht="10.5" customHeight="1" x14ac:dyDescent="0.2">
      <c r="B9" s="16" t="s">
        <v>22</v>
      </c>
      <c r="C9" s="289">
        <v>237758796.18999955</v>
      </c>
      <c r="D9" s="289">
        <v>151570659.29025</v>
      </c>
      <c r="E9" s="289">
        <v>389329455.48024952</v>
      </c>
      <c r="F9" s="290">
        <v>12553726.929999992</v>
      </c>
      <c r="G9" s="290">
        <v>2495587.5184999988</v>
      </c>
      <c r="H9" s="179">
        <v>0.23893319759559506</v>
      </c>
      <c r="I9" s="20"/>
    </row>
    <row r="10" spans="1:9" ht="10.5" customHeight="1" x14ac:dyDescent="0.2">
      <c r="B10" s="16" t="s">
        <v>387</v>
      </c>
      <c r="C10" s="289">
        <v>17304.463279999993</v>
      </c>
      <c r="D10" s="289">
        <v>62309.831999999966</v>
      </c>
      <c r="E10" s="289">
        <v>79614.295279999948</v>
      </c>
      <c r="F10" s="290">
        <v>10516.303199999993</v>
      </c>
      <c r="G10" s="290">
        <v>340.05400000000014</v>
      </c>
      <c r="H10" s="179"/>
      <c r="I10" s="20"/>
    </row>
    <row r="11" spans="1:9" ht="10.5" customHeight="1" x14ac:dyDescent="0.2">
      <c r="B11" s="16" t="s">
        <v>100</v>
      </c>
      <c r="C11" s="289">
        <v>7014137.5399999944</v>
      </c>
      <c r="D11" s="289">
        <v>36969183.899740025</v>
      </c>
      <c r="E11" s="289">
        <v>43983321.43974001</v>
      </c>
      <c r="F11" s="290">
        <v>21283.65</v>
      </c>
      <c r="G11" s="290">
        <v>145077.57000000004</v>
      </c>
      <c r="H11" s="179">
        <v>9.9485479959317225E-2</v>
      </c>
      <c r="I11" s="20"/>
    </row>
    <row r="12" spans="1:9" ht="10.5" customHeight="1" x14ac:dyDescent="0.2">
      <c r="B12" s="16" t="s">
        <v>388</v>
      </c>
      <c r="C12" s="289">
        <v>23278.236720000037</v>
      </c>
      <c r="D12" s="289">
        <v>83820.168000000078</v>
      </c>
      <c r="E12" s="289">
        <v>107098.40472000011</v>
      </c>
      <c r="F12" s="290">
        <v>14146.696800000014</v>
      </c>
      <c r="G12" s="290">
        <v>457.4459999999998</v>
      </c>
      <c r="H12" s="179"/>
      <c r="I12" s="20"/>
    </row>
    <row r="13" spans="1:9" ht="10.5" customHeight="1" x14ac:dyDescent="0.2">
      <c r="B13" s="16" t="s">
        <v>340</v>
      </c>
      <c r="C13" s="289">
        <v>19284018.069999989</v>
      </c>
      <c r="D13" s="289">
        <v>18973719.689999986</v>
      </c>
      <c r="E13" s="289">
        <v>38257737.759999976</v>
      </c>
      <c r="F13" s="290">
        <v>3463670.1700000023</v>
      </c>
      <c r="G13" s="290">
        <v>209398.49</v>
      </c>
      <c r="H13" s="179">
        <v>0.17211396302412707</v>
      </c>
      <c r="I13" s="20"/>
    </row>
    <row r="14" spans="1:9" ht="10.5" customHeight="1" x14ac:dyDescent="0.2">
      <c r="B14" s="340" t="s">
        <v>90</v>
      </c>
      <c r="C14" s="289">
        <v>19213565.979999989</v>
      </c>
      <c r="D14" s="289">
        <v>18528048.139999978</v>
      </c>
      <c r="E14" s="289">
        <v>37741614.119999975</v>
      </c>
      <c r="F14" s="290">
        <v>3038921.0800000015</v>
      </c>
      <c r="G14" s="290">
        <v>207113.64999999997</v>
      </c>
      <c r="H14" s="179">
        <v>0.1742887386446248</v>
      </c>
      <c r="I14" s="20"/>
    </row>
    <row r="15" spans="1:9" ht="10.5" customHeight="1" x14ac:dyDescent="0.2">
      <c r="B15" s="33" t="s">
        <v>304</v>
      </c>
      <c r="C15" s="289">
        <v>1784456.9299999992</v>
      </c>
      <c r="D15" s="289">
        <v>794166.3899999999</v>
      </c>
      <c r="E15" s="289">
        <v>2578623.3199999994</v>
      </c>
      <c r="F15" s="290">
        <v>220577.4499999999</v>
      </c>
      <c r="G15" s="290">
        <v>12706.449999999999</v>
      </c>
      <c r="H15" s="179">
        <v>0.18125932942952239</v>
      </c>
      <c r="I15" s="20"/>
    </row>
    <row r="16" spans="1:9" ht="10.5" customHeight="1" x14ac:dyDescent="0.2">
      <c r="B16" s="33" t="s">
        <v>305</v>
      </c>
      <c r="C16" s="289">
        <v>322.56</v>
      </c>
      <c r="D16" s="289">
        <v>406.46000000000004</v>
      </c>
      <c r="E16" s="289">
        <v>729.02</v>
      </c>
      <c r="F16" s="290">
        <v>35.36</v>
      </c>
      <c r="G16" s="290"/>
      <c r="H16" s="179">
        <v>0.44311815824375955</v>
      </c>
      <c r="I16" s="20"/>
    </row>
    <row r="17" spans="2:9" ht="10.5" customHeight="1" x14ac:dyDescent="0.2">
      <c r="B17" s="33" t="s">
        <v>306</v>
      </c>
      <c r="C17" s="289">
        <v>380.39</v>
      </c>
      <c r="D17" s="289">
        <v>29143.060000000009</v>
      </c>
      <c r="E17" s="289">
        <v>29523.450000000008</v>
      </c>
      <c r="F17" s="290">
        <v>22256.330000000005</v>
      </c>
      <c r="G17" s="290">
        <v>167.20000000000002</v>
      </c>
      <c r="H17" s="179">
        <v>0.4586201938967438</v>
      </c>
      <c r="I17" s="20"/>
    </row>
    <row r="18" spans="2:9" ht="10.5" customHeight="1" x14ac:dyDescent="0.2">
      <c r="B18" s="33" t="s">
        <v>307</v>
      </c>
      <c r="C18" s="289">
        <v>6958691.609999992</v>
      </c>
      <c r="D18" s="289">
        <v>6587924.1699999999</v>
      </c>
      <c r="E18" s="289">
        <v>13546615.779999992</v>
      </c>
      <c r="F18" s="290">
        <v>442678.33</v>
      </c>
      <c r="G18" s="290">
        <v>74957.119999999981</v>
      </c>
      <c r="H18" s="179">
        <v>1.1064053299883359E-2</v>
      </c>
      <c r="I18" s="20"/>
    </row>
    <row r="19" spans="2:9" ht="10.5" customHeight="1" x14ac:dyDescent="0.2">
      <c r="B19" s="33" t="s">
        <v>308</v>
      </c>
      <c r="C19" s="289">
        <v>210620.74000000049</v>
      </c>
      <c r="D19" s="289">
        <v>40423.359999999993</v>
      </c>
      <c r="E19" s="289">
        <v>251044.10000000044</v>
      </c>
      <c r="F19" s="290">
        <v>5758.1799999999994</v>
      </c>
      <c r="G19" s="290">
        <v>1058.78</v>
      </c>
      <c r="H19" s="179">
        <v>0.52098825300533602</v>
      </c>
      <c r="I19" s="20"/>
    </row>
    <row r="20" spans="2:9" ht="10.5" customHeight="1" x14ac:dyDescent="0.2">
      <c r="B20" s="33" t="s">
        <v>309</v>
      </c>
      <c r="C20" s="289">
        <v>10259093.749999998</v>
      </c>
      <c r="D20" s="289">
        <v>11075984.699999981</v>
      </c>
      <c r="E20" s="289">
        <v>21335078.449999977</v>
      </c>
      <c r="F20" s="290">
        <v>2347615.4300000016</v>
      </c>
      <c r="G20" s="290">
        <v>118224.09999999999</v>
      </c>
      <c r="H20" s="179">
        <v>0.30307592491001101</v>
      </c>
      <c r="I20" s="20"/>
    </row>
    <row r="21" spans="2:9" ht="10.5" customHeight="1" x14ac:dyDescent="0.2">
      <c r="B21" s="33" t="s">
        <v>89</v>
      </c>
      <c r="C21" s="289">
        <v>70452.089999999909</v>
      </c>
      <c r="D21" s="289">
        <v>445671.54999999981</v>
      </c>
      <c r="E21" s="289">
        <v>516123.63999999978</v>
      </c>
      <c r="F21" s="290">
        <v>424749.08999999979</v>
      </c>
      <c r="G21" s="290">
        <v>2284.84</v>
      </c>
      <c r="H21" s="179">
        <v>3.231087034961333E-2</v>
      </c>
      <c r="I21" s="20"/>
    </row>
    <row r="22" spans="2:9" ht="10.5" customHeight="1" x14ac:dyDescent="0.2">
      <c r="B22" s="16" t="s">
        <v>97</v>
      </c>
      <c r="C22" s="289"/>
      <c r="D22" s="289"/>
      <c r="E22" s="289"/>
      <c r="F22" s="290"/>
      <c r="G22" s="290"/>
      <c r="H22" s="179"/>
      <c r="I22" s="20"/>
    </row>
    <row r="23" spans="2:9" ht="10.5" customHeight="1" x14ac:dyDescent="0.2">
      <c r="B23" s="16" t="s">
        <v>380</v>
      </c>
      <c r="C23" s="289"/>
      <c r="D23" s="289"/>
      <c r="E23" s="289"/>
      <c r="F23" s="290"/>
      <c r="G23" s="290"/>
      <c r="H23" s="179"/>
      <c r="I23" s="20"/>
    </row>
    <row r="24" spans="2:9" ht="10.5" customHeight="1" x14ac:dyDescent="0.2">
      <c r="B24" s="16" t="s">
        <v>419</v>
      </c>
      <c r="C24" s="289"/>
      <c r="D24" s="289">
        <v>336007.27891800005</v>
      </c>
      <c r="E24" s="289">
        <v>336007.27891800005</v>
      </c>
      <c r="F24" s="290"/>
      <c r="G24" s="290"/>
      <c r="H24" s="179"/>
      <c r="I24" s="20"/>
    </row>
    <row r="25" spans="2:9" ht="10.5" customHeight="1" x14ac:dyDescent="0.2">
      <c r="B25" s="16" t="s">
        <v>96</v>
      </c>
      <c r="C25" s="289"/>
      <c r="D25" s="289"/>
      <c r="E25" s="289"/>
      <c r="F25" s="290"/>
      <c r="G25" s="290"/>
      <c r="H25" s="179"/>
      <c r="I25" s="20"/>
    </row>
    <row r="26" spans="2:9" ht="10.5" customHeight="1" x14ac:dyDescent="0.2">
      <c r="B26" s="16" t="s">
        <v>91</v>
      </c>
      <c r="C26" s="289">
        <v>1724203.6999999997</v>
      </c>
      <c r="D26" s="289">
        <v>1039282.3200000001</v>
      </c>
      <c r="E26" s="289">
        <v>2763486.02</v>
      </c>
      <c r="F26" s="290">
        <v>96781.92</v>
      </c>
      <c r="G26" s="290">
        <v>22667.200000000001</v>
      </c>
      <c r="H26" s="179">
        <v>0.13886291032900444</v>
      </c>
      <c r="I26" s="34"/>
    </row>
    <row r="27" spans="2:9" ht="10.5" customHeight="1" x14ac:dyDescent="0.2">
      <c r="B27" s="16" t="s">
        <v>252</v>
      </c>
      <c r="C27" s="289"/>
      <c r="D27" s="289"/>
      <c r="E27" s="289"/>
      <c r="F27" s="290"/>
      <c r="G27" s="290"/>
      <c r="H27" s="179"/>
      <c r="I27" s="34"/>
    </row>
    <row r="28" spans="2:9" ht="10.5" customHeight="1" x14ac:dyDescent="0.2">
      <c r="B28" s="16" t="s">
        <v>95</v>
      </c>
      <c r="C28" s="289">
        <v>39921.920000000013</v>
      </c>
      <c r="D28" s="289">
        <v>138098.58999999985</v>
      </c>
      <c r="E28" s="289">
        <v>178020.50999999989</v>
      </c>
      <c r="F28" s="290">
        <v>178020.50999999989</v>
      </c>
      <c r="G28" s="290">
        <v>654.32000000000005</v>
      </c>
      <c r="H28" s="179">
        <v>3.5352818056892055E-2</v>
      </c>
      <c r="I28" s="34"/>
    </row>
    <row r="29" spans="2:9" ht="10.5" customHeight="1" x14ac:dyDescent="0.2">
      <c r="B29" s="16" t="s">
        <v>381</v>
      </c>
      <c r="C29" s="289">
        <v>5965794.4700000035</v>
      </c>
      <c r="D29" s="289">
        <v>3916411.8457310009</v>
      </c>
      <c r="E29" s="289">
        <v>9882206.3157310057</v>
      </c>
      <c r="F29" s="290">
        <v>657</v>
      </c>
      <c r="G29" s="290">
        <v>74313.63</v>
      </c>
      <c r="H29" s="179">
        <v>0.20845928488340548</v>
      </c>
      <c r="I29" s="34"/>
    </row>
    <row r="30" spans="2:9" ht="10.5" customHeight="1" x14ac:dyDescent="0.2">
      <c r="B30" s="16" t="s">
        <v>417</v>
      </c>
      <c r="C30" s="289"/>
      <c r="D30" s="289">
        <v>698269.43200000015</v>
      </c>
      <c r="E30" s="289">
        <v>698269.43200000015</v>
      </c>
      <c r="F30" s="290"/>
      <c r="G30" s="290"/>
      <c r="H30" s="179">
        <v>0.11279392413322942</v>
      </c>
      <c r="I30" s="34"/>
    </row>
    <row r="31" spans="2:9" ht="10.5" customHeight="1" x14ac:dyDescent="0.2">
      <c r="B31" s="16" t="s">
        <v>441</v>
      </c>
      <c r="C31" s="289"/>
      <c r="D31" s="289">
        <v>4678304.8240719987</v>
      </c>
      <c r="E31" s="289">
        <v>4678304.8240719987</v>
      </c>
      <c r="F31" s="290"/>
      <c r="G31" s="290"/>
      <c r="H31" s="179">
        <v>-0.20171293323187811</v>
      </c>
      <c r="I31" s="34"/>
    </row>
    <row r="32" spans="2:9" ht="10.5" customHeight="1" x14ac:dyDescent="0.2">
      <c r="B32" s="16" t="s">
        <v>346</v>
      </c>
      <c r="C32" s="289"/>
      <c r="D32" s="289"/>
      <c r="E32" s="289"/>
      <c r="F32" s="290"/>
      <c r="G32" s="290"/>
      <c r="H32" s="179"/>
      <c r="I32" s="34"/>
    </row>
    <row r="33" spans="1:11" ht="10.5" customHeight="1" x14ac:dyDescent="0.2">
      <c r="B33" s="16" t="s">
        <v>312</v>
      </c>
      <c r="C33" s="289"/>
      <c r="D33" s="289"/>
      <c r="E33" s="289"/>
      <c r="F33" s="290"/>
      <c r="G33" s="290"/>
      <c r="H33" s="179"/>
      <c r="I33" s="34"/>
    </row>
    <row r="34" spans="1:11" ht="10.5" customHeight="1" x14ac:dyDescent="0.2">
      <c r="B34" s="16" t="s">
        <v>313</v>
      </c>
      <c r="C34" s="289"/>
      <c r="D34" s="289"/>
      <c r="E34" s="289"/>
      <c r="F34" s="290"/>
      <c r="G34" s="290"/>
      <c r="H34" s="179"/>
      <c r="I34" s="34"/>
    </row>
    <row r="35" spans="1:11" ht="10.5" customHeight="1" x14ac:dyDescent="0.2">
      <c r="B35" s="16" t="s">
        <v>489</v>
      </c>
      <c r="C35" s="289"/>
      <c r="D35" s="289"/>
      <c r="E35" s="289"/>
      <c r="F35" s="290"/>
      <c r="G35" s="290"/>
      <c r="H35" s="179"/>
      <c r="I35" s="34"/>
    </row>
    <row r="36" spans="1:11" ht="10.5" customHeight="1" x14ac:dyDescent="0.2">
      <c r="B36" s="16" t="s">
        <v>487</v>
      </c>
      <c r="C36" s="289"/>
      <c r="D36" s="289">
        <v>2586798.7116999989</v>
      </c>
      <c r="E36" s="289">
        <v>2586798.7116999989</v>
      </c>
      <c r="F36" s="290"/>
      <c r="G36" s="290"/>
      <c r="H36" s="179">
        <v>0.38574020803703069</v>
      </c>
      <c r="I36" s="34"/>
    </row>
    <row r="37" spans="1:11" ht="10.5" customHeight="1" x14ac:dyDescent="0.2">
      <c r="B37" s="16" t="s">
        <v>420</v>
      </c>
      <c r="C37" s="289"/>
      <c r="D37" s="289">
        <v>6190212.5206019999</v>
      </c>
      <c r="E37" s="289">
        <v>6190212.5206019999</v>
      </c>
      <c r="F37" s="290"/>
      <c r="G37" s="290"/>
      <c r="H37" s="179">
        <v>-1.8907148982370114E-2</v>
      </c>
      <c r="I37" s="34"/>
    </row>
    <row r="38" spans="1:11" ht="10.5" customHeight="1" x14ac:dyDescent="0.2">
      <c r="B38" s="574" t="s">
        <v>448</v>
      </c>
      <c r="C38" s="289"/>
      <c r="D38" s="289"/>
      <c r="E38" s="289"/>
      <c r="F38" s="290"/>
      <c r="G38" s="290"/>
      <c r="H38" s="179"/>
      <c r="I38" s="34"/>
    </row>
    <row r="39" spans="1:11" ht="10.5" hidden="1" customHeight="1" x14ac:dyDescent="0.2">
      <c r="B39" s="574"/>
      <c r="C39" s="289"/>
      <c r="D39" s="289"/>
      <c r="E39" s="289"/>
      <c r="F39" s="290"/>
      <c r="G39" s="290"/>
      <c r="H39" s="179"/>
      <c r="I39" s="34"/>
    </row>
    <row r="40" spans="1:11" ht="10.5" customHeight="1" x14ac:dyDescent="0.2">
      <c r="B40" s="16" t="s">
        <v>99</v>
      </c>
      <c r="C40" s="289">
        <v>168311.66</v>
      </c>
      <c r="D40" s="289">
        <v>295159.93061599997</v>
      </c>
      <c r="E40" s="289">
        <v>463471.590616</v>
      </c>
      <c r="F40" s="290">
        <v>171932.84918200001</v>
      </c>
      <c r="G40" s="290">
        <v>1552.346669</v>
      </c>
      <c r="H40" s="179">
        <v>0.12609054914705142</v>
      </c>
      <c r="I40" s="34"/>
    </row>
    <row r="41" spans="1:11" ht="10.5" customHeight="1" x14ac:dyDescent="0.2">
      <c r="B41" s="16" t="s">
        <v>283</v>
      </c>
      <c r="C41" s="289"/>
      <c r="D41" s="289">
        <v>-415920</v>
      </c>
      <c r="E41" s="289">
        <v>-415920</v>
      </c>
      <c r="F41" s="290">
        <v>-72</v>
      </c>
      <c r="G41" s="290">
        <v>-3264</v>
      </c>
      <c r="H41" s="179">
        <v>0.5000432788020428</v>
      </c>
      <c r="I41" s="34"/>
      <c r="K41" s="28"/>
    </row>
    <row r="42" spans="1:11" s="28" customFormat="1" ht="10.5" customHeight="1" x14ac:dyDescent="0.2">
      <c r="A42" s="24"/>
      <c r="B42" s="16" t="s">
        <v>279</v>
      </c>
      <c r="C42" s="289">
        <v>19</v>
      </c>
      <c r="D42" s="289">
        <v>-27183958</v>
      </c>
      <c r="E42" s="289">
        <v>-27183939</v>
      </c>
      <c r="F42" s="290">
        <v>-13410</v>
      </c>
      <c r="G42" s="290">
        <v>-197574</v>
      </c>
      <c r="H42" s="179"/>
      <c r="I42" s="36"/>
      <c r="J42" s="5"/>
    </row>
    <row r="43" spans="1:11" s="28" customFormat="1" ht="10.5" customHeight="1" x14ac:dyDescent="0.2">
      <c r="A43" s="24"/>
      <c r="B43" s="35" t="s">
        <v>101</v>
      </c>
      <c r="C43" s="291">
        <v>271995785.24999946</v>
      </c>
      <c r="D43" s="291">
        <v>199938360.33362901</v>
      </c>
      <c r="E43" s="291">
        <v>471934145.58362848</v>
      </c>
      <c r="F43" s="292">
        <v>16497254.029181993</v>
      </c>
      <c r="G43" s="292">
        <v>2749210.5751689998</v>
      </c>
      <c r="H43" s="178">
        <v>0.17878895067505329</v>
      </c>
      <c r="I43" s="36"/>
      <c r="K43" s="209" t="b">
        <f>IF(ABS(E43-SUM(E9:E13,E22:E42))&lt;0.001,TRUE,FALSE)</f>
        <v>1</v>
      </c>
    </row>
    <row r="44" spans="1:11" s="28" customFormat="1" ht="13.5" customHeight="1" x14ac:dyDescent="0.2">
      <c r="A44" s="24"/>
      <c r="B44" s="31" t="s">
        <v>102</v>
      </c>
      <c r="C44" s="291"/>
      <c r="D44" s="291"/>
      <c r="E44" s="291"/>
      <c r="F44" s="292"/>
      <c r="G44" s="292"/>
      <c r="H44" s="178"/>
      <c r="I44" s="36"/>
      <c r="K44" s="5"/>
    </row>
    <row r="45" spans="1:11" ht="10.5" customHeight="1" x14ac:dyDescent="0.2">
      <c r="B45" s="16" t="s">
        <v>104</v>
      </c>
      <c r="C45" s="289">
        <v>258726480.80999967</v>
      </c>
      <c r="D45" s="289">
        <v>614490973.10999966</v>
      </c>
      <c r="E45" s="289">
        <v>873217453.91999924</v>
      </c>
      <c r="F45" s="290">
        <v>332809145.00999975</v>
      </c>
      <c r="G45" s="290">
        <v>5363653.7</v>
      </c>
      <c r="H45" s="179">
        <v>0.21564957256047035</v>
      </c>
      <c r="I45" s="20"/>
    </row>
    <row r="46" spans="1:11" ht="10.5" customHeight="1" x14ac:dyDescent="0.2">
      <c r="B46" s="33" t="s">
        <v>106</v>
      </c>
      <c r="C46" s="289">
        <v>258362880.68999973</v>
      </c>
      <c r="D46" s="289">
        <v>610584027.87999952</v>
      </c>
      <c r="E46" s="289">
        <v>868946908.5699991</v>
      </c>
      <c r="F46" s="290">
        <v>329051067.86999977</v>
      </c>
      <c r="G46" s="290">
        <v>5339878.2300000004</v>
      </c>
      <c r="H46" s="179">
        <v>0.21565092459368285</v>
      </c>
      <c r="I46" s="34"/>
    </row>
    <row r="47" spans="1:11" ht="10.5" customHeight="1" x14ac:dyDescent="0.2">
      <c r="B47" s="33" t="s">
        <v>304</v>
      </c>
      <c r="C47" s="289">
        <v>5994991.4900000086</v>
      </c>
      <c r="D47" s="289">
        <v>157052400.37999991</v>
      </c>
      <c r="E47" s="289">
        <v>163047391.86999992</v>
      </c>
      <c r="F47" s="290">
        <v>134603988.5099999</v>
      </c>
      <c r="G47" s="290">
        <v>1021096.1499999999</v>
      </c>
      <c r="H47" s="179">
        <v>0.22325704926859236</v>
      </c>
      <c r="I47" s="34"/>
    </row>
    <row r="48" spans="1:11" ht="10.5" customHeight="1" x14ac:dyDescent="0.2">
      <c r="B48" s="33" t="s">
        <v>305</v>
      </c>
      <c r="C48" s="289">
        <v>33866.220000000045</v>
      </c>
      <c r="D48" s="289">
        <v>4115869.8200000008</v>
      </c>
      <c r="E48" s="289">
        <v>4149736.040000001</v>
      </c>
      <c r="F48" s="290">
        <v>4038515.9400000009</v>
      </c>
      <c r="G48" s="290">
        <v>23837.360000000001</v>
      </c>
      <c r="H48" s="179">
        <v>9.4444831480577696E-2</v>
      </c>
      <c r="I48" s="34"/>
    </row>
    <row r="49" spans="2:9" ht="10.5" customHeight="1" x14ac:dyDescent="0.2">
      <c r="B49" s="33" t="s">
        <v>306</v>
      </c>
      <c r="C49" s="289">
        <v>451622.06000000011</v>
      </c>
      <c r="D49" s="289">
        <v>73396604.539999902</v>
      </c>
      <c r="E49" s="289">
        <v>73848226.59999989</v>
      </c>
      <c r="F49" s="290">
        <v>72244990.699999899</v>
      </c>
      <c r="G49" s="290">
        <v>451961.30000000028</v>
      </c>
      <c r="H49" s="179">
        <v>0.22090152441987754</v>
      </c>
      <c r="I49" s="34"/>
    </row>
    <row r="50" spans="2:9" ht="10.5" customHeight="1" x14ac:dyDescent="0.2">
      <c r="B50" s="33" t="s">
        <v>307</v>
      </c>
      <c r="C50" s="289">
        <v>62357071.890000179</v>
      </c>
      <c r="D50" s="289">
        <v>55272285.319999926</v>
      </c>
      <c r="E50" s="289">
        <v>117629357.2100001</v>
      </c>
      <c r="F50" s="290">
        <v>6541058.6600000039</v>
      </c>
      <c r="G50" s="290">
        <v>766555.09</v>
      </c>
      <c r="H50" s="179">
        <v>0.19832935815491326</v>
      </c>
      <c r="I50" s="34"/>
    </row>
    <row r="51" spans="2:9" ht="10.5" customHeight="1" x14ac:dyDescent="0.2">
      <c r="B51" s="33" t="s">
        <v>308</v>
      </c>
      <c r="C51" s="289">
        <v>89224533.479999945</v>
      </c>
      <c r="D51" s="289">
        <v>86514259.750000015</v>
      </c>
      <c r="E51" s="289">
        <v>175738793.22999996</v>
      </c>
      <c r="F51" s="290">
        <v>27370844.549999978</v>
      </c>
      <c r="G51" s="290">
        <v>1007973.4899999996</v>
      </c>
      <c r="H51" s="179">
        <v>0.19797756209619899</v>
      </c>
      <c r="I51" s="34"/>
    </row>
    <row r="52" spans="2:9" ht="10.5" customHeight="1" x14ac:dyDescent="0.2">
      <c r="B52" s="33" t="s">
        <v>309</v>
      </c>
      <c r="C52" s="289">
        <v>100300795.54999956</v>
      </c>
      <c r="D52" s="289">
        <v>234232608.06999984</v>
      </c>
      <c r="E52" s="289">
        <v>334533403.61999941</v>
      </c>
      <c r="F52" s="290">
        <v>84251669.509999886</v>
      </c>
      <c r="G52" s="290">
        <v>2068454.84</v>
      </c>
      <c r="H52" s="179">
        <v>0.22821113573709884</v>
      </c>
      <c r="I52" s="34"/>
    </row>
    <row r="53" spans="2:9" ht="10.5" customHeight="1" x14ac:dyDescent="0.2">
      <c r="B53" s="33" t="s">
        <v>105</v>
      </c>
      <c r="C53" s="289">
        <v>363600.12</v>
      </c>
      <c r="D53" s="289">
        <v>3906945.2300000056</v>
      </c>
      <c r="E53" s="289">
        <v>4270545.3500000052</v>
      </c>
      <c r="F53" s="290">
        <v>3758077.1400000048</v>
      </c>
      <c r="G53" s="290">
        <v>23775.469999999998</v>
      </c>
      <c r="H53" s="179">
        <v>0.21537453088122716</v>
      </c>
      <c r="I53" s="34"/>
    </row>
    <row r="54" spans="2:9" ht="10.5" customHeight="1" x14ac:dyDescent="0.2">
      <c r="B54" s="16" t="s">
        <v>22</v>
      </c>
      <c r="C54" s="289">
        <v>130070715.80999894</v>
      </c>
      <c r="D54" s="289">
        <v>90495554.512949958</v>
      </c>
      <c r="E54" s="289">
        <v>220566270.3229489</v>
      </c>
      <c r="F54" s="290">
        <v>20369353.630000003</v>
      </c>
      <c r="G54" s="290">
        <v>1008357.3762499996</v>
      </c>
      <c r="H54" s="179">
        <v>0.19088575065991176</v>
      </c>
      <c r="I54" s="34"/>
    </row>
    <row r="55" spans="2:9" ht="10.5" customHeight="1" x14ac:dyDescent="0.2">
      <c r="B55" s="16" t="s">
        <v>387</v>
      </c>
      <c r="C55" s="289">
        <v>125847.79754399993</v>
      </c>
      <c r="D55" s="289">
        <v>305281.71394800011</v>
      </c>
      <c r="E55" s="289">
        <v>431129.51149200002</v>
      </c>
      <c r="F55" s="290">
        <v>97563.636300000071</v>
      </c>
      <c r="G55" s="290">
        <v>2129.0426399999997</v>
      </c>
      <c r="H55" s="179"/>
      <c r="I55" s="34"/>
    </row>
    <row r="56" spans="2:9" ht="10.5" customHeight="1" x14ac:dyDescent="0.2">
      <c r="B56" s="16" t="s">
        <v>107</v>
      </c>
      <c r="C56" s="289"/>
      <c r="D56" s="289">
        <v>138969982.36999992</v>
      </c>
      <c r="E56" s="289">
        <v>138969982.36999992</v>
      </c>
      <c r="F56" s="290">
        <v>137978029.16999993</v>
      </c>
      <c r="G56" s="290">
        <v>798407.52000000014</v>
      </c>
      <c r="H56" s="179">
        <v>0.28939215885119252</v>
      </c>
      <c r="I56" s="34"/>
    </row>
    <row r="57" spans="2:9" ht="10.5" customHeight="1" x14ac:dyDescent="0.2">
      <c r="B57" s="33" t="s">
        <v>110</v>
      </c>
      <c r="C57" s="289"/>
      <c r="D57" s="289">
        <v>45735571.479999982</v>
      </c>
      <c r="E57" s="289">
        <v>45735571.479999982</v>
      </c>
      <c r="F57" s="290">
        <v>45735571.479999982</v>
      </c>
      <c r="G57" s="290">
        <v>244286.02000000002</v>
      </c>
      <c r="H57" s="179">
        <v>0.32452613588764034</v>
      </c>
      <c r="I57" s="34"/>
    </row>
    <row r="58" spans="2:9" ht="10.5" customHeight="1" x14ac:dyDescent="0.2">
      <c r="B58" s="33" t="s">
        <v>109</v>
      </c>
      <c r="C58" s="289"/>
      <c r="D58" s="289">
        <v>71703859.639999911</v>
      </c>
      <c r="E58" s="289">
        <v>71703859.639999911</v>
      </c>
      <c r="F58" s="290">
        <v>71703859.639999911</v>
      </c>
      <c r="G58" s="290">
        <v>421471.5</v>
      </c>
      <c r="H58" s="179">
        <v>0.3498419751736801</v>
      </c>
      <c r="I58" s="34"/>
    </row>
    <row r="59" spans="2:9" ht="10.5" customHeight="1" x14ac:dyDescent="0.2">
      <c r="B59" s="33" t="s">
        <v>112</v>
      </c>
      <c r="C59" s="289"/>
      <c r="D59" s="289">
        <v>21170548.050000001</v>
      </c>
      <c r="E59" s="289">
        <v>21170548.050000001</v>
      </c>
      <c r="F59" s="290">
        <v>20538598.050000001</v>
      </c>
      <c r="G59" s="290">
        <v>132650</v>
      </c>
      <c r="H59" s="179">
        <v>6.5700097002877822E-2</v>
      </c>
      <c r="I59" s="34"/>
    </row>
    <row r="60" spans="2:9" ht="10.5" customHeight="1" x14ac:dyDescent="0.2">
      <c r="B60" s="33" t="s">
        <v>111</v>
      </c>
      <c r="C60" s="289"/>
      <c r="D60" s="289">
        <v>360003.19999999995</v>
      </c>
      <c r="E60" s="289">
        <v>360003.19999999995</v>
      </c>
      <c r="F60" s="290"/>
      <c r="G60" s="290"/>
      <c r="H60" s="179">
        <v>0.36305952954342779</v>
      </c>
      <c r="I60" s="20"/>
    </row>
    <row r="61" spans="2:9" ht="10.5" customHeight="1" x14ac:dyDescent="0.2">
      <c r="B61" s="16" t="s">
        <v>103</v>
      </c>
      <c r="C61" s="289"/>
      <c r="D61" s="289"/>
      <c r="E61" s="289"/>
      <c r="F61" s="290"/>
      <c r="G61" s="290"/>
      <c r="H61" s="179"/>
      <c r="I61" s="20"/>
    </row>
    <row r="62" spans="2:9" ht="10.5" customHeight="1" x14ac:dyDescent="0.2">
      <c r="B62" s="16" t="s">
        <v>96</v>
      </c>
      <c r="C62" s="289"/>
      <c r="D62" s="289">
        <v>138.52500000000001</v>
      </c>
      <c r="E62" s="289">
        <v>138.52500000000001</v>
      </c>
      <c r="F62" s="290"/>
      <c r="G62" s="290"/>
      <c r="H62" s="179"/>
      <c r="I62" s="34"/>
    </row>
    <row r="63" spans="2:9" ht="10.5" customHeight="1" x14ac:dyDescent="0.2">
      <c r="B63" s="16" t="s">
        <v>95</v>
      </c>
      <c r="C63" s="289">
        <v>341024.74</v>
      </c>
      <c r="D63" s="289">
        <v>3139320.8499999996</v>
      </c>
      <c r="E63" s="289">
        <v>3480345.59</v>
      </c>
      <c r="F63" s="290">
        <v>3368048.55</v>
      </c>
      <c r="G63" s="290">
        <v>4465.68</v>
      </c>
      <c r="H63" s="179">
        <v>4.3440225358070794E-2</v>
      </c>
      <c r="I63" s="34"/>
    </row>
    <row r="64" spans="2:9" ht="10.5" customHeight="1" x14ac:dyDescent="0.2">
      <c r="B64" s="16" t="s">
        <v>381</v>
      </c>
      <c r="C64" s="289">
        <v>2856222.7300000018</v>
      </c>
      <c r="D64" s="289">
        <v>3482094.0249999953</v>
      </c>
      <c r="E64" s="289">
        <v>6338316.7549999962</v>
      </c>
      <c r="F64" s="290">
        <v>35453.599999999991</v>
      </c>
      <c r="G64" s="290">
        <v>20481.22</v>
      </c>
      <c r="H64" s="179">
        <v>0.5214005674206863</v>
      </c>
      <c r="I64" s="34"/>
    </row>
    <row r="65" spans="1:11" ht="10.5" customHeight="1" x14ac:dyDescent="0.2">
      <c r="B65" s="16" t="s">
        <v>418</v>
      </c>
      <c r="C65" s="289"/>
      <c r="D65" s="289">
        <v>150795.16703600003</v>
      </c>
      <c r="E65" s="289">
        <v>150795.16703600003</v>
      </c>
      <c r="F65" s="290"/>
      <c r="G65" s="290">
        <v>1372</v>
      </c>
      <c r="H65" s="179">
        <v>-0.24314656320215966</v>
      </c>
      <c r="I65" s="34"/>
    </row>
    <row r="66" spans="1:11" ht="10.5" customHeight="1" x14ac:dyDescent="0.2">
      <c r="B66" s="16" t="s">
        <v>417</v>
      </c>
      <c r="C66" s="289"/>
      <c r="D66" s="289">
        <v>300871.78408500005</v>
      </c>
      <c r="E66" s="289">
        <v>300871.78408500005</v>
      </c>
      <c r="F66" s="290"/>
      <c r="G66" s="290"/>
      <c r="H66" s="179">
        <v>0.13255117859617016</v>
      </c>
      <c r="I66" s="34"/>
    </row>
    <row r="67" spans="1:11" ht="10.5" customHeight="1" x14ac:dyDescent="0.2">
      <c r="B67" s="16" t="s">
        <v>441</v>
      </c>
      <c r="C67" s="289"/>
      <c r="D67" s="289">
        <v>3129871.31886</v>
      </c>
      <c r="E67" s="289">
        <v>3129871.31886</v>
      </c>
      <c r="F67" s="290"/>
      <c r="G67" s="290"/>
      <c r="H67" s="179"/>
      <c r="I67" s="34"/>
    </row>
    <row r="68" spans="1:11" ht="10.5" customHeight="1" x14ac:dyDescent="0.2">
      <c r="B68" s="16" t="s">
        <v>346</v>
      </c>
      <c r="C68" s="289"/>
      <c r="D68" s="289"/>
      <c r="E68" s="289"/>
      <c r="F68" s="290"/>
      <c r="G68" s="290"/>
      <c r="H68" s="179"/>
      <c r="I68" s="34"/>
    </row>
    <row r="69" spans="1:11" ht="10.5" customHeight="1" x14ac:dyDescent="0.2">
      <c r="B69" s="16" t="s">
        <v>312</v>
      </c>
      <c r="C69" s="289"/>
      <c r="D69" s="289"/>
      <c r="E69" s="289"/>
      <c r="F69" s="290"/>
      <c r="G69" s="290"/>
      <c r="H69" s="179"/>
      <c r="I69" s="34"/>
    </row>
    <row r="70" spans="1:11" ht="10.5" customHeight="1" x14ac:dyDescent="0.2">
      <c r="B70" s="16" t="s">
        <v>313</v>
      </c>
      <c r="C70" s="289"/>
      <c r="D70" s="289"/>
      <c r="E70" s="289"/>
      <c r="F70" s="290"/>
      <c r="G70" s="290"/>
      <c r="H70" s="179"/>
      <c r="I70" s="34"/>
    </row>
    <row r="71" spans="1:11" ht="10.5" customHeight="1" x14ac:dyDescent="0.2">
      <c r="B71" s="16" t="s">
        <v>94</v>
      </c>
      <c r="C71" s="289">
        <v>26661.729999999992</v>
      </c>
      <c r="D71" s="289">
        <v>599008.27</v>
      </c>
      <c r="E71" s="289">
        <v>625670</v>
      </c>
      <c r="F71" s="290"/>
      <c r="G71" s="290">
        <v>2038.2</v>
      </c>
      <c r="H71" s="179">
        <v>8.2777638311530843E-2</v>
      </c>
      <c r="I71" s="34"/>
    </row>
    <row r="72" spans="1:11" ht="10.5" customHeight="1" x14ac:dyDescent="0.2">
      <c r="B72" s="16" t="s">
        <v>92</v>
      </c>
      <c r="C72" s="289">
        <v>135060.14000000001</v>
      </c>
      <c r="D72" s="289">
        <v>17856.410000000003</v>
      </c>
      <c r="E72" s="289">
        <v>152916.55000000002</v>
      </c>
      <c r="F72" s="290">
        <v>1397.9600000000003</v>
      </c>
      <c r="G72" s="290">
        <v>268.01</v>
      </c>
      <c r="H72" s="179">
        <v>-0.18175239928216114</v>
      </c>
      <c r="I72" s="34"/>
    </row>
    <row r="73" spans="1:11" ht="10.5" customHeight="1" x14ac:dyDescent="0.2">
      <c r="B73" s="16" t="s">
        <v>93</v>
      </c>
      <c r="C73" s="289">
        <v>260468.56999999998</v>
      </c>
      <c r="D73" s="289">
        <v>53402.6</v>
      </c>
      <c r="E73" s="289">
        <v>313871.17</v>
      </c>
      <c r="F73" s="290">
        <v>10813.57</v>
      </c>
      <c r="G73" s="290">
        <v>1291.5</v>
      </c>
      <c r="H73" s="179">
        <v>-0.11821155078722323</v>
      </c>
      <c r="I73" s="34"/>
      <c r="K73" s="28"/>
    </row>
    <row r="74" spans="1:11" ht="10.5" customHeight="1" x14ac:dyDescent="0.2">
      <c r="B74" s="16" t="s">
        <v>91</v>
      </c>
      <c r="C74" s="289">
        <v>211652.52</v>
      </c>
      <c r="D74" s="289">
        <v>176887.84000000003</v>
      </c>
      <c r="E74" s="289">
        <v>388540.36</v>
      </c>
      <c r="F74" s="290">
        <v>23922.329999999998</v>
      </c>
      <c r="G74" s="290">
        <v>1604.56</v>
      </c>
      <c r="H74" s="179">
        <v>7.5833272301942811E-2</v>
      </c>
      <c r="I74" s="34"/>
      <c r="K74" s="28"/>
    </row>
    <row r="75" spans="1:11" s="28" customFormat="1" ht="10.5" customHeight="1" x14ac:dyDescent="0.2">
      <c r="A75" s="24"/>
      <c r="B75" s="16" t="s">
        <v>100</v>
      </c>
      <c r="C75" s="289">
        <v>71679.020000000033</v>
      </c>
      <c r="D75" s="289">
        <v>198630.39676999999</v>
      </c>
      <c r="E75" s="289">
        <v>270309.41677000001</v>
      </c>
      <c r="F75" s="290">
        <v>4370.3699999999953</v>
      </c>
      <c r="G75" s="290">
        <v>1043.44</v>
      </c>
      <c r="H75" s="179">
        <v>0.13713083141013627</v>
      </c>
      <c r="I75" s="27"/>
      <c r="J75" s="5"/>
      <c r="K75" s="5"/>
    </row>
    <row r="76" spans="1:11" s="28" customFormat="1" ht="10.5" customHeight="1" x14ac:dyDescent="0.2">
      <c r="A76" s="24"/>
      <c r="B76" s="16" t="s">
        <v>388</v>
      </c>
      <c r="C76" s="289">
        <v>1309.7224560000002</v>
      </c>
      <c r="D76" s="289">
        <v>3177.1260520000019</v>
      </c>
      <c r="E76" s="289">
        <v>4486.8485080000028</v>
      </c>
      <c r="F76" s="290">
        <v>1015.3637</v>
      </c>
      <c r="G76" s="290">
        <v>22.157360000000004</v>
      </c>
      <c r="H76" s="179"/>
      <c r="I76" s="27"/>
      <c r="J76" s="5"/>
      <c r="K76" s="5"/>
    </row>
    <row r="77" spans="1:11" ht="10.5" customHeight="1" x14ac:dyDescent="0.2">
      <c r="B77" s="16" t="s">
        <v>97</v>
      </c>
      <c r="C77" s="289"/>
      <c r="D77" s="289"/>
      <c r="E77" s="289"/>
      <c r="F77" s="290"/>
      <c r="G77" s="290"/>
      <c r="H77" s="179"/>
      <c r="I77" s="20"/>
    </row>
    <row r="78" spans="1:11" ht="10.5" customHeight="1" x14ac:dyDescent="0.2">
      <c r="B78" s="16" t="s">
        <v>380</v>
      </c>
      <c r="C78" s="289"/>
      <c r="D78" s="289"/>
      <c r="E78" s="289"/>
      <c r="F78" s="290"/>
      <c r="G78" s="290"/>
      <c r="H78" s="179"/>
      <c r="I78" s="20"/>
    </row>
    <row r="79" spans="1:11" ht="10.5" customHeight="1" x14ac:dyDescent="0.2">
      <c r="B79" s="16" t="s">
        <v>419</v>
      </c>
      <c r="C79" s="289"/>
      <c r="D79" s="289">
        <v>3094.9826000000003</v>
      </c>
      <c r="E79" s="289">
        <v>3094.9826000000003</v>
      </c>
      <c r="F79" s="290"/>
      <c r="G79" s="290"/>
      <c r="H79" s="179"/>
      <c r="I79" s="20"/>
    </row>
    <row r="80" spans="1:11" ht="10.5" customHeight="1" x14ac:dyDescent="0.2">
      <c r="B80" s="16" t="s">
        <v>303</v>
      </c>
      <c r="C80" s="289"/>
      <c r="D80" s="289"/>
      <c r="E80" s="289"/>
      <c r="F80" s="290"/>
      <c r="G80" s="290"/>
      <c r="H80" s="179"/>
      <c r="I80" s="34"/>
    </row>
    <row r="81" spans="1:11" ht="10.5" customHeight="1" x14ac:dyDescent="0.2">
      <c r="B81" s="268" t="s">
        <v>255</v>
      </c>
      <c r="C81" s="289"/>
      <c r="D81" s="289">
        <v>456712.03999999992</v>
      </c>
      <c r="E81" s="289">
        <v>456712.03999999992</v>
      </c>
      <c r="F81" s="290">
        <v>456712.03999999992</v>
      </c>
      <c r="G81" s="290">
        <v>3386.04</v>
      </c>
      <c r="H81" s="179">
        <v>0.10163954956842036</v>
      </c>
      <c r="I81" s="34"/>
    </row>
    <row r="82" spans="1:11" ht="10.5" customHeight="1" x14ac:dyDescent="0.2">
      <c r="B82" s="16" t="s">
        <v>489</v>
      </c>
      <c r="C82" s="289"/>
      <c r="D82" s="289"/>
      <c r="E82" s="289"/>
      <c r="F82" s="290"/>
      <c r="G82" s="290"/>
      <c r="H82" s="179"/>
      <c r="I82" s="34"/>
    </row>
    <row r="83" spans="1:11" ht="10.5" customHeight="1" x14ac:dyDescent="0.2">
      <c r="B83" s="268" t="s">
        <v>487</v>
      </c>
      <c r="C83" s="289"/>
      <c r="D83" s="289">
        <v>15636.157999999999</v>
      </c>
      <c r="E83" s="289">
        <v>15636.157999999999</v>
      </c>
      <c r="F83" s="290"/>
      <c r="G83" s="290"/>
      <c r="H83" s="179">
        <v>8.5643461515175101E-2</v>
      </c>
      <c r="I83" s="34"/>
    </row>
    <row r="84" spans="1:11" ht="10.5" customHeight="1" x14ac:dyDescent="0.2">
      <c r="B84" s="16" t="s">
        <v>420</v>
      </c>
      <c r="C84" s="289"/>
      <c r="D84" s="289">
        <v>1462557.8504260001</v>
      </c>
      <c r="E84" s="289">
        <v>1462557.8504260001</v>
      </c>
      <c r="F84" s="290"/>
      <c r="G84" s="290"/>
      <c r="H84" s="179">
        <v>-4.5937990055451405E-2</v>
      </c>
      <c r="I84" s="34"/>
    </row>
    <row r="85" spans="1:11" ht="10.5" customHeight="1" x14ac:dyDescent="0.2">
      <c r="B85" s="574" t="s">
        <v>447</v>
      </c>
      <c r="C85" s="289"/>
      <c r="D85" s="289">
        <v>53455</v>
      </c>
      <c r="E85" s="289">
        <v>53455</v>
      </c>
      <c r="F85" s="290"/>
      <c r="G85" s="290"/>
      <c r="H85" s="179">
        <v>-0.30395322794864454</v>
      </c>
      <c r="I85" s="34"/>
    </row>
    <row r="86" spans="1:11" ht="10.5" hidden="1" customHeight="1" x14ac:dyDescent="0.2">
      <c r="B86" s="574"/>
      <c r="C86" s="289"/>
      <c r="D86" s="289"/>
      <c r="E86" s="289"/>
      <c r="F86" s="290"/>
      <c r="G86" s="290"/>
      <c r="H86" s="179"/>
      <c r="I86" s="34"/>
    </row>
    <row r="87" spans="1:11" ht="10.5" customHeight="1" x14ac:dyDescent="0.2">
      <c r="B87" s="16" t="s">
        <v>99</v>
      </c>
      <c r="C87" s="289">
        <v>322458.86000000098</v>
      </c>
      <c r="D87" s="289">
        <v>316263.4022880001</v>
      </c>
      <c r="E87" s="289">
        <v>638722.26228800102</v>
      </c>
      <c r="F87" s="290">
        <v>62114.799615000011</v>
      </c>
      <c r="G87" s="290">
        <v>2383.7961969999997</v>
      </c>
      <c r="H87" s="179">
        <v>-4.7435704869254747E-2</v>
      </c>
      <c r="I87" s="34"/>
    </row>
    <row r="88" spans="1:11" ht="10.5" customHeight="1" x14ac:dyDescent="0.2">
      <c r="B88" s="16" t="s">
        <v>283</v>
      </c>
      <c r="C88" s="289"/>
      <c r="D88" s="289">
        <v>-2461248</v>
      </c>
      <c r="E88" s="289">
        <v>-2461248</v>
      </c>
      <c r="F88" s="290">
        <v>-24024</v>
      </c>
      <c r="G88" s="290">
        <v>-18480</v>
      </c>
      <c r="H88" s="179">
        <v>0.27264153284852699</v>
      </c>
      <c r="I88" s="34"/>
    </row>
    <row r="89" spans="1:11" ht="10.5" customHeight="1" x14ac:dyDescent="0.2">
      <c r="B89" s="16" t="s">
        <v>279</v>
      </c>
      <c r="C89" s="289">
        <v>-2</v>
      </c>
      <c r="D89" s="289">
        <v>-26118539</v>
      </c>
      <c r="E89" s="289">
        <v>-26118541</v>
      </c>
      <c r="F89" s="290">
        <v>-100160</v>
      </c>
      <c r="G89" s="290">
        <v>-150321</v>
      </c>
      <c r="H89" s="179"/>
      <c r="I89" s="20"/>
    </row>
    <row r="90" spans="1:11" s="28" customFormat="1" ht="15.75" customHeight="1" x14ac:dyDescent="0.2">
      <c r="A90" s="24"/>
      <c r="B90" s="35" t="s">
        <v>108</v>
      </c>
      <c r="C90" s="291">
        <v>393149580.44999856</v>
      </c>
      <c r="D90" s="291">
        <v>829241778.45301437</v>
      </c>
      <c r="E90" s="291">
        <v>1222391358.903013</v>
      </c>
      <c r="F90" s="292">
        <v>495093756.02961457</v>
      </c>
      <c r="G90" s="292">
        <v>7042103.2424470009</v>
      </c>
      <c r="H90" s="178">
        <v>0.20849997968011724</v>
      </c>
      <c r="I90" s="36"/>
      <c r="J90" s="5"/>
      <c r="K90" s="209" t="b">
        <f>IF(ABS(E90-SUM(E45,E54:E56,E61:E89))&lt;0.001,TRUE,FALSE)</f>
        <v>1</v>
      </c>
    </row>
    <row r="91" spans="1:11" ht="15.75" customHeight="1" x14ac:dyDescent="0.2">
      <c r="B91" s="31" t="s">
        <v>341</v>
      </c>
      <c r="C91" s="289"/>
      <c r="D91" s="289"/>
      <c r="E91" s="289"/>
      <c r="F91" s="290"/>
      <c r="G91" s="290"/>
      <c r="H91" s="179"/>
      <c r="I91" s="34"/>
    </row>
    <row r="92" spans="1:11" s="28" customFormat="1" ht="13.5" customHeight="1" x14ac:dyDescent="0.2">
      <c r="A92" s="24"/>
      <c r="B92" s="16" t="s">
        <v>22</v>
      </c>
      <c r="C92" s="289">
        <v>367829511.99999851</v>
      </c>
      <c r="D92" s="289">
        <v>242066213.80319998</v>
      </c>
      <c r="E92" s="289">
        <v>609895725.80319834</v>
      </c>
      <c r="F92" s="290">
        <v>32923080.559999999</v>
      </c>
      <c r="G92" s="290">
        <v>3503944.894749999</v>
      </c>
      <c r="H92" s="179">
        <v>0.22111594937289536</v>
      </c>
      <c r="I92" s="36"/>
      <c r="K92" s="5"/>
    </row>
    <row r="93" spans="1:11" ht="10.5" customHeight="1" x14ac:dyDescent="0.2">
      <c r="B93" s="16" t="s">
        <v>387</v>
      </c>
      <c r="C93" s="289">
        <v>143152.26082399994</v>
      </c>
      <c r="D93" s="289">
        <v>367591.5459480001</v>
      </c>
      <c r="E93" s="289">
        <v>510743.80677199998</v>
      </c>
      <c r="F93" s="290">
        <v>108079.93950000007</v>
      </c>
      <c r="G93" s="290">
        <v>2469.0966399999998</v>
      </c>
      <c r="H93" s="179"/>
      <c r="I93" s="34"/>
    </row>
    <row r="94" spans="1:11" ht="10.5" customHeight="1" x14ac:dyDescent="0.2">
      <c r="B94" s="16" t="s">
        <v>104</v>
      </c>
      <c r="C94" s="289">
        <v>278010498.87999964</v>
      </c>
      <c r="D94" s="289">
        <v>633464692.79999959</v>
      </c>
      <c r="E94" s="289">
        <v>911475191.67999923</v>
      </c>
      <c r="F94" s="290">
        <v>336272815.17999971</v>
      </c>
      <c r="G94" s="290">
        <v>5573052.1899999995</v>
      </c>
      <c r="H94" s="179">
        <v>0.21375731137080578</v>
      </c>
      <c r="I94" s="34"/>
      <c r="K94" s="28"/>
    </row>
    <row r="95" spans="1:11" ht="10.5" customHeight="1" x14ac:dyDescent="0.2">
      <c r="B95" s="33" t="s">
        <v>106</v>
      </c>
      <c r="C95" s="289">
        <v>277576446.66999972</v>
      </c>
      <c r="D95" s="289">
        <v>629112076.0199995</v>
      </c>
      <c r="E95" s="289">
        <v>906688522.68999934</v>
      </c>
      <c r="F95" s="290">
        <v>332089988.94999969</v>
      </c>
      <c r="G95" s="290">
        <v>5546991.879999999</v>
      </c>
      <c r="H95" s="179">
        <v>0.21387115603511786</v>
      </c>
      <c r="I95" s="34"/>
      <c r="K95" s="28"/>
    </row>
    <row r="96" spans="1:11" s="28" customFormat="1" ht="10.5" customHeight="1" x14ac:dyDescent="0.2">
      <c r="A96" s="24"/>
      <c r="B96" s="33" t="s">
        <v>304</v>
      </c>
      <c r="C96" s="289">
        <v>7779448.4200000074</v>
      </c>
      <c r="D96" s="289">
        <v>157846566.76999989</v>
      </c>
      <c r="E96" s="289">
        <v>165626015.18999988</v>
      </c>
      <c r="F96" s="290">
        <v>134824565.95999989</v>
      </c>
      <c r="G96" s="290">
        <v>1033802.5999999999</v>
      </c>
      <c r="H96" s="179">
        <v>0.22258031649014032</v>
      </c>
      <c r="I96" s="27"/>
      <c r="J96" s="5"/>
    </row>
    <row r="97" spans="1:11" s="28" customFormat="1" ht="10.5" customHeight="1" x14ac:dyDescent="0.2">
      <c r="A97" s="24"/>
      <c r="B97" s="33" t="s">
        <v>305</v>
      </c>
      <c r="C97" s="289">
        <v>34188.78000000005</v>
      </c>
      <c r="D97" s="289">
        <v>4116276.2800000007</v>
      </c>
      <c r="E97" s="289">
        <v>4150465.0600000005</v>
      </c>
      <c r="F97" s="290">
        <v>4038551.3000000007</v>
      </c>
      <c r="G97" s="290">
        <v>23837.360000000001</v>
      </c>
      <c r="H97" s="179">
        <v>9.4491279994185273E-2</v>
      </c>
      <c r="I97" s="27"/>
      <c r="J97" s="5"/>
    </row>
    <row r="98" spans="1:11" s="28" customFormat="1" ht="10.5" customHeight="1" x14ac:dyDescent="0.2">
      <c r="A98" s="24"/>
      <c r="B98" s="33" t="s">
        <v>306</v>
      </c>
      <c r="C98" s="289">
        <v>452002.45000000013</v>
      </c>
      <c r="D98" s="289">
        <v>73425747.599999905</v>
      </c>
      <c r="E98" s="289">
        <v>73877750.049999908</v>
      </c>
      <c r="F98" s="290">
        <v>72267247.029999912</v>
      </c>
      <c r="G98" s="290">
        <v>452128.50000000029</v>
      </c>
      <c r="H98" s="179">
        <v>0.22098104571355437</v>
      </c>
      <c r="I98" s="27"/>
      <c r="J98" s="5"/>
    </row>
    <row r="99" spans="1:11" s="28" customFormat="1" ht="10.5" customHeight="1" x14ac:dyDescent="0.2">
      <c r="A99" s="24"/>
      <c r="B99" s="33" t="s">
        <v>307</v>
      </c>
      <c r="C99" s="289">
        <v>69315763.500000179</v>
      </c>
      <c r="D99" s="289">
        <v>61860209.48999992</v>
      </c>
      <c r="E99" s="289">
        <v>131175972.99000008</v>
      </c>
      <c r="F99" s="290">
        <v>6983736.990000003</v>
      </c>
      <c r="G99" s="290">
        <v>841512.21</v>
      </c>
      <c r="H99" s="179">
        <v>0.17583866157858097</v>
      </c>
      <c r="I99" s="27"/>
      <c r="J99" s="5"/>
    </row>
    <row r="100" spans="1:11" s="28" customFormat="1" ht="10.5" customHeight="1" x14ac:dyDescent="0.2">
      <c r="A100" s="24"/>
      <c r="B100" s="33" t="s">
        <v>308</v>
      </c>
      <c r="C100" s="289">
        <v>89435154.219999939</v>
      </c>
      <c r="D100" s="289">
        <v>86554683.110000029</v>
      </c>
      <c r="E100" s="289">
        <v>175989837.32999995</v>
      </c>
      <c r="F100" s="290">
        <v>27376602.729999982</v>
      </c>
      <c r="G100" s="290">
        <v>1009032.2699999998</v>
      </c>
      <c r="H100" s="179">
        <v>0.19834058475568672</v>
      </c>
      <c r="I100" s="27"/>
      <c r="J100" s="5"/>
    </row>
    <row r="101" spans="1:11" s="28" customFormat="1" ht="10.5" customHeight="1" x14ac:dyDescent="0.2">
      <c r="A101" s="24"/>
      <c r="B101" s="33" t="s">
        <v>309</v>
      </c>
      <c r="C101" s="289">
        <v>110559889.29999958</v>
      </c>
      <c r="D101" s="289">
        <v>245308592.76999977</v>
      </c>
      <c r="E101" s="289">
        <v>355868482.0699994</v>
      </c>
      <c r="F101" s="290">
        <v>86599284.939999908</v>
      </c>
      <c r="G101" s="290">
        <v>2186678.94</v>
      </c>
      <c r="H101" s="179">
        <v>0.23245619831252018</v>
      </c>
      <c r="I101" s="27"/>
      <c r="J101" s="5"/>
      <c r="K101" s="5"/>
    </row>
    <row r="102" spans="1:11" s="28" customFormat="1" ht="10.5" customHeight="1" x14ac:dyDescent="0.2">
      <c r="A102" s="24"/>
      <c r="B102" s="33" t="s">
        <v>105</v>
      </c>
      <c r="C102" s="289">
        <v>434052.2099999999</v>
      </c>
      <c r="D102" s="289">
        <v>4352616.7800000049</v>
      </c>
      <c r="E102" s="289">
        <v>4786668.9900000049</v>
      </c>
      <c r="F102" s="290">
        <v>4182826.2300000051</v>
      </c>
      <c r="G102" s="290">
        <v>26060.309999999998</v>
      </c>
      <c r="H102" s="179">
        <v>0.19257130173562365</v>
      </c>
      <c r="I102" s="27"/>
      <c r="J102" s="5"/>
      <c r="K102" s="5"/>
    </row>
    <row r="103" spans="1:11" ht="10.5" customHeight="1" x14ac:dyDescent="0.2">
      <c r="B103" s="16" t="s">
        <v>100</v>
      </c>
      <c r="C103" s="289">
        <v>7085816.5599999949</v>
      </c>
      <c r="D103" s="289">
        <v>37167814.296510018</v>
      </c>
      <c r="E103" s="289">
        <v>44253630.856510021</v>
      </c>
      <c r="F103" s="290">
        <v>25654.019999999993</v>
      </c>
      <c r="G103" s="290">
        <v>146121.01</v>
      </c>
      <c r="H103" s="179">
        <v>9.9707857291519764E-2</v>
      </c>
      <c r="I103" s="34"/>
    </row>
    <row r="104" spans="1:11" ht="10.5" customHeight="1" x14ac:dyDescent="0.2">
      <c r="B104" s="16" t="s">
        <v>388</v>
      </c>
      <c r="C104" s="289">
        <v>24587.959176000033</v>
      </c>
      <c r="D104" s="289">
        <v>86997.29405200007</v>
      </c>
      <c r="E104" s="289">
        <v>111585.25322800009</v>
      </c>
      <c r="F104" s="290">
        <v>15162.060500000014</v>
      </c>
      <c r="G104" s="290">
        <v>479.60335999999984</v>
      </c>
      <c r="H104" s="179"/>
      <c r="I104" s="34"/>
    </row>
    <row r="105" spans="1:11" ht="10.5" customHeight="1" x14ac:dyDescent="0.2">
      <c r="B105" s="16" t="s">
        <v>107</v>
      </c>
      <c r="C105" s="289"/>
      <c r="D105" s="289">
        <v>138969982.36999992</v>
      </c>
      <c r="E105" s="289">
        <v>138969982.36999992</v>
      </c>
      <c r="F105" s="290">
        <v>137978029.16999993</v>
      </c>
      <c r="G105" s="290">
        <v>798407.52000000014</v>
      </c>
      <c r="H105" s="179">
        <v>0.28939215885119252</v>
      </c>
      <c r="I105" s="34"/>
      <c r="K105" s="28"/>
    </row>
    <row r="106" spans="1:11" ht="10.5" customHeight="1" x14ac:dyDescent="0.2">
      <c r="B106" s="33" t="s">
        <v>110</v>
      </c>
      <c r="C106" s="289"/>
      <c r="D106" s="289">
        <v>45735571.479999982</v>
      </c>
      <c r="E106" s="289">
        <v>45735571.479999982</v>
      </c>
      <c r="F106" s="290">
        <v>45735571.479999982</v>
      </c>
      <c r="G106" s="290">
        <v>244286.02000000002</v>
      </c>
      <c r="H106" s="179">
        <v>0.32452613588764034</v>
      </c>
      <c r="I106" s="34"/>
    </row>
    <row r="107" spans="1:11" s="28" customFormat="1" ht="10.5" customHeight="1" x14ac:dyDescent="0.2">
      <c r="A107" s="24"/>
      <c r="B107" s="33" t="s">
        <v>109</v>
      </c>
      <c r="C107" s="289"/>
      <c r="D107" s="289">
        <v>71703859.639999911</v>
      </c>
      <c r="E107" s="289">
        <v>71703859.639999911</v>
      </c>
      <c r="F107" s="290">
        <v>71703859.639999911</v>
      </c>
      <c r="G107" s="290">
        <v>421471.5</v>
      </c>
      <c r="H107" s="179">
        <v>0.3498419751736801</v>
      </c>
      <c r="I107" s="27"/>
      <c r="J107" s="5"/>
      <c r="K107" s="5"/>
    </row>
    <row r="108" spans="1:11" ht="10.5" customHeight="1" x14ac:dyDescent="0.2">
      <c r="B108" s="33" t="s">
        <v>112</v>
      </c>
      <c r="C108" s="289"/>
      <c r="D108" s="289">
        <v>21170548.050000001</v>
      </c>
      <c r="E108" s="289">
        <v>21170548.050000001</v>
      </c>
      <c r="F108" s="290">
        <v>20538598.050000001</v>
      </c>
      <c r="G108" s="290">
        <v>132650</v>
      </c>
      <c r="H108" s="179">
        <v>6.5700097002877822E-2</v>
      </c>
      <c r="I108" s="34"/>
    </row>
    <row r="109" spans="1:11" ht="10.5" customHeight="1" x14ac:dyDescent="0.2">
      <c r="B109" s="33" t="s">
        <v>111</v>
      </c>
      <c r="C109" s="289"/>
      <c r="D109" s="289">
        <v>360003.19999999995</v>
      </c>
      <c r="E109" s="289">
        <v>360003.19999999995</v>
      </c>
      <c r="F109" s="290"/>
      <c r="G109" s="290"/>
      <c r="H109" s="179">
        <v>0.36305952954342779</v>
      </c>
      <c r="I109" s="34"/>
    </row>
    <row r="110" spans="1:11" ht="10.5" customHeight="1" x14ac:dyDescent="0.2">
      <c r="B110" s="16" t="s">
        <v>97</v>
      </c>
      <c r="C110" s="289"/>
      <c r="D110" s="289"/>
      <c r="E110" s="289"/>
      <c r="F110" s="290"/>
      <c r="G110" s="290"/>
      <c r="H110" s="179"/>
      <c r="I110" s="20"/>
    </row>
    <row r="111" spans="1:11" ht="10.5" customHeight="1" x14ac:dyDescent="0.2">
      <c r="B111" s="16" t="s">
        <v>380</v>
      </c>
      <c r="C111" s="289"/>
      <c r="D111" s="289"/>
      <c r="E111" s="289"/>
      <c r="F111" s="290"/>
      <c r="G111" s="290"/>
      <c r="H111" s="179"/>
      <c r="I111" s="20"/>
    </row>
    <row r="112" spans="1:11" ht="10.5" customHeight="1" x14ac:dyDescent="0.2">
      <c r="B112" s="16" t="s">
        <v>419</v>
      </c>
      <c r="C112" s="289"/>
      <c r="D112" s="289">
        <v>339102.26151800004</v>
      </c>
      <c r="E112" s="289">
        <v>339102.26151800004</v>
      </c>
      <c r="F112" s="290"/>
      <c r="G112" s="290"/>
      <c r="H112" s="179"/>
      <c r="I112" s="20"/>
    </row>
    <row r="113" spans="1:11" ht="10.5" customHeight="1" x14ac:dyDescent="0.25">
      <c r="B113" s="16" t="s">
        <v>103</v>
      </c>
      <c r="C113" s="289"/>
      <c r="D113" s="289"/>
      <c r="E113" s="289"/>
      <c r="F113" s="290"/>
      <c r="G113" s="290"/>
      <c r="H113" s="179"/>
      <c r="I113" s="34"/>
      <c r="K113" s="40"/>
    </row>
    <row r="114" spans="1:11" ht="10.5" customHeight="1" x14ac:dyDescent="0.25">
      <c r="B114" s="16" t="s">
        <v>96</v>
      </c>
      <c r="C114" s="289"/>
      <c r="D114" s="289">
        <v>138.52500000000001</v>
      </c>
      <c r="E114" s="289">
        <v>138.52500000000001</v>
      </c>
      <c r="F114" s="290"/>
      <c r="G114" s="290"/>
      <c r="H114" s="179"/>
      <c r="I114" s="34"/>
      <c r="K114" s="40"/>
    </row>
    <row r="115" spans="1:11" s="40" customFormat="1" ht="10.5" customHeight="1" x14ac:dyDescent="0.25">
      <c r="A115" s="38"/>
      <c r="B115" s="16" t="s">
        <v>95</v>
      </c>
      <c r="C115" s="289">
        <v>380946.66000000003</v>
      </c>
      <c r="D115" s="289">
        <v>3277419.44</v>
      </c>
      <c r="E115" s="289">
        <v>3658366.1</v>
      </c>
      <c r="F115" s="290">
        <v>3546069.06</v>
      </c>
      <c r="G115" s="290">
        <v>5120.0000000000009</v>
      </c>
      <c r="H115" s="285">
        <v>4.3043758990737535E-2</v>
      </c>
      <c r="I115" s="39"/>
      <c r="J115" s="5"/>
    </row>
    <row r="116" spans="1:11" s="40" customFormat="1" ht="10.5" customHeight="1" x14ac:dyDescent="0.25">
      <c r="A116" s="38"/>
      <c r="B116" s="16" t="s">
        <v>381</v>
      </c>
      <c r="C116" s="289">
        <v>8822017.2000000048</v>
      </c>
      <c r="D116" s="289">
        <v>7398505.8707309961</v>
      </c>
      <c r="E116" s="289">
        <v>16220523.070731001</v>
      </c>
      <c r="F116" s="290">
        <v>36110.599999999991</v>
      </c>
      <c r="G116" s="290">
        <v>94794.849999999991</v>
      </c>
      <c r="H116" s="285">
        <v>0.31408028302391577</v>
      </c>
      <c r="I116" s="39"/>
      <c r="J116" s="5"/>
      <c r="K116" s="5"/>
    </row>
    <row r="117" spans="1:11" s="40" customFormat="1" ht="10.5" customHeight="1" x14ac:dyDescent="0.25">
      <c r="A117" s="38"/>
      <c r="B117" s="16" t="s">
        <v>418</v>
      </c>
      <c r="C117" s="289"/>
      <c r="D117" s="289">
        <v>150795.16703600003</v>
      </c>
      <c r="E117" s="289">
        <v>150795.16703600003</v>
      </c>
      <c r="F117" s="290"/>
      <c r="G117" s="290">
        <v>1372</v>
      </c>
      <c r="H117" s="285">
        <v>-0.24314656320215966</v>
      </c>
      <c r="I117" s="39"/>
      <c r="J117" s="5"/>
      <c r="K117" s="5"/>
    </row>
    <row r="118" spans="1:11" ht="10.5" customHeight="1" x14ac:dyDescent="0.2">
      <c r="B118" s="16" t="s">
        <v>417</v>
      </c>
      <c r="C118" s="289"/>
      <c r="D118" s="289">
        <v>999141.2160850002</v>
      </c>
      <c r="E118" s="289">
        <v>999141.2160850002</v>
      </c>
      <c r="F118" s="290"/>
      <c r="G118" s="290"/>
      <c r="H118" s="179">
        <v>0.11867051607843404</v>
      </c>
      <c r="I118" s="34"/>
    </row>
    <row r="119" spans="1:11" ht="10.5" customHeight="1" x14ac:dyDescent="0.2">
      <c r="B119" s="16" t="s">
        <v>441</v>
      </c>
      <c r="C119" s="289"/>
      <c r="D119" s="289">
        <v>7808176.1429319987</v>
      </c>
      <c r="E119" s="289">
        <v>7808176.1429319987</v>
      </c>
      <c r="F119" s="290"/>
      <c r="G119" s="290"/>
      <c r="H119" s="179">
        <v>5.5679258241842833E-2</v>
      </c>
      <c r="I119" s="34"/>
    </row>
    <row r="120" spans="1:11" ht="10.5" customHeight="1" x14ac:dyDescent="0.2">
      <c r="B120" s="16" t="s">
        <v>346</v>
      </c>
      <c r="C120" s="289"/>
      <c r="D120" s="289"/>
      <c r="E120" s="289"/>
      <c r="F120" s="290"/>
      <c r="G120" s="290"/>
      <c r="H120" s="179"/>
      <c r="I120" s="34"/>
    </row>
    <row r="121" spans="1:11" ht="10.5" customHeight="1" x14ac:dyDescent="0.2">
      <c r="B121" s="16" t="s">
        <v>312</v>
      </c>
      <c r="C121" s="289"/>
      <c r="D121" s="289"/>
      <c r="E121" s="289"/>
      <c r="F121" s="290"/>
      <c r="G121" s="290"/>
      <c r="H121" s="179"/>
      <c r="I121" s="34"/>
    </row>
    <row r="122" spans="1:11" ht="10.5" customHeight="1" x14ac:dyDescent="0.2">
      <c r="B122" s="16" t="s">
        <v>313</v>
      </c>
      <c r="C122" s="289"/>
      <c r="D122" s="289"/>
      <c r="E122" s="289"/>
      <c r="F122" s="290"/>
      <c r="G122" s="290"/>
      <c r="H122" s="179"/>
      <c r="I122" s="34"/>
      <c r="K122" s="28"/>
    </row>
    <row r="123" spans="1:11" ht="10.5" customHeight="1" x14ac:dyDescent="0.2">
      <c r="B123" s="16" t="s">
        <v>91</v>
      </c>
      <c r="C123" s="289">
        <v>1935856.22</v>
      </c>
      <c r="D123" s="289">
        <v>1216170.1600000001</v>
      </c>
      <c r="E123" s="289">
        <v>3152026.38</v>
      </c>
      <c r="F123" s="290">
        <v>120704.25000000001</v>
      </c>
      <c r="G123" s="290">
        <v>24271.759999999998</v>
      </c>
      <c r="H123" s="179">
        <v>0.13069722831516373</v>
      </c>
      <c r="I123" s="34"/>
    </row>
    <row r="124" spans="1:11" ht="10.5" customHeight="1" x14ac:dyDescent="0.2">
      <c r="B124" s="16" t="s">
        <v>94</v>
      </c>
      <c r="C124" s="289">
        <v>26661.729999999992</v>
      </c>
      <c r="D124" s="289">
        <v>599008.27</v>
      </c>
      <c r="E124" s="289">
        <v>625670</v>
      </c>
      <c r="F124" s="290"/>
      <c r="G124" s="290">
        <v>2038.2</v>
      </c>
      <c r="H124" s="179">
        <v>8.2777638311530843E-2</v>
      </c>
      <c r="I124" s="34"/>
    </row>
    <row r="125" spans="1:11" s="28" customFormat="1" ht="10.5" customHeight="1" x14ac:dyDescent="0.2">
      <c r="A125" s="24"/>
      <c r="B125" s="16" t="s">
        <v>92</v>
      </c>
      <c r="C125" s="289">
        <v>135060.14000000001</v>
      </c>
      <c r="D125" s="289">
        <v>17856.410000000003</v>
      </c>
      <c r="E125" s="289">
        <v>152916.55000000002</v>
      </c>
      <c r="F125" s="290">
        <v>1397.9600000000003</v>
      </c>
      <c r="G125" s="290">
        <v>268.01</v>
      </c>
      <c r="H125" s="179">
        <v>-0.18175239928216114</v>
      </c>
      <c r="I125" s="27"/>
      <c r="J125" s="5"/>
      <c r="K125" s="5"/>
    </row>
    <row r="126" spans="1:11" ht="10.5" customHeight="1" x14ac:dyDescent="0.2">
      <c r="B126" s="16" t="s">
        <v>93</v>
      </c>
      <c r="C126" s="289">
        <v>260468.56999999998</v>
      </c>
      <c r="D126" s="289">
        <v>53402.6</v>
      </c>
      <c r="E126" s="289">
        <v>313871.17</v>
      </c>
      <c r="F126" s="290">
        <v>10813.57</v>
      </c>
      <c r="G126" s="290">
        <v>1291.5</v>
      </c>
      <c r="H126" s="179">
        <v>-0.11821155078722323</v>
      </c>
      <c r="I126" s="34"/>
    </row>
    <row r="127" spans="1:11" ht="10.5" customHeight="1" x14ac:dyDescent="0.2">
      <c r="B127" s="16" t="s">
        <v>252</v>
      </c>
      <c r="C127" s="289"/>
      <c r="D127" s="289"/>
      <c r="E127" s="289"/>
      <c r="F127" s="290"/>
      <c r="G127" s="290"/>
      <c r="H127" s="179"/>
      <c r="I127" s="34"/>
    </row>
    <row r="128" spans="1:11" ht="10.5" customHeight="1" x14ac:dyDescent="0.2">
      <c r="B128" s="16" t="s">
        <v>303</v>
      </c>
      <c r="C128" s="289"/>
      <c r="D128" s="289"/>
      <c r="E128" s="289"/>
      <c r="F128" s="290"/>
      <c r="G128" s="290"/>
      <c r="H128" s="179"/>
      <c r="I128" s="34"/>
    </row>
    <row r="129" spans="1:11" ht="10.5" customHeight="1" x14ac:dyDescent="0.2">
      <c r="B129" s="268" t="s">
        <v>255</v>
      </c>
      <c r="C129" s="289"/>
      <c r="D129" s="289">
        <v>456712.03999999992</v>
      </c>
      <c r="E129" s="289">
        <v>456712.03999999992</v>
      </c>
      <c r="F129" s="290">
        <v>456712.03999999992</v>
      </c>
      <c r="G129" s="290">
        <v>3386.04</v>
      </c>
      <c r="H129" s="179">
        <v>0.10163954956842036</v>
      </c>
      <c r="I129" s="34"/>
    </row>
    <row r="130" spans="1:11" ht="10.5" customHeight="1" x14ac:dyDescent="0.2">
      <c r="B130" s="16" t="s">
        <v>489</v>
      </c>
      <c r="C130" s="289"/>
      <c r="D130" s="289"/>
      <c r="E130" s="289"/>
      <c r="F130" s="290"/>
      <c r="G130" s="290"/>
      <c r="H130" s="179"/>
      <c r="I130" s="34"/>
    </row>
    <row r="131" spans="1:11" ht="10.5" customHeight="1" x14ac:dyDescent="0.2">
      <c r="B131" s="268" t="s">
        <v>487</v>
      </c>
      <c r="C131" s="289"/>
      <c r="D131" s="289">
        <v>2602434.8696999988</v>
      </c>
      <c r="E131" s="289">
        <v>2602434.8696999988</v>
      </c>
      <c r="F131" s="290"/>
      <c r="G131" s="290"/>
      <c r="H131" s="179">
        <v>0.38344255008880745</v>
      </c>
      <c r="I131" s="34"/>
    </row>
    <row r="132" spans="1:11" ht="10.5" customHeight="1" x14ac:dyDescent="0.2">
      <c r="B132" s="16" t="s">
        <v>420</v>
      </c>
      <c r="C132" s="289"/>
      <c r="D132" s="289">
        <v>7652770.3710280005</v>
      </c>
      <c r="E132" s="289">
        <v>7652770.3710280005</v>
      </c>
      <c r="F132" s="290"/>
      <c r="G132" s="290"/>
      <c r="H132" s="179">
        <v>-2.4190898146119411E-2</v>
      </c>
      <c r="I132" s="34"/>
    </row>
    <row r="133" spans="1:11" ht="10.5" customHeight="1" x14ac:dyDescent="0.2">
      <c r="B133" s="574" t="s">
        <v>449</v>
      </c>
      <c r="C133" s="289"/>
      <c r="D133" s="289">
        <v>53455</v>
      </c>
      <c r="E133" s="289">
        <v>53455</v>
      </c>
      <c r="F133" s="290"/>
      <c r="G133" s="290"/>
      <c r="H133" s="179">
        <v>-0.43751917069985746</v>
      </c>
      <c r="I133" s="34"/>
    </row>
    <row r="134" spans="1:11" ht="10.5" hidden="1" customHeight="1" x14ac:dyDescent="0.2">
      <c r="B134" s="574"/>
      <c r="C134" s="289"/>
      <c r="D134" s="289"/>
      <c r="E134" s="289"/>
      <c r="F134" s="290"/>
      <c r="G134" s="290"/>
      <c r="H134" s="179"/>
      <c r="I134" s="34"/>
    </row>
    <row r="135" spans="1:11" ht="10.5" customHeight="1" x14ac:dyDescent="0.2">
      <c r="B135" s="16" t="s">
        <v>99</v>
      </c>
      <c r="C135" s="289">
        <v>490770.52000000095</v>
      </c>
      <c r="D135" s="289">
        <v>611423.33290400007</v>
      </c>
      <c r="E135" s="289">
        <v>1102193.8529040013</v>
      </c>
      <c r="F135" s="290">
        <v>234047.64879700003</v>
      </c>
      <c r="G135" s="290">
        <v>3936.1428660000001</v>
      </c>
      <c r="H135" s="179">
        <v>1.8564542867998579E-2</v>
      </c>
      <c r="I135" s="34"/>
    </row>
    <row r="136" spans="1:11" ht="10.5" customHeight="1" x14ac:dyDescent="0.2">
      <c r="B136" s="16" t="s">
        <v>283</v>
      </c>
      <c r="C136" s="289"/>
      <c r="D136" s="289">
        <v>-2877168</v>
      </c>
      <c r="E136" s="289">
        <v>-2877168</v>
      </c>
      <c r="F136" s="290">
        <v>-24096</v>
      </c>
      <c r="G136" s="290">
        <v>-21744</v>
      </c>
      <c r="H136" s="179">
        <v>0.30115591251967233</v>
      </c>
      <c r="I136" s="34"/>
      <c r="K136" s="28"/>
    </row>
    <row r="137" spans="1:11" ht="10.5" customHeight="1" x14ac:dyDescent="0.2">
      <c r="B137" s="16" t="s">
        <v>279</v>
      </c>
      <c r="C137" s="289">
        <v>17</v>
      </c>
      <c r="D137" s="289">
        <v>-53302497</v>
      </c>
      <c r="E137" s="289">
        <v>-53302480</v>
      </c>
      <c r="F137" s="290">
        <v>-113570</v>
      </c>
      <c r="G137" s="290">
        <v>-347895</v>
      </c>
      <c r="H137" s="179"/>
      <c r="I137" s="34"/>
    </row>
    <row r="138" spans="1:11" s="28" customFormat="1" ht="10.5" customHeight="1" x14ac:dyDescent="0.2">
      <c r="A138" s="24"/>
      <c r="B138" s="29" t="s">
        <v>113</v>
      </c>
      <c r="C138" s="291">
        <v>665145365.69999826</v>
      </c>
      <c r="D138" s="291">
        <v>1029180138.7866433</v>
      </c>
      <c r="E138" s="291">
        <v>1694325504.4866416</v>
      </c>
      <c r="F138" s="292">
        <v>511591010.05879653</v>
      </c>
      <c r="G138" s="292">
        <v>9791313.8176159989</v>
      </c>
      <c r="H138" s="178">
        <v>0.20007488988728572</v>
      </c>
      <c r="I138" s="36"/>
      <c r="J138" s="5"/>
      <c r="K138" s="209" t="b">
        <f>IF(ABS(E138-SUM(E92:E94,E103:E105,E110:E137))&lt;0.001,TRUE,FALSE)</f>
        <v>1</v>
      </c>
    </row>
    <row r="139" spans="1:11" s="28" customFormat="1" ht="10.5" customHeight="1" x14ac:dyDescent="0.2">
      <c r="A139" s="24"/>
      <c r="B139" s="74" t="s">
        <v>122</v>
      </c>
      <c r="C139" s="291"/>
      <c r="D139" s="291"/>
      <c r="E139" s="291"/>
      <c r="F139" s="292"/>
      <c r="G139" s="292"/>
      <c r="H139" s="178"/>
      <c r="I139" s="36"/>
      <c r="K139" s="5"/>
    </row>
    <row r="140" spans="1:11" ht="18" customHeight="1" x14ac:dyDescent="0.2">
      <c r="B140" s="16" t="s">
        <v>386</v>
      </c>
      <c r="C140" s="289">
        <v>3105696.22</v>
      </c>
      <c r="D140" s="289">
        <v>18716303.580000006</v>
      </c>
      <c r="E140" s="289">
        <v>21821999.800000008</v>
      </c>
      <c r="F140" s="290">
        <v>13725.08</v>
      </c>
      <c r="G140" s="290">
        <v>153106.67000000001</v>
      </c>
      <c r="H140" s="179">
        <v>0.2353902428401049</v>
      </c>
      <c r="I140" s="34"/>
    </row>
    <row r="141" spans="1:11" ht="10.5" customHeight="1" x14ac:dyDescent="0.2">
      <c r="B141" s="16" t="s">
        <v>100</v>
      </c>
      <c r="C141" s="289">
        <v>68505.58999999988</v>
      </c>
      <c r="D141" s="289">
        <v>1811986.3000000003</v>
      </c>
      <c r="E141" s="289">
        <v>1880491.8900000001</v>
      </c>
      <c r="F141" s="290"/>
      <c r="G141" s="290">
        <v>12016.769999999999</v>
      </c>
      <c r="H141" s="179">
        <v>0.71568074920164726</v>
      </c>
      <c r="I141" s="34"/>
    </row>
    <row r="142" spans="1:11" ht="10.5" customHeight="1" x14ac:dyDescent="0.2">
      <c r="B142" s="16" t="s">
        <v>177</v>
      </c>
      <c r="C142" s="289">
        <v>273925.6700000001</v>
      </c>
      <c r="D142" s="289">
        <v>246645.28999999995</v>
      </c>
      <c r="E142" s="289">
        <v>520570.95999999996</v>
      </c>
      <c r="F142" s="290">
        <v>388.56</v>
      </c>
      <c r="G142" s="290">
        <v>4523.25</v>
      </c>
      <c r="H142" s="179">
        <v>0.37985285484315057</v>
      </c>
      <c r="I142" s="34"/>
    </row>
    <row r="143" spans="1:11" ht="10.5" customHeight="1" x14ac:dyDescent="0.2">
      <c r="B143" s="16" t="s">
        <v>22</v>
      </c>
      <c r="C143" s="289">
        <v>6161264.8399999952</v>
      </c>
      <c r="D143" s="289">
        <v>4469005.2344500003</v>
      </c>
      <c r="E143" s="289">
        <v>10630270.074449996</v>
      </c>
      <c r="F143" s="290">
        <v>9473.5</v>
      </c>
      <c r="G143" s="290">
        <v>65486.058750000018</v>
      </c>
      <c r="H143" s="179">
        <v>0.31075080944478684</v>
      </c>
      <c r="I143" s="34"/>
    </row>
    <row r="144" spans="1:11" ht="10.5" customHeight="1" x14ac:dyDescent="0.2">
      <c r="B144" s="16" t="s">
        <v>381</v>
      </c>
      <c r="C144" s="289">
        <v>177202.42</v>
      </c>
      <c r="D144" s="289">
        <v>77016.742499999993</v>
      </c>
      <c r="E144" s="289">
        <v>254219.16250000003</v>
      </c>
      <c r="F144" s="290"/>
      <c r="G144" s="290">
        <v>1587.5</v>
      </c>
      <c r="H144" s="179">
        <v>0.70098754220909609</v>
      </c>
      <c r="I144" s="34"/>
    </row>
    <row r="145" spans="2:11" ht="10.5" customHeight="1" x14ac:dyDescent="0.2">
      <c r="B145" s="37" t="s">
        <v>312</v>
      </c>
      <c r="C145" s="289"/>
      <c r="D145" s="289">
        <v>150630.07177000001</v>
      </c>
      <c r="E145" s="289">
        <v>150630.07177000001</v>
      </c>
      <c r="F145" s="290"/>
      <c r="G145" s="290"/>
      <c r="H145" s="179">
        <v>-0.10035614595251574</v>
      </c>
      <c r="I145" s="34"/>
    </row>
    <row r="146" spans="2:11" ht="10.5" customHeight="1" x14ac:dyDescent="0.2">
      <c r="B146" s="16" t="s">
        <v>385</v>
      </c>
      <c r="C146" s="289">
        <v>3791389.5500000054</v>
      </c>
      <c r="D146" s="289">
        <v>2739997.1999999988</v>
      </c>
      <c r="E146" s="289">
        <v>6531386.7500000037</v>
      </c>
      <c r="F146" s="290">
        <v>3780.1100000000006</v>
      </c>
      <c r="G146" s="290">
        <v>39026.639999999999</v>
      </c>
      <c r="H146" s="179">
        <v>0.25418399743039566</v>
      </c>
      <c r="I146" s="34"/>
    </row>
    <row r="147" spans="2:11" ht="10.5" customHeight="1" x14ac:dyDescent="0.2">
      <c r="B147" s="16" t="s">
        <v>382</v>
      </c>
      <c r="C147" s="289"/>
      <c r="D147" s="289">
        <v>177969.1</v>
      </c>
      <c r="E147" s="289">
        <v>177969.1</v>
      </c>
      <c r="F147" s="290"/>
      <c r="G147" s="290">
        <v>1400</v>
      </c>
      <c r="H147" s="179">
        <v>-7.0619101257963113E-2</v>
      </c>
      <c r="I147" s="34"/>
    </row>
    <row r="148" spans="2:11" ht="10.5" customHeight="1" x14ac:dyDescent="0.2">
      <c r="B148" s="574" t="s">
        <v>450</v>
      </c>
      <c r="C148" s="289"/>
      <c r="D148" s="289"/>
      <c r="E148" s="289"/>
      <c r="F148" s="290"/>
      <c r="G148" s="290"/>
      <c r="H148" s="179"/>
      <c r="I148" s="34"/>
    </row>
    <row r="149" spans="2:11" ht="10.5" hidden="1" customHeight="1" x14ac:dyDescent="0.2">
      <c r="B149" s="574"/>
      <c r="C149" s="289"/>
      <c r="D149" s="289"/>
      <c r="E149" s="289"/>
      <c r="F149" s="290"/>
      <c r="G149" s="290"/>
      <c r="H149" s="179"/>
      <c r="I149" s="34"/>
    </row>
    <row r="150" spans="2:11" ht="10.5" customHeight="1" x14ac:dyDescent="0.2">
      <c r="B150" s="16" t="s">
        <v>99</v>
      </c>
      <c r="C150" s="289">
        <v>28</v>
      </c>
      <c r="D150" s="289">
        <v>99579.978782000035</v>
      </c>
      <c r="E150" s="289">
        <v>99607.978782000035</v>
      </c>
      <c r="F150" s="290">
        <v>269.26650000000001</v>
      </c>
      <c r="G150" s="290">
        <v>157.01700000000002</v>
      </c>
      <c r="H150" s="179"/>
      <c r="I150" s="34"/>
    </row>
    <row r="151" spans="2:11" ht="10.5" customHeight="1" x14ac:dyDescent="0.2">
      <c r="B151" s="41" t="s">
        <v>120</v>
      </c>
      <c r="C151" s="293">
        <v>13578012.289999999</v>
      </c>
      <c r="D151" s="293">
        <v>28489133.49750201</v>
      </c>
      <c r="E151" s="293">
        <v>42067145.787502013</v>
      </c>
      <c r="F151" s="294">
        <v>27636.516500000002</v>
      </c>
      <c r="G151" s="294">
        <v>277303.90575000003</v>
      </c>
      <c r="H151" s="286">
        <v>0.26050182951935863</v>
      </c>
      <c r="I151" s="34"/>
      <c r="K151" s="209" t="b">
        <f>IF(ABS(E151-SUM(E140:E150))&lt;0.001,TRUE,FALSE)</f>
        <v>1</v>
      </c>
    </row>
    <row r="152" spans="2:11" ht="10.5" customHeight="1" x14ac:dyDescent="0.2">
      <c r="B152" s="265" t="s">
        <v>238</v>
      </c>
      <c r="C152" s="208"/>
      <c r="D152" s="208"/>
      <c r="E152" s="208"/>
      <c r="F152" s="208"/>
      <c r="G152" s="208"/>
      <c r="H152" s="205"/>
      <c r="I152" s="34"/>
    </row>
    <row r="153" spans="2:11" ht="10.5" customHeight="1" x14ac:dyDescent="0.2">
      <c r="B153" s="265" t="s">
        <v>249</v>
      </c>
      <c r="C153" s="208"/>
      <c r="D153" s="208"/>
      <c r="E153" s="208"/>
      <c r="F153" s="208"/>
      <c r="G153" s="208"/>
      <c r="H153" s="205"/>
      <c r="I153" s="34"/>
    </row>
    <row r="154" spans="2:11" ht="10.5" customHeight="1" x14ac:dyDescent="0.2">
      <c r="B154" s="265" t="s">
        <v>251</v>
      </c>
      <c r="C154" s="208"/>
      <c r="D154" s="208"/>
      <c r="E154" s="208"/>
      <c r="F154" s="208"/>
      <c r="G154" s="208"/>
      <c r="H154" s="205"/>
      <c r="I154" s="34"/>
    </row>
    <row r="155" spans="2:11" ht="10.5" customHeight="1" x14ac:dyDescent="0.2">
      <c r="B155" s="265" t="s">
        <v>377</v>
      </c>
      <c r="C155" s="208"/>
      <c r="D155" s="208"/>
      <c r="E155" s="208"/>
      <c r="F155" s="208"/>
      <c r="G155" s="208"/>
      <c r="H155" s="205"/>
      <c r="I155" s="34"/>
    </row>
    <row r="156" spans="2:11" ht="10.5" customHeight="1" x14ac:dyDescent="0.2">
      <c r="B156" s="265" t="s">
        <v>431</v>
      </c>
      <c r="C156" s="208"/>
      <c r="D156" s="208"/>
      <c r="E156" s="208"/>
      <c r="F156" s="208"/>
      <c r="G156" s="208"/>
      <c r="H156" s="205"/>
      <c r="I156" s="34"/>
    </row>
    <row r="157" spans="2:11" ht="14.25" customHeight="1" x14ac:dyDescent="0.25">
      <c r="B157" s="7" t="s">
        <v>288</v>
      </c>
      <c r="C157" s="8"/>
      <c r="D157" s="8"/>
      <c r="E157" s="8"/>
      <c r="F157" s="8"/>
      <c r="G157" s="8"/>
      <c r="H157" s="8"/>
      <c r="I157" s="8"/>
    </row>
    <row r="158" spans="2:11" ht="12" customHeight="1" x14ac:dyDescent="0.2">
      <c r="B158" s="9"/>
      <c r="C158" s="10" t="str">
        <f>C3</f>
        <v>MOIS DE JUILLET 2024</v>
      </c>
      <c r="D158" s="11"/>
    </row>
    <row r="159" spans="2:11" ht="14.25" customHeight="1" x14ac:dyDescent="0.2">
      <c r="B159" s="12" t="str">
        <f>B4</f>
        <v xml:space="preserve">             I - ASSURANCE MALADIE : DÉPENSES en milliers d'euros</v>
      </c>
      <c r="C159" s="13"/>
      <c r="D159" s="13"/>
      <c r="E159" s="13"/>
      <c r="F159" s="13"/>
      <c r="G159" s="13"/>
      <c r="H159" s="14"/>
      <c r="I159" s="15"/>
      <c r="K159" s="28"/>
    </row>
    <row r="160" spans="2:11" ht="12" customHeight="1" x14ac:dyDescent="0.2">
      <c r="B160" s="16" t="s">
        <v>4</v>
      </c>
      <c r="C160" s="386" t="s">
        <v>1</v>
      </c>
      <c r="D160" s="17" t="s">
        <v>2</v>
      </c>
      <c r="E160" s="386" t="s">
        <v>6</v>
      </c>
      <c r="F160" s="219" t="s">
        <v>3</v>
      </c>
      <c r="G160" s="219" t="s">
        <v>237</v>
      </c>
      <c r="H160" s="19" t="str">
        <f>$H$5</f>
        <v>PCAP</v>
      </c>
      <c r="I160" s="20"/>
      <c r="K160" s="28"/>
    </row>
    <row r="161" spans="1:11" ht="9.75" customHeight="1" x14ac:dyDescent="0.2">
      <c r="B161" s="21"/>
      <c r="C161" s="45" t="s">
        <v>5</v>
      </c>
      <c r="D161" s="44" t="s">
        <v>5</v>
      </c>
      <c r="E161" s="45"/>
      <c r="F161" s="220" t="s">
        <v>241</v>
      </c>
      <c r="G161" s="220" t="s">
        <v>239</v>
      </c>
      <c r="H161" s="22" t="str">
        <f>$H$6</f>
        <v>en %</v>
      </c>
      <c r="I161" s="23"/>
      <c r="K161" s="28"/>
    </row>
    <row r="162" spans="1:11" s="28" customFormat="1" ht="13.5" customHeight="1" x14ac:dyDescent="0.2">
      <c r="A162" s="24"/>
      <c r="B162" s="31" t="s">
        <v>121</v>
      </c>
      <c r="C162" s="30"/>
      <c r="D162" s="30"/>
      <c r="E162" s="30"/>
      <c r="F162" s="222"/>
      <c r="G162" s="222"/>
      <c r="H162" s="178"/>
      <c r="I162" s="36"/>
    </row>
    <row r="163" spans="1:11" s="28" customFormat="1" ht="10.5" customHeight="1" x14ac:dyDescent="0.2">
      <c r="A163" s="24"/>
      <c r="B163" s="16" t="s">
        <v>116</v>
      </c>
      <c r="C163" s="289">
        <v>122269773.23000012</v>
      </c>
      <c r="D163" s="289">
        <v>12779561.899999987</v>
      </c>
      <c r="E163" s="289">
        <v>135049335.13000011</v>
      </c>
      <c r="F163" s="290">
        <v>233781.09</v>
      </c>
      <c r="G163" s="290">
        <v>1075871.3699999999</v>
      </c>
      <c r="H163" s="179">
        <v>4.8389560774122709E-2</v>
      </c>
      <c r="I163" s="36"/>
      <c r="J163" s="5"/>
    </row>
    <row r="164" spans="1:11" s="28" customFormat="1" ht="10.5" customHeight="1" x14ac:dyDescent="0.2">
      <c r="A164" s="24"/>
      <c r="B164" s="16" t="s">
        <v>117</v>
      </c>
      <c r="C164" s="289">
        <v>75358892.609999999</v>
      </c>
      <c r="D164" s="289">
        <v>9882727.7100000009</v>
      </c>
      <c r="E164" s="289">
        <v>85241620.320000008</v>
      </c>
      <c r="F164" s="290">
        <v>1688.7199999999998</v>
      </c>
      <c r="G164" s="290">
        <v>593216.91999999993</v>
      </c>
      <c r="H164" s="179">
        <v>-2.285674722088149E-2</v>
      </c>
      <c r="I164" s="36"/>
      <c r="J164" s="5"/>
    </row>
    <row r="165" spans="1:11" s="28" customFormat="1" ht="10.5" customHeight="1" x14ac:dyDescent="0.2">
      <c r="A165" s="24"/>
      <c r="B165" s="16" t="s">
        <v>118</v>
      </c>
      <c r="C165" s="289">
        <v>1696178.9200000006</v>
      </c>
      <c r="D165" s="289">
        <v>42029320.359999985</v>
      </c>
      <c r="E165" s="289">
        <v>43725499.279999979</v>
      </c>
      <c r="F165" s="290"/>
      <c r="G165" s="290">
        <v>231015.37</v>
      </c>
      <c r="H165" s="179">
        <v>0.1560049607367231</v>
      </c>
      <c r="I165" s="36"/>
      <c r="J165" s="5"/>
    </row>
    <row r="166" spans="1:11" s="28" customFormat="1" ht="10.5" customHeight="1" x14ac:dyDescent="0.2">
      <c r="A166" s="24"/>
      <c r="B166" s="16" t="s">
        <v>166</v>
      </c>
      <c r="C166" s="289">
        <v>19511687.039999962</v>
      </c>
      <c r="D166" s="289">
        <v>1583778.1099999973</v>
      </c>
      <c r="E166" s="289">
        <v>21095465.149999958</v>
      </c>
      <c r="F166" s="290">
        <v>3205.6800000000007</v>
      </c>
      <c r="G166" s="290">
        <v>157107.80999999994</v>
      </c>
      <c r="H166" s="179">
        <v>4.5279888619887076E-2</v>
      </c>
      <c r="I166" s="36"/>
      <c r="J166" s="5"/>
    </row>
    <row r="167" spans="1:11" s="28" customFormat="1" ht="10.5" customHeight="1" x14ac:dyDescent="0.2">
      <c r="A167" s="24"/>
      <c r="B167" s="16" t="s">
        <v>22</v>
      </c>
      <c r="C167" s="289">
        <v>13343678.410000023</v>
      </c>
      <c r="D167" s="289">
        <v>1543086.0899999999</v>
      </c>
      <c r="E167" s="289">
        <v>14886764.500000022</v>
      </c>
      <c r="F167" s="290">
        <v>641.20000000000005</v>
      </c>
      <c r="G167" s="290">
        <v>101822.92000000003</v>
      </c>
      <c r="H167" s="179">
        <v>-1.645089185611015E-3</v>
      </c>
      <c r="I167" s="36"/>
      <c r="J167" s="5"/>
    </row>
    <row r="168" spans="1:11" s="28" customFormat="1" ht="10.5" customHeight="1" x14ac:dyDescent="0.2">
      <c r="A168" s="24"/>
      <c r="B168" s="16" t="s">
        <v>115</v>
      </c>
      <c r="C168" s="289">
        <v>11467370.000000011</v>
      </c>
      <c r="D168" s="289">
        <v>11312284.749999985</v>
      </c>
      <c r="E168" s="289">
        <v>22779654.749999996</v>
      </c>
      <c r="F168" s="290">
        <v>1625497.6799999978</v>
      </c>
      <c r="G168" s="290">
        <v>137261.71000000002</v>
      </c>
      <c r="H168" s="179">
        <v>0.13831158728067283</v>
      </c>
      <c r="I168" s="36"/>
      <c r="J168" s="5"/>
    </row>
    <row r="169" spans="1:11" s="28" customFormat="1" ht="10.5" customHeight="1" x14ac:dyDescent="0.2">
      <c r="A169" s="24"/>
      <c r="B169" s="16" t="s">
        <v>114</v>
      </c>
      <c r="C169" s="289">
        <v>150666.84999999992</v>
      </c>
      <c r="D169" s="289">
        <v>7989620.879999985</v>
      </c>
      <c r="E169" s="289">
        <v>8140287.7299999846</v>
      </c>
      <c r="F169" s="290">
        <v>1624.6599999999999</v>
      </c>
      <c r="G169" s="290">
        <v>54160.830000000031</v>
      </c>
      <c r="H169" s="179">
        <v>0.25107381718113997</v>
      </c>
      <c r="I169" s="36"/>
      <c r="J169" s="5"/>
    </row>
    <row r="170" spans="1:11" s="28" customFormat="1" ht="10.5" customHeight="1" x14ac:dyDescent="0.2">
      <c r="A170" s="24"/>
      <c r="B170" s="16" t="s">
        <v>100</v>
      </c>
      <c r="C170" s="289">
        <v>3213.8000000000006</v>
      </c>
      <c r="D170" s="289">
        <v>3210.87</v>
      </c>
      <c r="E170" s="289">
        <v>6424.67</v>
      </c>
      <c r="F170" s="290"/>
      <c r="G170" s="290"/>
      <c r="H170" s="179">
        <v>0.10166913590408422</v>
      </c>
      <c r="I170" s="36"/>
      <c r="J170" s="5"/>
    </row>
    <row r="171" spans="1:11" s="28" customFormat="1" ht="10.5" customHeight="1" x14ac:dyDescent="0.2">
      <c r="A171" s="24"/>
      <c r="B171" s="16" t="s">
        <v>283</v>
      </c>
      <c r="C171" s="289"/>
      <c r="D171" s="289">
        <v>-14880</v>
      </c>
      <c r="E171" s="289">
        <v>-14880</v>
      </c>
      <c r="F171" s="290"/>
      <c r="G171" s="290">
        <v>-48</v>
      </c>
      <c r="H171" s="179">
        <v>0.53846153846153855</v>
      </c>
      <c r="I171" s="36"/>
      <c r="J171" s="5"/>
    </row>
    <row r="172" spans="1:11" s="28" customFormat="1" ht="12.75" customHeight="1" x14ac:dyDescent="0.2">
      <c r="A172" s="24"/>
      <c r="B172" s="16" t="s">
        <v>416</v>
      </c>
      <c r="C172" s="289"/>
      <c r="D172" s="289"/>
      <c r="E172" s="289"/>
      <c r="F172" s="290"/>
      <c r="G172" s="290"/>
      <c r="H172" s="179"/>
      <c r="I172" s="36"/>
      <c r="J172" s="5"/>
    </row>
    <row r="173" spans="1:11" s="28" customFormat="1" ht="12.75" customHeight="1" x14ac:dyDescent="0.2">
      <c r="A173" s="24"/>
      <c r="B173" s="16" t="s">
        <v>412</v>
      </c>
      <c r="C173" s="289"/>
      <c r="D173" s="289">
        <v>54200.215000000004</v>
      </c>
      <c r="E173" s="289">
        <v>54200.215000000004</v>
      </c>
      <c r="F173" s="290"/>
      <c r="G173" s="290"/>
      <c r="H173" s="179">
        <v>0.14865573213885108</v>
      </c>
      <c r="I173" s="36"/>
      <c r="J173" s="5"/>
    </row>
    <row r="174" spans="1:11" s="28" customFormat="1" ht="12.75" customHeight="1" x14ac:dyDescent="0.2">
      <c r="A174" s="24"/>
      <c r="B174" s="16" t="s">
        <v>374</v>
      </c>
      <c r="C174" s="289">
        <v>146235.60000000003</v>
      </c>
      <c r="D174" s="289">
        <v>87829.087500000023</v>
      </c>
      <c r="E174" s="289">
        <v>234064.68750000006</v>
      </c>
      <c r="F174" s="290"/>
      <c r="G174" s="290">
        <v>1143</v>
      </c>
      <c r="H174" s="179">
        <v>-0.1657145133735981</v>
      </c>
      <c r="I174" s="36"/>
      <c r="J174" s="5"/>
    </row>
    <row r="175" spans="1:11" s="28" customFormat="1" ht="12.75" customHeight="1" x14ac:dyDescent="0.2">
      <c r="A175" s="24"/>
      <c r="B175" s="574" t="s">
        <v>451</v>
      </c>
      <c r="C175" s="289"/>
      <c r="D175" s="289">
        <v>4417</v>
      </c>
      <c r="E175" s="289">
        <v>4417</v>
      </c>
      <c r="F175" s="290"/>
      <c r="G175" s="290"/>
      <c r="H175" s="179">
        <v>-0.32067056290372198</v>
      </c>
      <c r="I175" s="36"/>
      <c r="J175" s="5"/>
    </row>
    <row r="176" spans="1:11" s="28" customFormat="1" ht="12.75" hidden="1" customHeight="1" x14ac:dyDescent="0.2">
      <c r="A176" s="24"/>
      <c r="B176" s="574"/>
      <c r="C176" s="289"/>
      <c r="D176" s="289"/>
      <c r="E176" s="289"/>
      <c r="F176" s="290"/>
      <c r="G176" s="290"/>
      <c r="H176" s="179"/>
      <c r="I176" s="36"/>
      <c r="J176" s="5"/>
    </row>
    <row r="177" spans="1:11" s="28" customFormat="1" ht="12" customHeight="1" x14ac:dyDescent="0.2">
      <c r="A177" s="24"/>
      <c r="B177" s="269" t="s">
        <v>99</v>
      </c>
      <c r="C177" s="289"/>
      <c r="D177" s="289">
        <v>286092</v>
      </c>
      <c r="E177" s="289">
        <v>286092</v>
      </c>
      <c r="F177" s="290"/>
      <c r="G177" s="290">
        <v>1548</v>
      </c>
      <c r="H177" s="179">
        <v>0.7375308783236445</v>
      </c>
      <c r="I177" s="36"/>
    </row>
    <row r="178" spans="1:11" s="28" customFormat="1" ht="14.25" customHeight="1" x14ac:dyDescent="0.2">
      <c r="A178" s="24"/>
      <c r="B178" s="35" t="s">
        <v>119</v>
      </c>
      <c r="C178" s="291">
        <v>243947696.46000013</v>
      </c>
      <c r="D178" s="291">
        <v>87541248.972499952</v>
      </c>
      <c r="E178" s="291">
        <v>331488945.43250006</v>
      </c>
      <c r="F178" s="292">
        <v>1866439.0299999979</v>
      </c>
      <c r="G178" s="292">
        <v>2353099.9299999997</v>
      </c>
      <c r="H178" s="178">
        <v>4.9073347963274339E-2</v>
      </c>
      <c r="I178" s="36"/>
      <c r="K178" s="209" t="b">
        <f>IF(ABS(E178-SUM(E163:E177))&lt;0.001,TRUE,FALSE)</f>
        <v>1</v>
      </c>
    </row>
    <row r="179" spans="1:11" s="28" customFormat="1" ht="14.25" customHeight="1" x14ac:dyDescent="0.2">
      <c r="A179" s="24"/>
      <c r="B179" s="31" t="s">
        <v>243</v>
      </c>
      <c r="C179" s="291"/>
      <c r="D179" s="291"/>
      <c r="E179" s="291"/>
      <c r="F179" s="292"/>
      <c r="G179" s="292"/>
      <c r="H179" s="178"/>
      <c r="I179" s="36"/>
    </row>
    <row r="180" spans="1:11" s="28" customFormat="1" ht="10.5" customHeight="1" x14ac:dyDescent="0.2">
      <c r="A180" s="24"/>
      <c r="B180" s="16" t="s">
        <v>22</v>
      </c>
      <c r="C180" s="289">
        <v>20783101.079999991</v>
      </c>
      <c r="D180" s="289">
        <v>15043075.81175</v>
      </c>
      <c r="E180" s="289">
        <v>35826176.891749993</v>
      </c>
      <c r="F180" s="290"/>
      <c r="G180" s="290">
        <v>127014.92000000001</v>
      </c>
      <c r="H180" s="179">
        <v>0.31401557689253923</v>
      </c>
      <c r="I180" s="36"/>
      <c r="J180" s="5"/>
    </row>
    <row r="181" spans="1:11" s="28" customFormat="1" ht="10.5" customHeight="1" x14ac:dyDescent="0.2">
      <c r="A181" s="24"/>
      <c r="B181" s="16" t="s">
        <v>387</v>
      </c>
      <c r="C181" s="289">
        <v>11899.994574999992</v>
      </c>
      <c r="D181" s="289">
        <v>56978.62775</v>
      </c>
      <c r="E181" s="289">
        <v>68878.622324999975</v>
      </c>
      <c r="F181" s="290"/>
      <c r="G181" s="290">
        <v>414.24379999999996</v>
      </c>
      <c r="H181" s="179"/>
      <c r="I181" s="36"/>
      <c r="J181" s="5"/>
    </row>
    <row r="182" spans="1:11" s="28" customFormat="1" ht="10.5" customHeight="1" x14ac:dyDescent="0.2">
      <c r="A182" s="24"/>
      <c r="B182" s="16" t="s">
        <v>104</v>
      </c>
      <c r="C182" s="289">
        <v>18810227.000000004</v>
      </c>
      <c r="D182" s="289">
        <v>13119391.09</v>
      </c>
      <c r="E182" s="289">
        <v>31929618.090000007</v>
      </c>
      <c r="F182" s="290"/>
      <c r="G182" s="290">
        <v>144319.31999999998</v>
      </c>
      <c r="H182" s="179">
        <v>0.18901434417957796</v>
      </c>
      <c r="I182" s="36"/>
      <c r="J182" s="5"/>
    </row>
    <row r="183" spans="1:11" s="28" customFormat="1" ht="10.5" customHeight="1" x14ac:dyDescent="0.2">
      <c r="A183" s="24"/>
      <c r="B183" s="33" t="s">
        <v>106</v>
      </c>
      <c r="C183" s="289">
        <v>15214192.660000004</v>
      </c>
      <c r="D183" s="289">
        <v>12090831.34</v>
      </c>
      <c r="E183" s="289">
        <v>27305024.000000007</v>
      </c>
      <c r="F183" s="290"/>
      <c r="G183" s="290">
        <v>133156.91</v>
      </c>
      <c r="H183" s="179">
        <v>0.21406357524204211</v>
      </c>
      <c r="I183" s="36"/>
      <c r="J183" s="5"/>
    </row>
    <row r="184" spans="1:11" s="28" customFormat="1" ht="10.5" customHeight="1" x14ac:dyDescent="0.2">
      <c r="A184" s="24"/>
      <c r="B184" s="33" t="s">
        <v>304</v>
      </c>
      <c r="C184" s="289">
        <v>372794.43000000017</v>
      </c>
      <c r="D184" s="289">
        <v>1004285.9800000003</v>
      </c>
      <c r="E184" s="289">
        <v>1377080.4100000004</v>
      </c>
      <c r="F184" s="290"/>
      <c r="G184" s="290">
        <v>20469.989999999998</v>
      </c>
      <c r="H184" s="179">
        <v>0.47278695158292927</v>
      </c>
      <c r="I184" s="36"/>
      <c r="J184" s="5"/>
    </row>
    <row r="185" spans="1:11" s="28" customFormat="1" ht="10.5" customHeight="1" x14ac:dyDescent="0.2">
      <c r="A185" s="24"/>
      <c r="B185" s="33" t="s">
        <v>305</v>
      </c>
      <c r="C185" s="289">
        <v>675.85</v>
      </c>
      <c r="D185" s="289">
        <v>92956.099999999977</v>
      </c>
      <c r="E185" s="289">
        <v>93631.949999999968</v>
      </c>
      <c r="F185" s="290"/>
      <c r="G185" s="290"/>
      <c r="H185" s="179">
        <v>0.53031515205994895</v>
      </c>
      <c r="I185" s="36"/>
      <c r="J185" s="5"/>
    </row>
    <row r="186" spans="1:11" s="28" customFormat="1" ht="10.5" customHeight="1" x14ac:dyDescent="0.2">
      <c r="A186" s="24"/>
      <c r="B186" s="33" t="s">
        <v>306</v>
      </c>
      <c r="C186" s="289">
        <v>4677.8200000000006</v>
      </c>
      <c r="D186" s="289">
        <v>271027.81999999989</v>
      </c>
      <c r="E186" s="289">
        <v>275705.6399999999</v>
      </c>
      <c r="F186" s="290"/>
      <c r="G186" s="290">
        <v>3259.1299999999997</v>
      </c>
      <c r="H186" s="179">
        <v>-0.4051777986863826</v>
      </c>
      <c r="I186" s="36"/>
      <c r="J186" s="5"/>
    </row>
    <row r="187" spans="1:11" s="28" customFormat="1" ht="10.5" customHeight="1" x14ac:dyDescent="0.2">
      <c r="A187" s="24"/>
      <c r="B187" s="33" t="s">
        <v>307</v>
      </c>
      <c r="C187" s="289">
        <v>2014409.7099999997</v>
      </c>
      <c r="D187" s="289">
        <v>1138063.6399999999</v>
      </c>
      <c r="E187" s="289">
        <v>3152473.35</v>
      </c>
      <c r="F187" s="290"/>
      <c r="G187" s="290">
        <v>14386.810000000001</v>
      </c>
      <c r="H187" s="179">
        <v>0.29123138915877567</v>
      </c>
      <c r="I187" s="36"/>
      <c r="J187" s="5"/>
    </row>
    <row r="188" spans="1:11" s="28" customFormat="1" ht="10.5" customHeight="1" x14ac:dyDescent="0.2">
      <c r="A188" s="24"/>
      <c r="B188" s="33" t="s">
        <v>308</v>
      </c>
      <c r="C188" s="289">
        <v>2536751.9299999992</v>
      </c>
      <c r="D188" s="289">
        <v>1117483.1599999997</v>
      </c>
      <c r="E188" s="289">
        <v>3654235.0899999989</v>
      </c>
      <c r="F188" s="290"/>
      <c r="G188" s="290">
        <v>18904.89</v>
      </c>
      <c r="H188" s="179">
        <v>0.18745088980574254</v>
      </c>
      <c r="I188" s="36"/>
      <c r="J188" s="5"/>
      <c r="K188" s="5"/>
    </row>
    <row r="189" spans="1:11" s="28" customFormat="1" ht="10.5" customHeight="1" x14ac:dyDescent="0.2">
      <c r="A189" s="24"/>
      <c r="B189" s="33" t="s">
        <v>309</v>
      </c>
      <c r="C189" s="289">
        <v>10284882.920000004</v>
      </c>
      <c r="D189" s="289">
        <v>8467014.6399999987</v>
      </c>
      <c r="E189" s="289">
        <v>18751897.560000002</v>
      </c>
      <c r="F189" s="290"/>
      <c r="G189" s="290">
        <v>76136.09</v>
      </c>
      <c r="H189" s="179">
        <v>0.20885858551061998</v>
      </c>
      <c r="I189" s="36"/>
      <c r="J189" s="5"/>
      <c r="K189" s="5"/>
    </row>
    <row r="190" spans="1:11" ht="10.5" customHeight="1" x14ac:dyDescent="0.2">
      <c r="B190" s="33" t="s">
        <v>105</v>
      </c>
      <c r="C190" s="289">
        <v>3596034.3400000008</v>
      </c>
      <c r="D190" s="289">
        <v>1028559.7500000005</v>
      </c>
      <c r="E190" s="289">
        <v>4624594.0900000017</v>
      </c>
      <c r="F190" s="290"/>
      <c r="G190" s="290">
        <v>11162.41</v>
      </c>
      <c r="H190" s="179">
        <v>5.9896737469987915E-2</v>
      </c>
      <c r="I190" s="34"/>
    </row>
    <row r="191" spans="1:11" ht="10.5" customHeight="1" x14ac:dyDescent="0.2">
      <c r="B191" s="16" t="s">
        <v>116</v>
      </c>
      <c r="C191" s="289">
        <v>23166974.430000011</v>
      </c>
      <c r="D191" s="289">
        <v>2864131.4200000009</v>
      </c>
      <c r="E191" s="289">
        <v>26031105.850000013</v>
      </c>
      <c r="F191" s="290"/>
      <c r="G191" s="290">
        <v>77188.19</v>
      </c>
      <c r="H191" s="179">
        <v>5.4110139467527851E-2</v>
      </c>
      <c r="I191" s="34"/>
    </row>
    <row r="192" spans="1:11" ht="10.5" customHeight="1" x14ac:dyDescent="0.2">
      <c r="B192" s="16" t="s">
        <v>117</v>
      </c>
      <c r="C192" s="289">
        <v>16588472.400000006</v>
      </c>
      <c r="D192" s="289">
        <v>3106010.24</v>
      </c>
      <c r="E192" s="289">
        <v>19694482.640000008</v>
      </c>
      <c r="F192" s="290"/>
      <c r="G192" s="290">
        <v>59907.710000000006</v>
      </c>
      <c r="H192" s="179">
        <v>-1.2049434355956068E-2</v>
      </c>
      <c r="I192" s="34"/>
      <c r="K192" s="28"/>
    </row>
    <row r="193" spans="1:11" ht="10.5" customHeight="1" x14ac:dyDescent="0.2">
      <c r="B193" s="16" t="s">
        <v>118</v>
      </c>
      <c r="C193" s="289">
        <v>220105.09000000008</v>
      </c>
      <c r="D193" s="289">
        <v>5032711</v>
      </c>
      <c r="E193" s="289">
        <v>5252816.09</v>
      </c>
      <c r="F193" s="290"/>
      <c r="G193" s="290">
        <v>3874.31</v>
      </c>
      <c r="H193" s="179">
        <v>0.24379156326937057</v>
      </c>
      <c r="I193" s="34"/>
      <c r="K193" s="28"/>
    </row>
    <row r="194" spans="1:11" s="28" customFormat="1" ht="10.5" customHeight="1" x14ac:dyDescent="0.2">
      <c r="A194" s="24"/>
      <c r="B194" s="16" t="s">
        <v>115</v>
      </c>
      <c r="C194" s="289">
        <v>2082004.2400000002</v>
      </c>
      <c r="D194" s="289">
        <v>2792142.69</v>
      </c>
      <c r="E194" s="289">
        <v>4874146.93</v>
      </c>
      <c r="F194" s="290"/>
      <c r="G194" s="290">
        <v>12191.880000000001</v>
      </c>
      <c r="H194" s="179">
        <v>6.3596698471918511E-2</v>
      </c>
      <c r="I194" s="36"/>
      <c r="J194" s="5"/>
    </row>
    <row r="195" spans="1:11" s="28" customFormat="1" ht="10.5" customHeight="1" x14ac:dyDescent="0.2">
      <c r="A195" s="24"/>
      <c r="B195" s="16" t="s">
        <v>114</v>
      </c>
      <c r="C195" s="289">
        <v>15634.299999999988</v>
      </c>
      <c r="D195" s="289">
        <v>2092623.5600000042</v>
      </c>
      <c r="E195" s="289">
        <v>2108257.8600000041</v>
      </c>
      <c r="F195" s="290"/>
      <c r="G195" s="290">
        <v>6463.6000000000013</v>
      </c>
      <c r="H195" s="179">
        <v>1.7909147231366829E-2</v>
      </c>
      <c r="I195" s="36"/>
      <c r="J195" s="5"/>
      <c r="K195" s="5"/>
    </row>
    <row r="196" spans="1:11" s="28" customFormat="1" ht="10.5" customHeight="1" x14ac:dyDescent="0.2">
      <c r="A196" s="24"/>
      <c r="B196" s="16" t="s">
        <v>95</v>
      </c>
      <c r="C196" s="289">
        <v>150636.94000000009</v>
      </c>
      <c r="D196" s="289">
        <v>864202.99999999988</v>
      </c>
      <c r="E196" s="289">
        <v>1014839.9400000001</v>
      </c>
      <c r="F196" s="290"/>
      <c r="G196" s="290">
        <v>4809.76</v>
      </c>
      <c r="H196" s="179">
        <v>0.31462789566876959</v>
      </c>
      <c r="I196" s="36"/>
      <c r="J196" s="5"/>
      <c r="K196" s="5"/>
    </row>
    <row r="197" spans="1:11" ht="10.5" customHeight="1" x14ac:dyDescent="0.2">
      <c r="B197" s="16" t="s">
        <v>381</v>
      </c>
      <c r="C197" s="289">
        <v>10041489.5</v>
      </c>
      <c r="D197" s="289">
        <v>1500124.575</v>
      </c>
      <c r="E197" s="289">
        <v>11541614.075000001</v>
      </c>
      <c r="F197" s="290"/>
      <c r="G197" s="290">
        <v>80758.5</v>
      </c>
      <c r="H197" s="179">
        <v>0.61250918584305714</v>
      </c>
      <c r="I197" s="20"/>
    </row>
    <row r="198" spans="1:11" ht="10.5" customHeight="1" x14ac:dyDescent="0.2">
      <c r="B198" s="16" t="s">
        <v>418</v>
      </c>
      <c r="C198" s="289"/>
      <c r="D198" s="289">
        <v>61713.362500000003</v>
      </c>
      <c r="E198" s="289">
        <v>61713.362500000003</v>
      </c>
      <c r="F198" s="290"/>
      <c r="G198" s="290"/>
      <c r="H198" s="179">
        <v>-0.19879727809277137</v>
      </c>
      <c r="I198" s="34"/>
    </row>
    <row r="199" spans="1:11" ht="10.5" customHeight="1" x14ac:dyDescent="0.2">
      <c r="B199" s="16" t="s">
        <v>444</v>
      </c>
      <c r="C199" s="289"/>
      <c r="D199" s="289"/>
      <c r="E199" s="289"/>
      <c r="F199" s="290"/>
      <c r="G199" s="290"/>
      <c r="H199" s="179"/>
      <c r="I199" s="34"/>
    </row>
    <row r="200" spans="1:11" ht="10.5" customHeight="1" x14ac:dyDescent="0.2">
      <c r="B200" s="16" t="s">
        <v>441</v>
      </c>
      <c r="C200" s="289"/>
      <c r="D200" s="289">
        <v>506214.28523199999</v>
      </c>
      <c r="E200" s="289">
        <v>506214.28523199999</v>
      </c>
      <c r="F200" s="290"/>
      <c r="G200" s="290"/>
      <c r="H200" s="179"/>
      <c r="I200" s="34"/>
    </row>
    <row r="201" spans="1:11" ht="10.5" customHeight="1" x14ac:dyDescent="0.2">
      <c r="B201" s="16" t="s">
        <v>346</v>
      </c>
      <c r="C201" s="289"/>
      <c r="D201" s="289"/>
      <c r="E201" s="289"/>
      <c r="F201" s="290"/>
      <c r="G201" s="290"/>
      <c r="H201" s="179"/>
      <c r="I201" s="20"/>
    </row>
    <row r="202" spans="1:11" ht="10.5" customHeight="1" x14ac:dyDescent="0.2">
      <c r="B202" s="16" t="s">
        <v>350</v>
      </c>
      <c r="C202" s="289"/>
      <c r="D202" s="289">
        <v>5986231.1013180008</v>
      </c>
      <c r="E202" s="289">
        <v>5986231.1013180008</v>
      </c>
      <c r="F202" s="290"/>
      <c r="G202" s="290"/>
      <c r="H202" s="179"/>
      <c r="I202" s="20"/>
    </row>
    <row r="203" spans="1:11" ht="10.5" customHeight="1" x14ac:dyDescent="0.2">
      <c r="B203" s="16" t="s">
        <v>313</v>
      </c>
      <c r="C203" s="289"/>
      <c r="D203" s="289"/>
      <c r="E203" s="289"/>
      <c r="F203" s="290"/>
      <c r="G203" s="290"/>
      <c r="H203" s="179"/>
      <c r="I203" s="20"/>
    </row>
    <row r="204" spans="1:11" ht="10.5" customHeight="1" x14ac:dyDescent="0.2">
      <c r="B204" s="16" t="s">
        <v>351</v>
      </c>
      <c r="C204" s="289"/>
      <c r="D204" s="289"/>
      <c r="E204" s="289"/>
      <c r="F204" s="290"/>
      <c r="G204" s="290"/>
      <c r="H204" s="179"/>
      <c r="I204" s="20"/>
    </row>
    <row r="205" spans="1:11" ht="10.5" customHeight="1" x14ac:dyDescent="0.2">
      <c r="B205" s="269" t="s">
        <v>412</v>
      </c>
      <c r="C205" s="289"/>
      <c r="D205" s="289"/>
      <c r="E205" s="289"/>
      <c r="F205" s="290"/>
      <c r="G205" s="290"/>
      <c r="H205" s="179"/>
      <c r="I205" s="34"/>
    </row>
    <row r="206" spans="1:11" ht="10.5" customHeight="1" x14ac:dyDescent="0.2">
      <c r="B206" s="16" t="s">
        <v>100</v>
      </c>
      <c r="C206" s="289">
        <v>67685.029999999984</v>
      </c>
      <c r="D206" s="289">
        <v>483714.75900000002</v>
      </c>
      <c r="E206" s="289">
        <v>551399.78900000011</v>
      </c>
      <c r="F206" s="290"/>
      <c r="G206" s="290">
        <v>2134.4999999999995</v>
      </c>
      <c r="H206" s="179">
        <v>0.32380841291852192</v>
      </c>
      <c r="I206" s="34"/>
    </row>
    <row r="207" spans="1:11" ht="10.5" customHeight="1" x14ac:dyDescent="0.2">
      <c r="B207" s="16" t="s">
        <v>388</v>
      </c>
      <c r="C207" s="289">
        <v>5994.7554250000048</v>
      </c>
      <c r="D207" s="289">
        <v>33558.872250000008</v>
      </c>
      <c r="E207" s="289">
        <v>39553.627675000018</v>
      </c>
      <c r="F207" s="290"/>
      <c r="G207" s="290">
        <v>269.25620000000004</v>
      </c>
      <c r="H207" s="179"/>
      <c r="I207" s="34"/>
    </row>
    <row r="208" spans="1:11" ht="10.5" customHeight="1" x14ac:dyDescent="0.2">
      <c r="B208" s="16" t="s">
        <v>94</v>
      </c>
      <c r="C208" s="289">
        <v>657.90000000000009</v>
      </c>
      <c r="D208" s="289">
        <v>25069</v>
      </c>
      <c r="E208" s="289">
        <v>25726.9</v>
      </c>
      <c r="F208" s="290"/>
      <c r="G208" s="290"/>
      <c r="H208" s="179">
        <v>-5.3962968097464148E-2</v>
      </c>
      <c r="I208" s="34"/>
      <c r="K208" s="28"/>
    </row>
    <row r="209" spans="1:11" ht="10.5" customHeight="1" x14ac:dyDescent="0.2">
      <c r="B209" s="16" t="s">
        <v>92</v>
      </c>
      <c r="C209" s="289">
        <v>18567.189999999999</v>
      </c>
      <c r="D209" s="289">
        <v>3556.8700000000003</v>
      </c>
      <c r="E209" s="289">
        <v>22124.059999999998</v>
      </c>
      <c r="F209" s="290"/>
      <c r="G209" s="290"/>
      <c r="H209" s="179">
        <v>-0.12037236567664444</v>
      </c>
      <c r="I209" s="34"/>
    </row>
    <row r="210" spans="1:11" s="28" customFormat="1" ht="10.5" customHeight="1" x14ac:dyDescent="0.2">
      <c r="A210" s="24"/>
      <c r="B210" s="16" t="s">
        <v>93</v>
      </c>
      <c r="C210" s="289">
        <v>28196.2</v>
      </c>
      <c r="D210" s="289">
        <v>5919</v>
      </c>
      <c r="E210" s="289">
        <v>34115.199999999997</v>
      </c>
      <c r="F210" s="290"/>
      <c r="G210" s="290"/>
      <c r="H210" s="179">
        <v>-8.0475180688983627E-3</v>
      </c>
      <c r="I210" s="27"/>
      <c r="J210" s="5"/>
      <c r="K210" s="5"/>
    </row>
    <row r="211" spans="1:11" ht="10.5" customHeight="1" x14ac:dyDescent="0.2">
      <c r="B211" s="16" t="s">
        <v>303</v>
      </c>
      <c r="C211" s="289"/>
      <c r="D211" s="289"/>
      <c r="E211" s="289"/>
      <c r="F211" s="290"/>
      <c r="G211" s="290"/>
      <c r="H211" s="179"/>
      <c r="I211" s="34"/>
    </row>
    <row r="212" spans="1:11" ht="10.5" customHeight="1" x14ac:dyDescent="0.2">
      <c r="B212" s="16" t="s">
        <v>123</v>
      </c>
      <c r="C212" s="289">
        <v>114366.02000000003</v>
      </c>
      <c r="D212" s="289">
        <v>958810.18</v>
      </c>
      <c r="E212" s="289">
        <v>1073176.2</v>
      </c>
      <c r="F212" s="290"/>
      <c r="G212" s="290">
        <v>3807.75</v>
      </c>
      <c r="H212" s="179"/>
      <c r="I212" s="34"/>
    </row>
    <row r="213" spans="1:11" ht="10.5" customHeight="1" x14ac:dyDescent="0.2">
      <c r="B213" s="16" t="s">
        <v>107</v>
      </c>
      <c r="C213" s="289"/>
      <c r="D213" s="289">
        <v>500</v>
      </c>
      <c r="E213" s="289">
        <v>500</v>
      </c>
      <c r="F213" s="290"/>
      <c r="G213" s="290"/>
      <c r="H213" s="179"/>
      <c r="I213" s="20"/>
    </row>
    <row r="214" spans="1:11" ht="10.5" customHeight="1" x14ac:dyDescent="0.2">
      <c r="B214" s="33" t="s">
        <v>110</v>
      </c>
      <c r="C214" s="289"/>
      <c r="D214" s="289"/>
      <c r="E214" s="289"/>
      <c r="F214" s="290"/>
      <c r="G214" s="290"/>
      <c r="H214" s="179"/>
      <c r="I214" s="34"/>
    </row>
    <row r="215" spans="1:11" ht="10.5" customHeight="1" x14ac:dyDescent="0.2">
      <c r="B215" s="33" t="s">
        <v>109</v>
      </c>
      <c r="C215" s="289"/>
      <c r="D215" s="289"/>
      <c r="E215" s="289"/>
      <c r="F215" s="290"/>
      <c r="G215" s="290"/>
      <c r="H215" s="179"/>
      <c r="I215" s="34"/>
    </row>
    <row r="216" spans="1:11" ht="10.5" customHeight="1" x14ac:dyDescent="0.2">
      <c r="B216" s="33" t="s">
        <v>111</v>
      </c>
      <c r="C216" s="289"/>
      <c r="D216" s="289">
        <v>500</v>
      </c>
      <c r="E216" s="289">
        <v>500</v>
      </c>
      <c r="F216" s="290"/>
      <c r="G216" s="290"/>
      <c r="H216" s="179"/>
      <c r="I216" s="34"/>
      <c r="K216" s="28"/>
    </row>
    <row r="217" spans="1:11" ht="10.5" customHeight="1" x14ac:dyDescent="0.2">
      <c r="B217" s="33" t="s">
        <v>112</v>
      </c>
      <c r="C217" s="289"/>
      <c r="D217" s="289"/>
      <c r="E217" s="289"/>
      <c r="F217" s="290"/>
      <c r="G217" s="290"/>
      <c r="H217" s="179"/>
      <c r="I217" s="34"/>
      <c r="K217" s="28"/>
    </row>
    <row r="218" spans="1:11" s="28" customFormat="1" ht="10.5" customHeight="1" x14ac:dyDescent="0.2">
      <c r="A218" s="24"/>
      <c r="B218" s="16" t="s">
        <v>256</v>
      </c>
      <c r="C218" s="289">
        <v>7825.17</v>
      </c>
      <c r="D218" s="289">
        <v>14025.020000000002</v>
      </c>
      <c r="E218" s="289">
        <v>21850.190000000002</v>
      </c>
      <c r="F218" s="290"/>
      <c r="G218" s="290">
        <v>67.58</v>
      </c>
      <c r="H218" s="179">
        <v>0.70300810188342489</v>
      </c>
      <c r="I218" s="47"/>
      <c r="J218" s="5"/>
    </row>
    <row r="219" spans="1:11" s="28" customFormat="1" ht="10.5" customHeight="1" x14ac:dyDescent="0.2">
      <c r="A219" s="24"/>
      <c r="B219" s="16" t="s">
        <v>96</v>
      </c>
      <c r="C219" s="289"/>
      <c r="D219" s="289"/>
      <c r="E219" s="289"/>
      <c r="F219" s="290"/>
      <c r="G219" s="290"/>
      <c r="H219" s="179"/>
      <c r="I219" s="47"/>
      <c r="J219" s="5"/>
    </row>
    <row r="220" spans="1:11" s="28" customFormat="1" ht="10.5" customHeight="1" x14ac:dyDescent="0.2">
      <c r="A220" s="24"/>
      <c r="B220" s="16" t="s">
        <v>103</v>
      </c>
      <c r="C220" s="295"/>
      <c r="D220" s="295"/>
      <c r="E220" s="295"/>
      <c r="F220" s="296"/>
      <c r="G220" s="296"/>
      <c r="H220" s="190"/>
      <c r="I220" s="47"/>
      <c r="J220" s="5"/>
    </row>
    <row r="221" spans="1:11" s="28" customFormat="1" ht="10.5" customHeight="1" x14ac:dyDescent="0.2">
      <c r="A221" s="24"/>
      <c r="B221" s="16" t="s">
        <v>91</v>
      </c>
      <c r="C221" s="295">
        <v>215597.15000000002</v>
      </c>
      <c r="D221" s="295">
        <v>128932.56</v>
      </c>
      <c r="E221" s="295">
        <v>344529.71</v>
      </c>
      <c r="F221" s="296"/>
      <c r="G221" s="296">
        <v>1318.42</v>
      </c>
      <c r="H221" s="190">
        <v>0.6699135161177594</v>
      </c>
      <c r="I221" s="47"/>
      <c r="J221" s="5"/>
    </row>
    <row r="222" spans="1:11" s="28" customFormat="1" ht="10.5" customHeight="1" x14ac:dyDescent="0.2">
      <c r="A222" s="24"/>
      <c r="B222" s="16" t="s">
        <v>382</v>
      </c>
      <c r="C222" s="295"/>
      <c r="D222" s="295">
        <v>550</v>
      </c>
      <c r="E222" s="295">
        <v>550</v>
      </c>
      <c r="F222" s="296"/>
      <c r="G222" s="296"/>
      <c r="H222" s="190">
        <v>-0.2735437854972923</v>
      </c>
      <c r="I222" s="47"/>
      <c r="J222" s="5"/>
    </row>
    <row r="223" spans="1:11" s="28" customFormat="1" ht="10.5" customHeight="1" x14ac:dyDescent="0.2">
      <c r="A223" s="24"/>
      <c r="B223" s="268" t="s">
        <v>255</v>
      </c>
      <c r="C223" s="295"/>
      <c r="D223" s="295">
        <v>23328.68</v>
      </c>
      <c r="E223" s="295">
        <v>23328.68</v>
      </c>
      <c r="F223" s="296"/>
      <c r="G223" s="296">
        <v>150</v>
      </c>
      <c r="H223" s="190">
        <v>-7.9736489151873702E-2</v>
      </c>
      <c r="I223" s="47"/>
      <c r="J223" s="5"/>
    </row>
    <row r="224" spans="1:11" s="28" customFormat="1" ht="10.5" customHeight="1" x14ac:dyDescent="0.2">
      <c r="A224" s="24"/>
      <c r="B224" s="16" t="s">
        <v>254</v>
      </c>
      <c r="C224" s="295"/>
      <c r="D224" s="295"/>
      <c r="E224" s="295"/>
      <c r="F224" s="296"/>
      <c r="G224" s="296"/>
      <c r="H224" s="190"/>
      <c r="I224" s="47"/>
      <c r="J224" s="5"/>
    </row>
    <row r="225" spans="1:11" s="28" customFormat="1" ht="10.5" customHeight="1" x14ac:dyDescent="0.2">
      <c r="A225" s="24"/>
      <c r="B225" s="16" t="s">
        <v>97</v>
      </c>
      <c r="C225" s="295"/>
      <c r="D225" s="295"/>
      <c r="E225" s="295"/>
      <c r="F225" s="296"/>
      <c r="G225" s="296"/>
      <c r="H225" s="190"/>
      <c r="I225" s="47"/>
      <c r="J225" s="5"/>
    </row>
    <row r="226" spans="1:11" s="28" customFormat="1" ht="10.5" customHeight="1" x14ac:dyDescent="0.2">
      <c r="A226" s="24"/>
      <c r="B226" s="16" t="s">
        <v>380</v>
      </c>
      <c r="C226" s="295"/>
      <c r="D226" s="295"/>
      <c r="E226" s="295"/>
      <c r="F226" s="296"/>
      <c r="G226" s="296"/>
      <c r="H226" s="190"/>
      <c r="I226" s="47"/>
      <c r="J226" s="5"/>
    </row>
    <row r="227" spans="1:11" s="28" customFormat="1" ht="10.5" customHeight="1" x14ac:dyDescent="0.2">
      <c r="A227" s="24"/>
      <c r="B227" s="16" t="s">
        <v>419</v>
      </c>
      <c r="C227" s="295"/>
      <c r="D227" s="295">
        <v>-8122.8504779999912</v>
      </c>
      <c r="E227" s="295">
        <v>-8122.8504779999912</v>
      </c>
      <c r="F227" s="296"/>
      <c r="G227" s="296"/>
      <c r="H227" s="190"/>
      <c r="I227" s="47"/>
      <c r="J227" s="5"/>
    </row>
    <row r="228" spans="1:11" s="28" customFormat="1" ht="10.5" customHeight="1" x14ac:dyDescent="0.2">
      <c r="A228" s="24"/>
      <c r="B228" s="16" t="s">
        <v>489</v>
      </c>
      <c r="C228" s="295"/>
      <c r="D228" s="295"/>
      <c r="E228" s="295"/>
      <c r="F228" s="296"/>
      <c r="G228" s="296"/>
      <c r="H228" s="190"/>
      <c r="I228" s="47"/>
      <c r="J228" s="5"/>
    </row>
    <row r="229" spans="1:11" s="28" customFormat="1" ht="10.5" customHeight="1" x14ac:dyDescent="0.2">
      <c r="A229" s="24"/>
      <c r="B229" s="16" t="s">
        <v>487</v>
      </c>
      <c r="C229" s="295"/>
      <c r="D229" s="295">
        <v>6188.5830999999998</v>
      </c>
      <c r="E229" s="295">
        <v>6188.5830999999998</v>
      </c>
      <c r="F229" s="296"/>
      <c r="G229" s="296"/>
      <c r="H229" s="190">
        <v>-7.4709550765072019E-2</v>
      </c>
      <c r="I229" s="47"/>
      <c r="J229" s="5"/>
    </row>
    <row r="230" spans="1:11" s="28" customFormat="1" ht="10.5" customHeight="1" x14ac:dyDescent="0.2">
      <c r="A230" s="24"/>
      <c r="B230" s="16" t="s">
        <v>374</v>
      </c>
      <c r="C230" s="295">
        <v>14121</v>
      </c>
      <c r="D230" s="295">
        <v>12205.577500000005</v>
      </c>
      <c r="E230" s="295">
        <v>26326.577500000007</v>
      </c>
      <c r="F230" s="296"/>
      <c r="G230" s="296">
        <v>45</v>
      </c>
      <c r="H230" s="190">
        <v>-4.2954760555812599E-2</v>
      </c>
      <c r="I230" s="47"/>
      <c r="J230" s="5"/>
    </row>
    <row r="231" spans="1:11" s="28" customFormat="1" ht="10.5" customHeight="1" x14ac:dyDescent="0.2">
      <c r="A231" s="24"/>
      <c r="B231" s="16" t="s">
        <v>420</v>
      </c>
      <c r="C231" s="295"/>
      <c r="D231" s="295">
        <v>1155739.8235060002</v>
      </c>
      <c r="E231" s="295">
        <v>1155739.8235060002</v>
      </c>
      <c r="F231" s="296"/>
      <c r="G231" s="296"/>
      <c r="H231" s="190">
        <v>0.41065119334930777</v>
      </c>
      <c r="I231" s="47"/>
      <c r="J231" s="5"/>
    </row>
    <row r="232" spans="1:11" s="28" customFormat="1" ht="10.5" customHeight="1" x14ac:dyDescent="0.2">
      <c r="A232" s="24"/>
      <c r="B232" s="574" t="s">
        <v>460</v>
      </c>
      <c r="C232" s="295"/>
      <c r="D232" s="295"/>
      <c r="E232" s="295"/>
      <c r="F232" s="296"/>
      <c r="G232" s="296"/>
      <c r="H232" s="190"/>
      <c r="I232" s="47"/>
      <c r="J232" s="5"/>
    </row>
    <row r="233" spans="1:11" s="28" customFormat="1" ht="10.5" hidden="1" customHeight="1" x14ac:dyDescent="0.2">
      <c r="A233" s="24"/>
      <c r="B233" s="574"/>
      <c r="C233" s="295"/>
      <c r="D233" s="295"/>
      <c r="E233" s="295"/>
      <c r="F233" s="296"/>
      <c r="G233" s="296"/>
      <c r="H233" s="190"/>
      <c r="I233" s="47"/>
      <c r="J233" s="5"/>
    </row>
    <row r="234" spans="1:11" s="28" customFormat="1" ht="10.5" customHeight="1" x14ac:dyDescent="0.2">
      <c r="A234" s="24"/>
      <c r="B234" s="16" t="s">
        <v>99</v>
      </c>
      <c r="C234" s="295">
        <v>29761.800000000003</v>
      </c>
      <c r="D234" s="295">
        <v>221421.39733999997</v>
      </c>
      <c r="E234" s="295">
        <v>251183.19733999996</v>
      </c>
      <c r="F234" s="296"/>
      <c r="G234" s="296">
        <v>895.91917699999999</v>
      </c>
      <c r="H234" s="190">
        <v>0.28274178473917666</v>
      </c>
      <c r="I234" s="47"/>
      <c r="J234" s="5"/>
      <c r="K234" s="5"/>
    </row>
    <row r="235" spans="1:11" s="28" customFormat="1" ht="10.5" customHeight="1" x14ac:dyDescent="0.2">
      <c r="A235" s="24"/>
      <c r="B235" s="16" t="s">
        <v>283</v>
      </c>
      <c r="C235" s="295"/>
      <c r="D235" s="295">
        <v>-115848</v>
      </c>
      <c r="E235" s="295">
        <v>-115848</v>
      </c>
      <c r="F235" s="296"/>
      <c r="G235" s="296">
        <v>-120</v>
      </c>
      <c r="H235" s="190">
        <v>0.39267166762839012</v>
      </c>
      <c r="I235" s="47"/>
      <c r="J235" s="5"/>
    </row>
    <row r="236" spans="1:11" s="28" customFormat="1" ht="12.75" customHeight="1" x14ac:dyDescent="0.2">
      <c r="A236" s="24"/>
      <c r="B236" s="16" t="s">
        <v>279</v>
      </c>
      <c r="C236" s="295">
        <v>25</v>
      </c>
      <c r="D236" s="295">
        <v>-3160070</v>
      </c>
      <c r="E236" s="295">
        <v>-3160045</v>
      </c>
      <c r="F236" s="296"/>
      <c r="G236" s="296">
        <v>-14241</v>
      </c>
      <c r="H236" s="190"/>
      <c r="I236" s="47"/>
    </row>
    <row r="237" spans="1:11" ht="10.5" customHeight="1" x14ac:dyDescent="0.2">
      <c r="B237" s="35" t="s">
        <v>245</v>
      </c>
      <c r="C237" s="297">
        <v>92373342.189999998</v>
      </c>
      <c r="D237" s="297">
        <v>52815030.235768013</v>
      </c>
      <c r="E237" s="297">
        <v>145188372.42576802</v>
      </c>
      <c r="F237" s="298"/>
      <c r="G237" s="298">
        <v>511269.85917700006</v>
      </c>
      <c r="H237" s="180">
        <v>0.20890944211679452</v>
      </c>
      <c r="I237" s="47"/>
      <c r="K237" s="209" t="b">
        <f>IF(ABS(E237-SUM(E180:E182,E191:E213,E218:E236))&lt;0.001,TRUE,FALSE)</f>
        <v>1</v>
      </c>
    </row>
    <row r="238" spans="1:11" ht="10.5" customHeight="1" x14ac:dyDescent="0.2">
      <c r="B238" s="31" t="s">
        <v>278</v>
      </c>
      <c r="C238" s="297"/>
      <c r="D238" s="297"/>
      <c r="E238" s="297"/>
      <c r="F238" s="298"/>
      <c r="G238" s="298"/>
      <c r="H238" s="180"/>
      <c r="I238" s="47"/>
    </row>
    <row r="239" spans="1:11" ht="10.5" customHeight="1" x14ac:dyDescent="0.2">
      <c r="B239" s="16" t="s">
        <v>22</v>
      </c>
      <c r="C239" s="295">
        <v>408117556.32999849</v>
      </c>
      <c r="D239" s="295">
        <v>263121380.93940002</v>
      </c>
      <c r="E239" s="295">
        <v>671238937.26939845</v>
      </c>
      <c r="F239" s="296">
        <v>32933195.260000002</v>
      </c>
      <c r="G239" s="296">
        <v>3798268.7934999997</v>
      </c>
      <c r="H239" s="190">
        <v>0.22100346911980728</v>
      </c>
      <c r="I239" s="47"/>
    </row>
    <row r="240" spans="1:11" ht="10.5" customHeight="1" x14ac:dyDescent="0.2">
      <c r="B240" s="16" t="s">
        <v>387</v>
      </c>
      <c r="C240" s="295">
        <v>155052.2553989999</v>
      </c>
      <c r="D240" s="295">
        <v>424570.17369799997</v>
      </c>
      <c r="E240" s="295">
        <v>579622.42909700004</v>
      </c>
      <c r="F240" s="296">
        <v>108079.93950000007</v>
      </c>
      <c r="G240" s="296">
        <v>2883.3404399999999</v>
      </c>
      <c r="H240" s="190"/>
      <c r="I240" s="47"/>
    </row>
    <row r="241" spans="2:9" ht="10.5" customHeight="1" x14ac:dyDescent="0.2">
      <c r="B241" s="16" t="s">
        <v>104</v>
      </c>
      <c r="C241" s="295">
        <v>320123802.46999961</v>
      </c>
      <c r="D241" s="295">
        <v>650907859.19999981</v>
      </c>
      <c r="E241" s="295">
        <v>971031661.66999936</v>
      </c>
      <c r="F241" s="296">
        <v>336279800.96999967</v>
      </c>
      <c r="G241" s="296">
        <v>5913505.959999999</v>
      </c>
      <c r="H241" s="190">
        <v>0.20895890202625167</v>
      </c>
      <c r="I241" s="47"/>
    </row>
    <row r="242" spans="2:9" ht="10.5" customHeight="1" x14ac:dyDescent="0.2">
      <c r="B242" s="33" t="s">
        <v>106</v>
      </c>
      <c r="C242" s="295">
        <v>292790639.32999969</v>
      </c>
      <c r="D242" s="295">
        <v>641202907.35999942</v>
      </c>
      <c r="E242" s="295">
        <v>933993546.68999922</v>
      </c>
      <c r="F242" s="296">
        <v>332089988.94999969</v>
      </c>
      <c r="G242" s="296">
        <v>5680148.79</v>
      </c>
      <c r="H242" s="190">
        <v>0.2138767804879893</v>
      </c>
      <c r="I242" s="47"/>
    </row>
    <row r="243" spans="2:9" ht="10.5" customHeight="1" x14ac:dyDescent="0.2">
      <c r="B243" s="33" t="s">
        <v>304</v>
      </c>
      <c r="C243" s="295">
        <v>8152242.8500000089</v>
      </c>
      <c r="D243" s="295">
        <v>158850852.74999991</v>
      </c>
      <c r="E243" s="295">
        <v>167003095.5999999</v>
      </c>
      <c r="F243" s="296">
        <v>134824565.95999989</v>
      </c>
      <c r="G243" s="296">
        <v>1054272.5899999999</v>
      </c>
      <c r="H243" s="190">
        <v>0.22429537872298511</v>
      </c>
      <c r="I243" s="47"/>
    </row>
    <row r="244" spans="2:9" ht="10.5" customHeight="1" x14ac:dyDescent="0.2">
      <c r="B244" s="33" t="s">
        <v>305</v>
      </c>
      <c r="C244" s="295">
        <v>34864.630000000048</v>
      </c>
      <c r="D244" s="295">
        <v>4209232.3800000008</v>
      </c>
      <c r="E244" s="295">
        <v>4244097.0100000007</v>
      </c>
      <c r="F244" s="296">
        <v>4038551.3000000007</v>
      </c>
      <c r="G244" s="296">
        <v>23837.360000000001</v>
      </c>
      <c r="H244" s="190">
        <v>0.10141147767070202</v>
      </c>
      <c r="I244" s="47"/>
    </row>
    <row r="245" spans="2:9" ht="10.5" customHeight="1" x14ac:dyDescent="0.2">
      <c r="B245" s="33" t="s">
        <v>306</v>
      </c>
      <c r="C245" s="295">
        <v>456680.27000000008</v>
      </c>
      <c r="D245" s="295">
        <v>73696775.419999912</v>
      </c>
      <c r="E245" s="295">
        <v>74153455.689999923</v>
      </c>
      <c r="F245" s="296">
        <v>72267247.029999912</v>
      </c>
      <c r="G245" s="296">
        <v>455387.6300000003</v>
      </c>
      <c r="H245" s="190">
        <v>0.21622085829257109</v>
      </c>
      <c r="I245" s="47"/>
    </row>
    <row r="246" spans="2:9" ht="10.5" customHeight="1" x14ac:dyDescent="0.2">
      <c r="B246" s="33" t="s">
        <v>307</v>
      </c>
      <c r="C246" s="295">
        <v>71330173.210000172</v>
      </c>
      <c r="D246" s="295">
        <v>62998273.129999921</v>
      </c>
      <c r="E246" s="295">
        <v>134328446.34000012</v>
      </c>
      <c r="F246" s="296">
        <v>6983736.990000003</v>
      </c>
      <c r="G246" s="296">
        <v>855899.0199999999</v>
      </c>
      <c r="H246" s="190">
        <v>0.17830991525537732</v>
      </c>
      <c r="I246" s="47"/>
    </row>
    <row r="247" spans="2:9" ht="10.5" customHeight="1" x14ac:dyDescent="0.2">
      <c r="B247" s="33" t="s">
        <v>308</v>
      </c>
      <c r="C247" s="295">
        <v>91971906.149999931</v>
      </c>
      <c r="D247" s="295">
        <v>87672166.270000041</v>
      </c>
      <c r="E247" s="295">
        <v>179644072.41999996</v>
      </c>
      <c r="F247" s="296">
        <v>27376602.729999982</v>
      </c>
      <c r="G247" s="296">
        <v>1027937.1599999998</v>
      </c>
      <c r="H247" s="190">
        <v>0.19811708198621703</v>
      </c>
      <c r="I247" s="47"/>
    </row>
    <row r="248" spans="2:9" ht="10.5" customHeight="1" x14ac:dyDescent="0.2">
      <c r="B248" s="33" t="s">
        <v>309</v>
      </c>
      <c r="C248" s="295">
        <v>120844772.21999958</v>
      </c>
      <c r="D248" s="295">
        <v>253775607.40999982</v>
      </c>
      <c r="E248" s="295">
        <v>374620379.62999946</v>
      </c>
      <c r="F248" s="296">
        <v>86599284.939999908</v>
      </c>
      <c r="G248" s="296">
        <v>2262815.0300000003</v>
      </c>
      <c r="H248" s="190">
        <v>0.231253120443488</v>
      </c>
      <c r="I248" s="47"/>
    </row>
    <row r="249" spans="2:9" ht="10.5" customHeight="1" x14ac:dyDescent="0.2">
      <c r="B249" s="33" t="s">
        <v>105</v>
      </c>
      <c r="C249" s="295">
        <v>27333163.139999967</v>
      </c>
      <c r="D249" s="295">
        <v>9704951.8399999999</v>
      </c>
      <c r="E249" s="295">
        <v>37038114.979999974</v>
      </c>
      <c r="F249" s="296">
        <v>4189812.0200000047</v>
      </c>
      <c r="G249" s="296">
        <v>233357.16999999998</v>
      </c>
      <c r="H249" s="190">
        <v>9.6895584390195744E-2</v>
      </c>
      <c r="I249" s="47"/>
    </row>
    <row r="250" spans="2:9" ht="10.5" customHeight="1" x14ac:dyDescent="0.2">
      <c r="B250" s="16" t="s">
        <v>116</v>
      </c>
      <c r="C250" s="295">
        <v>145436747.66000015</v>
      </c>
      <c r="D250" s="295">
        <v>15643693.319999987</v>
      </c>
      <c r="E250" s="295">
        <v>161080440.98000014</v>
      </c>
      <c r="F250" s="296">
        <v>233781.09</v>
      </c>
      <c r="G250" s="296">
        <v>1153059.5599999998</v>
      </c>
      <c r="H250" s="190">
        <v>4.930981435610704E-2</v>
      </c>
      <c r="I250" s="47"/>
    </row>
    <row r="251" spans="2:9" ht="10.5" customHeight="1" x14ac:dyDescent="0.2">
      <c r="B251" s="16" t="s">
        <v>117</v>
      </c>
      <c r="C251" s="295">
        <v>91947365.010000005</v>
      </c>
      <c r="D251" s="295">
        <v>12988737.950000001</v>
      </c>
      <c r="E251" s="295">
        <v>104936102.95999999</v>
      </c>
      <c r="F251" s="296">
        <v>1688.7199999999998</v>
      </c>
      <c r="G251" s="296">
        <v>653124.62999999989</v>
      </c>
      <c r="H251" s="190">
        <v>-2.0846483926965975E-2</v>
      </c>
      <c r="I251" s="47"/>
    </row>
    <row r="252" spans="2:9" ht="10.5" customHeight="1" x14ac:dyDescent="0.2">
      <c r="B252" s="16" t="s">
        <v>118</v>
      </c>
      <c r="C252" s="295">
        <v>1916284.0100000007</v>
      </c>
      <c r="D252" s="295">
        <v>47062031.359999985</v>
      </c>
      <c r="E252" s="295">
        <v>48978315.369999982</v>
      </c>
      <c r="F252" s="296"/>
      <c r="G252" s="296">
        <v>234889.68</v>
      </c>
      <c r="H252" s="190">
        <v>0.16482211818166381</v>
      </c>
      <c r="I252" s="47"/>
    </row>
    <row r="253" spans="2:9" ht="10.5" customHeight="1" x14ac:dyDescent="0.2">
      <c r="B253" s="16" t="s">
        <v>100</v>
      </c>
      <c r="C253" s="295">
        <v>7225220.9799999939</v>
      </c>
      <c r="D253" s="295">
        <v>39466726.225510009</v>
      </c>
      <c r="E253" s="295">
        <v>46691947.205510005</v>
      </c>
      <c r="F253" s="296">
        <v>25654.019999999993</v>
      </c>
      <c r="G253" s="296">
        <v>160272.28</v>
      </c>
      <c r="H253" s="190">
        <v>0.11811075883964484</v>
      </c>
      <c r="I253" s="47"/>
    </row>
    <row r="254" spans="2:9" ht="10.5" customHeight="1" x14ac:dyDescent="0.2">
      <c r="B254" s="16" t="s">
        <v>388</v>
      </c>
      <c r="C254" s="295">
        <v>30582.71460100004</v>
      </c>
      <c r="D254" s="295">
        <v>120556.1663020001</v>
      </c>
      <c r="E254" s="295">
        <v>151138.88090300016</v>
      </c>
      <c r="F254" s="296">
        <v>15162.060500000014</v>
      </c>
      <c r="G254" s="296">
        <v>748.85955999999999</v>
      </c>
      <c r="H254" s="190"/>
      <c r="I254" s="20"/>
    </row>
    <row r="255" spans="2:9" ht="10.5" customHeight="1" x14ac:dyDescent="0.2">
      <c r="B255" s="16" t="s">
        <v>107</v>
      </c>
      <c r="C255" s="295"/>
      <c r="D255" s="295">
        <v>138970482.36999992</v>
      </c>
      <c r="E255" s="295">
        <v>138970482.36999992</v>
      </c>
      <c r="F255" s="296">
        <v>137978029.16999993</v>
      </c>
      <c r="G255" s="296">
        <v>798407.52000000014</v>
      </c>
      <c r="H255" s="190">
        <v>0.28939679795431705</v>
      </c>
      <c r="I255" s="47"/>
    </row>
    <row r="256" spans="2:9" ht="10.5" customHeight="1" x14ac:dyDescent="0.2">
      <c r="B256" s="33" t="s">
        <v>110</v>
      </c>
      <c r="C256" s="289"/>
      <c r="D256" s="289">
        <v>45735571.479999982</v>
      </c>
      <c r="E256" s="289">
        <v>45735571.479999982</v>
      </c>
      <c r="F256" s="290">
        <v>45735571.479999982</v>
      </c>
      <c r="G256" s="290">
        <v>244286.02000000002</v>
      </c>
      <c r="H256" s="179">
        <v>0.32452613588764034</v>
      </c>
      <c r="I256" s="47"/>
    </row>
    <row r="257" spans="2:9" ht="10.5" customHeight="1" x14ac:dyDescent="0.2">
      <c r="B257" s="33" t="s">
        <v>109</v>
      </c>
      <c r="C257" s="295"/>
      <c r="D257" s="295">
        <v>71703859.639999911</v>
      </c>
      <c r="E257" s="295">
        <v>71703859.639999911</v>
      </c>
      <c r="F257" s="296">
        <v>71703859.639999911</v>
      </c>
      <c r="G257" s="296">
        <v>421471.5</v>
      </c>
      <c r="H257" s="190">
        <v>0.3498419751736801</v>
      </c>
      <c r="I257" s="47"/>
    </row>
    <row r="258" spans="2:9" ht="10.5" customHeight="1" x14ac:dyDescent="0.2">
      <c r="B258" s="33" t="s">
        <v>112</v>
      </c>
      <c r="C258" s="295"/>
      <c r="D258" s="295">
        <v>21170548.050000001</v>
      </c>
      <c r="E258" s="295">
        <v>21170548.050000001</v>
      </c>
      <c r="F258" s="296">
        <v>20538598.050000001</v>
      </c>
      <c r="G258" s="296">
        <v>132650</v>
      </c>
      <c r="H258" s="190">
        <v>6.5700097002877822E-2</v>
      </c>
      <c r="I258" s="47"/>
    </row>
    <row r="259" spans="2:9" ht="10.5" customHeight="1" x14ac:dyDescent="0.2">
      <c r="B259" s="33" t="s">
        <v>111</v>
      </c>
      <c r="C259" s="295"/>
      <c r="D259" s="295">
        <v>360503.19999999995</v>
      </c>
      <c r="E259" s="295">
        <v>360503.19999999995</v>
      </c>
      <c r="F259" s="296"/>
      <c r="G259" s="296"/>
      <c r="H259" s="190">
        <v>0.36495265095115892</v>
      </c>
      <c r="I259" s="47"/>
    </row>
    <row r="260" spans="2:9" ht="10.5" customHeight="1" x14ac:dyDescent="0.2">
      <c r="B260" s="269" t="s">
        <v>411</v>
      </c>
      <c r="C260" s="295"/>
      <c r="D260" s="295"/>
      <c r="E260" s="295"/>
      <c r="F260" s="296"/>
      <c r="G260" s="296"/>
      <c r="H260" s="190"/>
      <c r="I260" s="47"/>
    </row>
    <row r="261" spans="2:9" ht="10.5" customHeight="1" x14ac:dyDescent="0.2">
      <c r="B261" s="16" t="s">
        <v>97</v>
      </c>
      <c r="C261" s="295"/>
      <c r="D261" s="295"/>
      <c r="E261" s="295"/>
      <c r="F261" s="296"/>
      <c r="G261" s="296"/>
      <c r="H261" s="190"/>
      <c r="I261" s="47"/>
    </row>
    <row r="262" spans="2:9" ht="10.5" customHeight="1" x14ac:dyDescent="0.2">
      <c r="B262" s="16" t="s">
        <v>380</v>
      </c>
      <c r="C262" s="295"/>
      <c r="D262" s="295"/>
      <c r="E262" s="295"/>
      <c r="F262" s="296"/>
      <c r="G262" s="296"/>
      <c r="H262" s="190"/>
      <c r="I262" s="47"/>
    </row>
    <row r="263" spans="2:9" ht="10.5" customHeight="1" x14ac:dyDescent="0.2">
      <c r="B263" s="16" t="s">
        <v>419</v>
      </c>
      <c r="C263" s="295"/>
      <c r="D263" s="295">
        <v>330979.41104000004</v>
      </c>
      <c r="E263" s="295">
        <v>330979.41104000004</v>
      </c>
      <c r="F263" s="296"/>
      <c r="G263" s="296"/>
      <c r="H263" s="190"/>
      <c r="I263" s="47"/>
    </row>
    <row r="264" spans="2:9" ht="10.5" customHeight="1" x14ac:dyDescent="0.2">
      <c r="B264" s="16" t="s">
        <v>103</v>
      </c>
      <c r="C264" s="295"/>
      <c r="D264" s="295"/>
      <c r="E264" s="295"/>
      <c r="F264" s="296"/>
      <c r="G264" s="296"/>
      <c r="H264" s="190"/>
      <c r="I264" s="47"/>
    </row>
    <row r="265" spans="2:9" ht="10.5" customHeight="1" x14ac:dyDescent="0.2">
      <c r="B265" s="16" t="s">
        <v>96</v>
      </c>
      <c r="C265" s="295"/>
      <c r="D265" s="295">
        <v>138.52500000000001</v>
      </c>
      <c r="E265" s="295">
        <v>138.52500000000001</v>
      </c>
      <c r="F265" s="296"/>
      <c r="G265" s="296"/>
      <c r="H265" s="190"/>
      <c r="I265" s="47"/>
    </row>
    <row r="266" spans="2:9" ht="10.5" customHeight="1" x14ac:dyDescent="0.2">
      <c r="B266" s="16" t="s">
        <v>115</v>
      </c>
      <c r="C266" s="295">
        <v>13549374.240000011</v>
      </c>
      <c r="D266" s="295">
        <v>14104427.439999986</v>
      </c>
      <c r="E266" s="295">
        <v>27653801.679999996</v>
      </c>
      <c r="F266" s="296">
        <v>1625497.6799999978</v>
      </c>
      <c r="G266" s="296">
        <v>149453.59000000003</v>
      </c>
      <c r="H266" s="190">
        <v>0.12438993139644694</v>
      </c>
      <c r="I266" s="47"/>
    </row>
    <row r="267" spans="2:9" ht="10.5" customHeight="1" x14ac:dyDescent="0.2">
      <c r="B267" s="16" t="s">
        <v>114</v>
      </c>
      <c r="C267" s="295">
        <v>166301.14999999991</v>
      </c>
      <c r="D267" s="295">
        <v>10082244.43999999</v>
      </c>
      <c r="E267" s="295">
        <v>10248545.589999991</v>
      </c>
      <c r="F267" s="296">
        <v>1624.6599999999999</v>
      </c>
      <c r="G267" s="296">
        <v>60624.430000000037</v>
      </c>
      <c r="H267" s="190">
        <v>0.19477474314296361</v>
      </c>
      <c r="I267" s="47"/>
    </row>
    <row r="268" spans="2:9" ht="10.5" customHeight="1" x14ac:dyDescent="0.2">
      <c r="B268" s="16" t="s">
        <v>123</v>
      </c>
      <c r="C268" s="295">
        <v>3220062.2400000007</v>
      </c>
      <c r="D268" s="295">
        <v>19675113.760000005</v>
      </c>
      <c r="E268" s="295">
        <v>22895176.000000007</v>
      </c>
      <c r="F268" s="296">
        <v>13725.08</v>
      </c>
      <c r="G268" s="296">
        <v>156914.42000000001</v>
      </c>
      <c r="H268" s="190">
        <v>0.25885490537912204</v>
      </c>
      <c r="I268" s="47"/>
    </row>
    <row r="269" spans="2:9" ht="10.5" customHeight="1" x14ac:dyDescent="0.2">
      <c r="B269" s="16" t="s">
        <v>95</v>
      </c>
      <c r="C269" s="295">
        <v>531583.60000000009</v>
      </c>
      <c r="D269" s="295">
        <v>4141622.4399999995</v>
      </c>
      <c r="E269" s="295">
        <v>4673206.040000001</v>
      </c>
      <c r="F269" s="296">
        <v>3546069.06</v>
      </c>
      <c r="G269" s="296">
        <v>9929.760000000002</v>
      </c>
      <c r="H269" s="190">
        <v>9.2035270955083126E-2</v>
      </c>
      <c r="I269" s="47"/>
    </row>
    <row r="270" spans="2:9" ht="10.5" customHeight="1" x14ac:dyDescent="0.2">
      <c r="B270" s="16" t="s">
        <v>422</v>
      </c>
      <c r="C270" s="295">
        <v>19040709.120000005</v>
      </c>
      <c r="D270" s="295">
        <v>8975647.188230997</v>
      </c>
      <c r="E270" s="295">
        <v>28016356.308231007</v>
      </c>
      <c r="F270" s="296">
        <v>36110.599999999991</v>
      </c>
      <c r="G270" s="296">
        <v>177140.85</v>
      </c>
      <c r="H270" s="190">
        <v>0.42572270024731274</v>
      </c>
      <c r="I270" s="47"/>
    </row>
    <row r="271" spans="2:9" ht="10.5" customHeight="1" x14ac:dyDescent="0.2">
      <c r="B271" s="16" t="s">
        <v>418</v>
      </c>
      <c r="C271" s="295"/>
      <c r="D271" s="295">
        <v>212508.52953600005</v>
      </c>
      <c r="E271" s="295">
        <v>212508.52953600005</v>
      </c>
      <c r="F271" s="296"/>
      <c r="G271" s="296">
        <v>1372</v>
      </c>
      <c r="H271" s="190">
        <v>-0.23078148751654781</v>
      </c>
      <c r="I271" s="47"/>
    </row>
    <row r="272" spans="2:9" ht="10.5" customHeight="1" x14ac:dyDescent="0.2">
      <c r="B272" s="16" t="s">
        <v>444</v>
      </c>
      <c r="C272" s="295"/>
      <c r="D272" s="295">
        <v>999141.2160850002</v>
      </c>
      <c r="E272" s="295">
        <v>999141.2160850002</v>
      </c>
      <c r="F272" s="296"/>
      <c r="G272" s="296"/>
      <c r="H272" s="190">
        <v>0.11867051607843404</v>
      </c>
      <c r="I272" s="34"/>
    </row>
    <row r="273" spans="2:11" ht="10.5" customHeight="1" x14ac:dyDescent="0.2">
      <c r="B273" s="16" t="s">
        <v>441</v>
      </c>
      <c r="C273" s="295"/>
      <c r="D273" s="295">
        <v>8314390.4281639988</v>
      </c>
      <c r="E273" s="295">
        <v>8314390.4281639988</v>
      </c>
      <c r="F273" s="296"/>
      <c r="G273" s="296"/>
      <c r="H273" s="190">
        <v>0.10216671383901921</v>
      </c>
      <c r="I273" s="34"/>
    </row>
    <row r="274" spans="2:11" ht="10.5" customHeight="1" x14ac:dyDescent="0.2">
      <c r="B274" s="16" t="s">
        <v>346</v>
      </c>
      <c r="C274" s="295"/>
      <c r="D274" s="295"/>
      <c r="E274" s="295"/>
      <c r="F274" s="296"/>
      <c r="G274" s="296"/>
      <c r="H274" s="190"/>
      <c r="I274" s="47"/>
    </row>
    <row r="275" spans="2:11" ht="10.5" customHeight="1" x14ac:dyDescent="0.2">
      <c r="B275" s="16" t="s">
        <v>350</v>
      </c>
      <c r="C275" s="295"/>
      <c r="D275" s="295">
        <v>5986231.1013180008</v>
      </c>
      <c r="E275" s="295">
        <v>5986231.1013180008</v>
      </c>
      <c r="F275" s="296"/>
      <c r="G275" s="296"/>
      <c r="H275" s="190"/>
      <c r="I275" s="47"/>
    </row>
    <row r="276" spans="2:11" ht="10.5" customHeight="1" x14ac:dyDescent="0.2">
      <c r="B276" s="16" t="s">
        <v>313</v>
      </c>
      <c r="C276" s="295"/>
      <c r="D276" s="295"/>
      <c r="E276" s="295"/>
      <c r="F276" s="296"/>
      <c r="G276" s="296"/>
      <c r="H276" s="190"/>
      <c r="I276" s="47"/>
      <c r="J276" s="73"/>
    </row>
    <row r="277" spans="2:11" ht="10.5" hidden="1" customHeight="1" x14ac:dyDescent="0.2">
      <c r="B277" s="16"/>
      <c r="C277" s="295"/>
      <c r="D277" s="295"/>
      <c r="E277" s="295"/>
      <c r="F277" s="296"/>
      <c r="G277" s="296"/>
      <c r="H277" s="190"/>
      <c r="I277" s="47"/>
    </row>
    <row r="278" spans="2:11" ht="10.5" customHeight="1" x14ac:dyDescent="0.2">
      <c r="B278" s="16" t="s">
        <v>351</v>
      </c>
      <c r="C278" s="295"/>
      <c r="D278" s="295">
        <v>150630.07177000001</v>
      </c>
      <c r="E278" s="295">
        <v>150630.07177000001</v>
      </c>
      <c r="F278" s="296"/>
      <c r="G278" s="296"/>
      <c r="H278" s="190">
        <v>-0.10035614595251574</v>
      </c>
      <c r="I278" s="47"/>
    </row>
    <row r="279" spans="2:11" ht="10.5" customHeight="1" x14ac:dyDescent="0.2">
      <c r="B279" s="269" t="s">
        <v>412</v>
      </c>
      <c r="C279" s="295"/>
      <c r="D279" s="295">
        <v>54200.215000000004</v>
      </c>
      <c r="E279" s="295">
        <v>54200.215000000004</v>
      </c>
      <c r="F279" s="296"/>
      <c r="G279" s="296"/>
      <c r="H279" s="190">
        <v>-0.10847218924379709</v>
      </c>
      <c r="I279" s="47"/>
    </row>
    <row r="280" spans="2:11" ht="10.5" customHeight="1" x14ac:dyDescent="0.2">
      <c r="B280" s="16" t="s">
        <v>94</v>
      </c>
      <c r="C280" s="295">
        <v>27319.629999999994</v>
      </c>
      <c r="D280" s="295">
        <v>624077.27</v>
      </c>
      <c r="E280" s="295">
        <v>651396.9</v>
      </c>
      <c r="F280" s="296"/>
      <c r="G280" s="296">
        <v>2038.2</v>
      </c>
      <c r="H280" s="190">
        <v>7.6631557854106802E-2</v>
      </c>
      <c r="I280" s="47"/>
    </row>
    <row r="281" spans="2:11" ht="10.5" customHeight="1" x14ac:dyDescent="0.2">
      <c r="B281" s="16" t="s">
        <v>92</v>
      </c>
      <c r="C281" s="295">
        <v>153627.33000000002</v>
      </c>
      <c r="D281" s="295">
        <v>21413.280000000002</v>
      </c>
      <c r="E281" s="295">
        <v>175040.61000000002</v>
      </c>
      <c r="F281" s="296">
        <v>1397.9600000000003</v>
      </c>
      <c r="G281" s="296">
        <v>268.01</v>
      </c>
      <c r="H281" s="190">
        <v>-0.17447147776825167</v>
      </c>
      <c r="I281" s="47"/>
    </row>
    <row r="282" spans="2:11" ht="10.5" customHeight="1" x14ac:dyDescent="0.2">
      <c r="B282" s="16" t="s">
        <v>93</v>
      </c>
      <c r="C282" s="295">
        <v>288664.76999999996</v>
      </c>
      <c r="D282" s="295">
        <v>59321.599999999999</v>
      </c>
      <c r="E282" s="295">
        <v>347986.37</v>
      </c>
      <c r="F282" s="296">
        <v>10813.57</v>
      </c>
      <c r="G282" s="296">
        <v>1291.5</v>
      </c>
      <c r="H282" s="190">
        <v>-0.10850525701480729</v>
      </c>
      <c r="I282" s="47"/>
    </row>
    <row r="283" spans="2:11" ht="10.5" customHeight="1" x14ac:dyDescent="0.2">
      <c r="B283" s="16" t="s">
        <v>91</v>
      </c>
      <c r="C283" s="295">
        <v>2151453.37</v>
      </c>
      <c r="D283" s="295">
        <v>1345102.7200000002</v>
      </c>
      <c r="E283" s="295">
        <v>3496556.0899999994</v>
      </c>
      <c r="F283" s="296">
        <v>120704.25000000001</v>
      </c>
      <c r="G283" s="296">
        <v>25590.18</v>
      </c>
      <c r="H283" s="190">
        <v>0.167854510795163</v>
      </c>
      <c r="I283" s="47"/>
    </row>
    <row r="284" spans="2:11" ht="10.5" customHeight="1" x14ac:dyDescent="0.2">
      <c r="B284" s="16" t="s">
        <v>252</v>
      </c>
      <c r="C284" s="295"/>
      <c r="D284" s="295"/>
      <c r="E284" s="295"/>
      <c r="F284" s="296"/>
      <c r="G284" s="296"/>
      <c r="H284" s="190"/>
      <c r="I284" s="47"/>
    </row>
    <row r="285" spans="2:11" ht="10.5" customHeight="1" x14ac:dyDescent="0.2">
      <c r="B285" s="16" t="s">
        <v>177</v>
      </c>
      <c r="C285" s="295">
        <v>281750.84000000008</v>
      </c>
      <c r="D285" s="295">
        <v>260670.30999999997</v>
      </c>
      <c r="E285" s="295">
        <v>542421.15</v>
      </c>
      <c r="F285" s="296">
        <v>388.56</v>
      </c>
      <c r="G285" s="296">
        <v>4590.83</v>
      </c>
      <c r="H285" s="190">
        <v>0.39048151004710596</v>
      </c>
      <c r="I285" s="47"/>
    </row>
    <row r="286" spans="2:11" ht="10.5" customHeight="1" x14ac:dyDescent="0.2">
      <c r="B286" s="16" t="s">
        <v>303</v>
      </c>
      <c r="C286" s="295"/>
      <c r="D286" s="295"/>
      <c r="E286" s="295"/>
      <c r="F286" s="296"/>
      <c r="G286" s="296"/>
      <c r="H286" s="190"/>
      <c r="I286" s="47"/>
    </row>
    <row r="287" spans="2:11" ht="10.5" customHeight="1" x14ac:dyDescent="0.2">
      <c r="B287" s="16" t="s">
        <v>382</v>
      </c>
      <c r="C287" s="295"/>
      <c r="D287" s="295">
        <v>178519.1</v>
      </c>
      <c r="E287" s="295">
        <v>178519.1</v>
      </c>
      <c r="F287" s="296"/>
      <c r="G287" s="296">
        <v>1400</v>
      </c>
      <c r="H287" s="190">
        <v>-7.1418242572660939E-2</v>
      </c>
      <c r="I287" s="47"/>
    </row>
    <row r="288" spans="2:11" ht="10.5" customHeight="1" x14ac:dyDescent="0.2">
      <c r="B288" s="268" t="s">
        <v>255</v>
      </c>
      <c r="C288" s="295"/>
      <c r="D288" s="295">
        <v>480040.71999999991</v>
      </c>
      <c r="E288" s="295">
        <v>480040.71999999991</v>
      </c>
      <c r="F288" s="296">
        <v>456712.03999999992</v>
      </c>
      <c r="G288" s="296">
        <v>3536.04</v>
      </c>
      <c r="H288" s="190">
        <v>9.1188031119133761E-2</v>
      </c>
      <c r="I288" s="47"/>
      <c r="K288" s="28"/>
    </row>
    <row r="289" spans="1:11" ht="10.5" customHeight="1" x14ac:dyDescent="0.2">
      <c r="B289" s="268" t="s">
        <v>486</v>
      </c>
      <c r="C289" s="295"/>
      <c r="D289" s="295"/>
      <c r="E289" s="295"/>
      <c r="F289" s="296"/>
      <c r="G289" s="296"/>
      <c r="H289" s="190"/>
      <c r="I289" s="47"/>
    </row>
    <row r="290" spans="1:11" ht="10.5" customHeight="1" x14ac:dyDescent="0.2">
      <c r="B290" s="268" t="s">
        <v>487</v>
      </c>
      <c r="C290" s="295"/>
      <c r="D290" s="295">
        <v>2608623.4527999987</v>
      </c>
      <c r="E290" s="295">
        <v>2608623.4527999987</v>
      </c>
      <c r="F290" s="296"/>
      <c r="G290" s="296"/>
      <c r="H290" s="190">
        <v>0.38181938491376655</v>
      </c>
      <c r="I290" s="47"/>
      <c r="K290" s="28"/>
    </row>
    <row r="291" spans="1:11" ht="10.5" customHeight="1" x14ac:dyDescent="0.2">
      <c r="B291" s="16" t="s">
        <v>374</v>
      </c>
      <c r="C291" s="295">
        <v>160356.60000000003</v>
      </c>
      <c r="D291" s="295">
        <v>100034.66500000002</v>
      </c>
      <c r="E291" s="295">
        <v>260391.26500000007</v>
      </c>
      <c r="F291" s="296"/>
      <c r="G291" s="296">
        <v>1188</v>
      </c>
      <c r="H291" s="190">
        <v>-0.15475288108606833</v>
      </c>
      <c r="I291" s="47"/>
      <c r="K291" s="28"/>
    </row>
    <row r="292" spans="1:11" ht="10.5" customHeight="1" x14ac:dyDescent="0.2">
      <c r="B292" s="16" t="s">
        <v>420</v>
      </c>
      <c r="C292" s="295"/>
      <c r="D292" s="295">
        <v>8808510.194534</v>
      </c>
      <c r="E292" s="295">
        <v>8808510.194534</v>
      </c>
      <c r="F292" s="296"/>
      <c r="G292" s="296"/>
      <c r="H292" s="190">
        <v>1.693967322821277E-2</v>
      </c>
      <c r="I292" s="47"/>
      <c r="K292" s="28"/>
    </row>
    <row r="293" spans="1:11" ht="10.5" customHeight="1" x14ac:dyDescent="0.2">
      <c r="B293" s="574" t="s">
        <v>460</v>
      </c>
      <c r="C293" s="295"/>
      <c r="D293" s="295">
        <v>57872</v>
      </c>
      <c r="E293" s="295">
        <v>57872</v>
      </c>
      <c r="F293" s="296"/>
      <c r="G293" s="296"/>
      <c r="H293" s="190">
        <v>-0.43003663220117727</v>
      </c>
      <c r="I293" s="47"/>
      <c r="K293" s="28"/>
    </row>
    <row r="294" spans="1:11" ht="13.5" customHeight="1" x14ac:dyDescent="0.2">
      <c r="B294" s="16" t="s">
        <v>99</v>
      </c>
      <c r="C294" s="295">
        <v>520560.32000000094</v>
      </c>
      <c r="D294" s="295">
        <v>1218516.709026</v>
      </c>
      <c r="E294" s="295">
        <v>1739077.029026001</v>
      </c>
      <c r="F294" s="296">
        <v>234316.91529700003</v>
      </c>
      <c r="G294" s="296">
        <v>6537.0790429999997</v>
      </c>
      <c r="H294" s="190">
        <v>-6.118060435632966E-2</v>
      </c>
      <c r="I294" s="117"/>
      <c r="K294" s="28"/>
    </row>
    <row r="295" spans="1:11" s="28" customFormat="1" ht="14.25" customHeight="1" x14ac:dyDescent="0.2">
      <c r="A295" s="24"/>
      <c r="B295" s="16" t="s">
        <v>283</v>
      </c>
      <c r="C295" s="295"/>
      <c r="D295" s="295">
        <v>-3007896</v>
      </c>
      <c r="E295" s="295">
        <v>-3007896</v>
      </c>
      <c r="F295" s="296">
        <v>-24096</v>
      </c>
      <c r="G295" s="296">
        <v>-21912</v>
      </c>
      <c r="H295" s="190">
        <v>0.30545602266572236</v>
      </c>
      <c r="I295" s="47"/>
      <c r="J295" s="5"/>
    </row>
    <row r="296" spans="1:11" s="28" customFormat="1" ht="14.25" customHeight="1" x14ac:dyDescent="0.2">
      <c r="A296" s="24"/>
      <c r="B296" s="16" t="s">
        <v>279</v>
      </c>
      <c r="C296" s="295">
        <v>42</v>
      </c>
      <c r="D296" s="295">
        <v>-56462567</v>
      </c>
      <c r="E296" s="295">
        <v>-56462525</v>
      </c>
      <c r="F296" s="296">
        <v>-113570</v>
      </c>
      <c r="G296" s="296">
        <v>-362136</v>
      </c>
      <c r="H296" s="190"/>
      <c r="I296" s="47"/>
    </row>
    <row r="297" spans="1:11" s="28" customFormat="1" ht="11.25" customHeight="1" x14ac:dyDescent="0.2">
      <c r="A297" s="24"/>
      <c r="B297" s="263" t="s">
        <v>286</v>
      </c>
      <c r="C297" s="299">
        <v>1015044416.6399982</v>
      </c>
      <c r="D297" s="299">
        <v>1198025551.4924135</v>
      </c>
      <c r="E297" s="299">
        <v>2213069968.1324115</v>
      </c>
      <c r="F297" s="300">
        <v>513485085.60529655</v>
      </c>
      <c r="G297" s="300">
        <v>12932987.512542998</v>
      </c>
      <c r="H297" s="234">
        <v>0.17634869382549834</v>
      </c>
      <c r="I297" s="47"/>
      <c r="K297" s="209" t="b">
        <f>IF(ABS(E297-SUM(E239:E241,E250:E255,E260:E296))&lt;0.001,TRUE,FALSE)</f>
        <v>1</v>
      </c>
    </row>
    <row r="298" spans="1:11" s="28" customFormat="1" ht="11.25" customHeight="1" x14ac:dyDescent="0.2">
      <c r="A298" s="24"/>
      <c r="B298" s="265" t="s">
        <v>238</v>
      </c>
      <c r="C298" s="266"/>
      <c r="D298" s="266"/>
      <c r="E298" s="266"/>
      <c r="F298" s="266"/>
      <c r="G298" s="266"/>
      <c r="H298" s="267"/>
      <c r="I298" s="47"/>
      <c r="K298" s="5"/>
    </row>
    <row r="299" spans="1:11" s="28" customFormat="1" ht="11.25" customHeight="1" x14ac:dyDescent="0.2">
      <c r="A299" s="24"/>
      <c r="B299" s="265" t="s">
        <v>249</v>
      </c>
      <c r="C299" s="266"/>
      <c r="D299" s="266"/>
      <c r="E299" s="266"/>
      <c r="F299" s="266"/>
      <c r="G299" s="266"/>
      <c r="H299" s="267"/>
      <c r="I299" s="47"/>
      <c r="K299" s="5"/>
    </row>
    <row r="300" spans="1:11" s="28" customFormat="1" ht="11.25" customHeight="1" x14ac:dyDescent="0.2">
      <c r="A300" s="24"/>
      <c r="B300" s="265" t="s">
        <v>251</v>
      </c>
      <c r="C300" s="266"/>
      <c r="D300" s="266"/>
      <c r="E300" s="266"/>
      <c r="F300" s="266"/>
      <c r="G300" s="266"/>
      <c r="H300" s="267"/>
      <c r="I300" s="47"/>
      <c r="K300" s="5"/>
    </row>
    <row r="301" spans="1:11" s="28" customFormat="1" ht="11.25" customHeight="1" x14ac:dyDescent="0.2">
      <c r="A301" s="24"/>
      <c r="B301" s="265" t="s">
        <v>376</v>
      </c>
      <c r="C301" s="266"/>
      <c r="D301" s="266"/>
      <c r="E301" s="266"/>
      <c r="F301" s="266"/>
      <c r="G301" s="266"/>
      <c r="H301" s="267"/>
      <c r="I301" s="47"/>
      <c r="K301" s="5"/>
    </row>
    <row r="302" spans="1:11" ht="11.25" customHeight="1" x14ac:dyDescent="0.2">
      <c r="B302" s="265" t="s">
        <v>431</v>
      </c>
      <c r="C302" s="266"/>
      <c r="D302" s="266"/>
      <c r="E302" s="266"/>
      <c r="F302" s="266"/>
      <c r="G302" s="266"/>
      <c r="H302" s="267"/>
      <c r="I302" s="8"/>
      <c r="K302" s="28"/>
    </row>
    <row r="303" spans="1:11" ht="18" customHeight="1" x14ac:dyDescent="0.25">
      <c r="B303" s="7" t="s">
        <v>288</v>
      </c>
      <c r="C303" s="8"/>
      <c r="D303" s="8"/>
      <c r="E303" s="8"/>
      <c r="F303" s="8"/>
      <c r="G303" s="8"/>
      <c r="H303" s="8"/>
      <c r="K303" s="28"/>
    </row>
    <row r="304" spans="1:11" ht="14.25" customHeight="1" x14ac:dyDescent="0.2">
      <c r="B304" s="9"/>
      <c r="C304" s="10" t="str">
        <f>$C$3</f>
        <v>MOIS DE JUILLET 2024</v>
      </c>
      <c r="D304" s="11"/>
      <c r="I304" s="15"/>
    </row>
    <row r="305" spans="1:11" ht="12" customHeight="1" x14ac:dyDescent="0.2">
      <c r="B305" s="12" t="str">
        <f>B4</f>
        <v xml:space="preserve">             I - ASSURANCE MALADIE : DÉPENSES en milliers d'euros</v>
      </c>
      <c r="C305" s="13"/>
      <c r="D305" s="13"/>
      <c r="E305" s="13"/>
      <c r="F305" s="13"/>
      <c r="G305" s="13"/>
      <c r="H305" s="14"/>
      <c r="I305" s="20"/>
    </row>
    <row r="306" spans="1:11" ht="9.75" customHeight="1" x14ac:dyDescent="0.2">
      <c r="B306" s="16" t="s">
        <v>4</v>
      </c>
      <c r="C306" s="17" t="s">
        <v>1</v>
      </c>
      <c r="D306" s="17" t="s">
        <v>2</v>
      </c>
      <c r="E306" s="386" t="s">
        <v>6</v>
      </c>
      <c r="F306" s="219" t="s">
        <v>3</v>
      </c>
      <c r="G306" s="219" t="s">
        <v>237</v>
      </c>
      <c r="H306" s="19" t="str">
        <f>$H$5</f>
        <v>PCAP</v>
      </c>
      <c r="I306" s="23"/>
    </row>
    <row r="307" spans="1:11" s="28" customFormat="1" ht="18" customHeight="1" x14ac:dyDescent="0.2">
      <c r="A307" s="24"/>
      <c r="B307" s="21"/>
      <c r="C307" s="45" t="s">
        <v>5</v>
      </c>
      <c r="D307" s="44" t="s">
        <v>5</v>
      </c>
      <c r="E307" s="45"/>
      <c r="F307" s="220" t="s">
        <v>241</v>
      </c>
      <c r="G307" s="220" t="s">
        <v>239</v>
      </c>
      <c r="H307" s="22" t="str">
        <f>$H$6</f>
        <v>en %</v>
      </c>
      <c r="I307" s="27"/>
      <c r="K307" s="5"/>
    </row>
    <row r="308" spans="1:11" s="28" customFormat="1" ht="15" customHeight="1" x14ac:dyDescent="0.2">
      <c r="A308" s="54"/>
      <c r="B308" s="52" t="s">
        <v>163</v>
      </c>
      <c r="C308" s="235"/>
      <c r="D308" s="235"/>
      <c r="E308" s="235"/>
      <c r="F308" s="236"/>
      <c r="G308" s="236"/>
      <c r="H308" s="237"/>
      <c r="I308" s="27"/>
      <c r="K308" s="5"/>
    </row>
    <row r="309" spans="1:11" ht="10.5" customHeight="1" x14ac:dyDescent="0.2">
      <c r="A309" s="2"/>
      <c r="B309" s="31" t="s">
        <v>124</v>
      </c>
      <c r="C309" s="235"/>
      <c r="D309" s="235"/>
      <c r="E309" s="235"/>
      <c r="F309" s="236"/>
      <c r="G309" s="236"/>
      <c r="H309" s="237"/>
      <c r="I309" s="20"/>
    </row>
    <row r="310" spans="1:11" ht="10.5" customHeight="1" x14ac:dyDescent="0.2">
      <c r="A310" s="2"/>
      <c r="B310" s="37" t="s">
        <v>125</v>
      </c>
      <c r="C310" s="301">
        <v>49228408.059999734</v>
      </c>
      <c r="D310" s="301">
        <v>286303697.1119976</v>
      </c>
      <c r="E310" s="301">
        <v>335532105.17199731</v>
      </c>
      <c r="F310" s="302">
        <v>1052521.0999999729</v>
      </c>
      <c r="G310" s="302">
        <v>1298383.5999999954</v>
      </c>
      <c r="H310" s="239">
        <v>0.12365876613392723</v>
      </c>
      <c r="I310" s="20"/>
    </row>
    <row r="311" spans="1:11" ht="10.5" customHeight="1" x14ac:dyDescent="0.2">
      <c r="A311" s="2"/>
      <c r="B311" s="37" t="s">
        <v>126</v>
      </c>
      <c r="C311" s="301">
        <v>200231.00000000006</v>
      </c>
      <c r="D311" s="301">
        <v>3357965.4699999974</v>
      </c>
      <c r="E311" s="301">
        <v>3558196.4699999974</v>
      </c>
      <c r="F311" s="302"/>
      <c r="G311" s="302">
        <v>20828.059999999998</v>
      </c>
      <c r="H311" s="239"/>
      <c r="I311" s="20"/>
    </row>
    <row r="312" spans="1:11" ht="10.5" customHeight="1" x14ac:dyDescent="0.2">
      <c r="A312" s="2"/>
      <c r="B312" s="37" t="s">
        <v>127</v>
      </c>
      <c r="C312" s="301">
        <v>16972317.339999966</v>
      </c>
      <c r="D312" s="301">
        <v>223711639.52000016</v>
      </c>
      <c r="E312" s="301">
        <v>240683956.86000013</v>
      </c>
      <c r="F312" s="302"/>
      <c r="G312" s="302">
        <v>859590.74000000022</v>
      </c>
      <c r="H312" s="239"/>
      <c r="I312" s="20"/>
    </row>
    <row r="313" spans="1:11" ht="10.5" customHeight="1" x14ac:dyDescent="0.2">
      <c r="A313" s="2"/>
      <c r="B313" s="37" t="s">
        <v>219</v>
      </c>
      <c r="C313" s="301">
        <v>14219498.470000565</v>
      </c>
      <c r="D313" s="301">
        <v>137081117.93999934</v>
      </c>
      <c r="E313" s="301">
        <v>151300616.40999991</v>
      </c>
      <c r="F313" s="302"/>
      <c r="G313" s="302">
        <v>589236.04</v>
      </c>
      <c r="H313" s="239">
        <v>0.29224571466211047</v>
      </c>
      <c r="I313" s="20"/>
    </row>
    <row r="314" spans="1:11" ht="10.5" customHeight="1" x14ac:dyDescent="0.2">
      <c r="A314" s="2"/>
      <c r="B314" s="37" t="s">
        <v>312</v>
      </c>
      <c r="C314" s="301"/>
      <c r="D314" s="301">
        <v>349649.87200500001</v>
      </c>
      <c r="E314" s="301">
        <v>349649.87200500001</v>
      </c>
      <c r="F314" s="302"/>
      <c r="G314" s="302"/>
      <c r="H314" s="239">
        <v>0.30396627310649404</v>
      </c>
      <c r="I314" s="20"/>
    </row>
    <row r="315" spans="1:11" ht="10.5" customHeight="1" x14ac:dyDescent="0.2">
      <c r="A315" s="2"/>
      <c r="B315" s="16" t="s">
        <v>128</v>
      </c>
      <c r="C315" s="301"/>
      <c r="D315" s="301"/>
      <c r="E315" s="301"/>
      <c r="F315" s="302"/>
      <c r="G315" s="302"/>
      <c r="H315" s="239"/>
      <c r="I315" s="20"/>
      <c r="K315" s="28"/>
    </row>
    <row r="316" spans="1:11" ht="10.5" customHeight="1" x14ac:dyDescent="0.2">
      <c r="A316" s="2"/>
      <c r="B316" s="16" t="s">
        <v>192</v>
      </c>
      <c r="C316" s="301"/>
      <c r="D316" s="301"/>
      <c r="E316" s="301"/>
      <c r="F316" s="302"/>
      <c r="G316" s="302"/>
      <c r="H316" s="239"/>
      <c r="I316" s="20"/>
      <c r="K316" s="28"/>
    </row>
    <row r="317" spans="1:11" ht="10.5" hidden="1" customHeight="1" x14ac:dyDescent="0.2">
      <c r="A317" s="2"/>
      <c r="B317" s="16"/>
      <c r="C317" s="301"/>
      <c r="D317" s="301"/>
      <c r="E317" s="301"/>
      <c r="F317" s="302"/>
      <c r="G317" s="302"/>
      <c r="H317" s="239"/>
      <c r="I317" s="20"/>
    </row>
    <row r="318" spans="1:11" ht="10.5" customHeight="1" x14ac:dyDescent="0.2">
      <c r="A318" s="2"/>
      <c r="B318" s="16" t="s">
        <v>416</v>
      </c>
      <c r="C318" s="301">
        <v>13938.900000000016</v>
      </c>
      <c r="D318" s="301">
        <v>32195.5</v>
      </c>
      <c r="E318" s="301">
        <v>46134.400000000023</v>
      </c>
      <c r="F318" s="302"/>
      <c r="G318" s="302">
        <v>332.79999999999995</v>
      </c>
      <c r="H318" s="239">
        <v>0.5984621855785548</v>
      </c>
      <c r="I318" s="20"/>
    </row>
    <row r="319" spans="1:11" ht="10.5" customHeight="1" x14ac:dyDescent="0.2">
      <c r="A319" s="2"/>
      <c r="B319" s="574" t="s">
        <v>452</v>
      </c>
      <c r="C319" s="301"/>
      <c r="D319" s="301"/>
      <c r="E319" s="301"/>
      <c r="F319" s="302"/>
      <c r="G319" s="302"/>
      <c r="H319" s="239"/>
      <c r="I319" s="20"/>
    </row>
    <row r="320" spans="1:11" ht="10.5" customHeight="1" x14ac:dyDescent="0.2">
      <c r="A320" s="2"/>
      <c r="B320" s="574" t="s">
        <v>488</v>
      </c>
      <c r="C320" s="301"/>
      <c r="D320" s="301">
        <v>54640.86280000001</v>
      </c>
      <c r="E320" s="301">
        <v>54640.86280000001</v>
      </c>
      <c r="F320" s="302"/>
      <c r="G320" s="302"/>
      <c r="H320" s="239">
        <v>-0.24391369684558506</v>
      </c>
      <c r="I320" s="20"/>
    </row>
    <row r="321" spans="1:11" ht="10.5" customHeight="1" x14ac:dyDescent="0.2">
      <c r="A321" s="2"/>
      <c r="B321" s="16" t="s">
        <v>423</v>
      </c>
      <c r="C321" s="301"/>
      <c r="D321" s="301">
        <v>7440</v>
      </c>
      <c r="E321" s="301">
        <v>7440</v>
      </c>
      <c r="F321" s="302"/>
      <c r="G321" s="302"/>
      <c r="H321" s="239"/>
      <c r="I321" s="20"/>
    </row>
    <row r="322" spans="1:11" s="28" customFormat="1" ht="10.5" customHeight="1" x14ac:dyDescent="0.2">
      <c r="A322" s="54"/>
      <c r="B322" s="16" t="s">
        <v>280</v>
      </c>
      <c r="C322" s="301"/>
      <c r="D322" s="301">
        <v>-5783149.2000000235</v>
      </c>
      <c r="E322" s="301">
        <v>-5783149.2000000235</v>
      </c>
      <c r="F322" s="302">
        <v>-508.69</v>
      </c>
      <c r="G322" s="302">
        <v>-44355.300000000017</v>
      </c>
      <c r="H322" s="239">
        <v>0.54366099926540135</v>
      </c>
      <c r="I322" s="27"/>
      <c r="J322" s="5"/>
    </row>
    <row r="323" spans="1:11" s="28" customFormat="1" ht="15.75" customHeight="1" x14ac:dyDescent="0.2">
      <c r="A323" s="54"/>
      <c r="B323" s="35" t="s">
        <v>131</v>
      </c>
      <c r="C323" s="303">
        <v>80634393.770000249</v>
      </c>
      <c r="D323" s="303">
        <v>645115197.07680213</v>
      </c>
      <c r="E323" s="303">
        <v>725749590.84680235</v>
      </c>
      <c r="F323" s="304">
        <v>1052012.4099999729</v>
      </c>
      <c r="G323" s="304">
        <v>2724015.9399999948</v>
      </c>
      <c r="H323" s="237">
        <v>0.19039656617371348</v>
      </c>
      <c r="I323" s="27"/>
      <c r="J323" s="5"/>
      <c r="K323" s="209" t="b">
        <f>IF(ABS(E323-SUM(E310:E322))&lt;0.001,TRUE,FALSE)</f>
        <v>1</v>
      </c>
    </row>
    <row r="324" spans="1:11" ht="10.5" customHeight="1" x14ac:dyDescent="0.2">
      <c r="A324" s="2"/>
      <c r="B324" s="31" t="s">
        <v>132</v>
      </c>
      <c r="C324" s="303"/>
      <c r="D324" s="303"/>
      <c r="E324" s="303"/>
      <c r="F324" s="304"/>
      <c r="G324" s="304"/>
      <c r="H324" s="237"/>
      <c r="I324" s="20"/>
    </row>
    <row r="325" spans="1:11" ht="10.5" customHeight="1" x14ac:dyDescent="0.2">
      <c r="A325" s="2"/>
      <c r="B325" s="37" t="s">
        <v>24</v>
      </c>
      <c r="C325" s="301">
        <v>164306153.97999877</v>
      </c>
      <c r="D325" s="301">
        <v>109161532.98999953</v>
      </c>
      <c r="E325" s="301">
        <v>273467686.9699983</v>
      </c>
      <c r="F325" s="302">
        <v>6082929.5800000057</v>
      </c>
      <c r="G325" s="302">
        <v>1395150.6100000003</v>
      </c>
      <c r="H325" s="239">
        <v>0.12368560898348435</v>
      </c>
      <c r="I325" s="20"/>
    </row>
    <row r="326" spans="1:11" ht="10.5" customHeight="1" x14ac:dyDescent="0.2">
      <c r="A326" s="2"/>
      <c r="B326" s="37" t="s">
        <v>133</v>
      </c>
      <c r="C326" s="301">
        <v>32795120.150000069</v>
      </c>
      <c r="D326" s="301">
        <v>120296144.63999932</v>
      </c>
      <c r="E326" s="301">
        <v>153091264.7899994</v>
      </c>
      <c r="F326" s="302">
        <v>5386977.090000025</v>
      </c>
      <c r="G326" s="302">
        <v>620670.2300000001</v>
      </c>
      <c r="H326" s="239">
        <v>0.41651117146838046</v>
      </c>
      <c r="I326" s="20"/>
    </row>
    <row r="327" spans="1:11" ht="10.5" customHeight="1" x14ac:dyDescent="0.2">
      <c r="A327" s="2"/>
      <c r="B327" s="37" t="s">
        <v>134</v>
      </c>
      <c r="C327" s="305">
        <v>512790.73000000598</v>
      </c>
      <c r="D327" s="301">
        <v>3947684.1599999676</v>
      </c>
      <c r="E327" s="301">
        <v>4460474.8899999727</v>
      </c>
      <c r="F327" s="302">
        <v>2862264.2499999614</v>
      </c>
      <c r="G327" s="302">
        <v>16401.349999999991</v>
      </c>
      <c r="H327" s="239"/>
      <c r="I327" s="20"/>
    </row>
    <row r="328" spans="1:11" ht="10.5" customHeight="1" x14ac:dyDescent="0.2">
      <c r="A328" s="2"/>
      <c r="B328" s="37" t="s">
        <v>220</v>
      </c>
      <c r="C328" s="301">
        <v>2205197.0800000019</v>
      </c>
      <c r="D328" s="301">
        <v>14511206.830000002</v>
      </c>
      <c r="E328" s="301">
        <v>16716403.910000004</v>
      </c>
      <c r="F328" s="302">
        <v>1003.49</v>
      </c>
      <c r="G328" s="302">
        <v>72192.919999999984</v>
      </c>
      <c r="H328" s="239">
        <v>7.4457705259227236E-2</v>
      </c>
      <c r="I328" s="20"/>
    </row>
    <row r="329" spans="1:11" ht="10.5" customHeight="1" x14ac:dyDescent="0.2">
      <c r="A329" s="2"/>
      <c r="B329" s="37" t="s">
        <v>352</v>
      </c>
      <c r="C329" s="301"/>
      <c r="D329" s="301">
        <v>1380718.8564850003</v>
      </c>
      <c r="E329" s="301">
        <v>1380718.8564850003</v>
      </c>
      <c r="F329" s="302"/>
      <c r="G329" s="302"/>
      <c r="H329" s="239">
        <v>5.3203678962603362E-2</v>
      </c>
      <c r="I329" s="20"/>
      <c r="K329" s="28"/>
    </row>
    <row r="330" spans="1:11" ht="10.5" hidden="1" customHeight="1" x14ac:dyDescent="0.2">
      <c r="A330" s="2"/>
      <c r="B330" s="16"/>
      <c r="C330" s="301"/>
      <c r="D330" s="301"/>
      <c r="E330" s="301"/>
      <c r="F330" s="302"/>
      <c r="G330" s="302"/>
      <c r="H330" s="239"/>
      <c r="I330" s="20"/>
      <c r="K330" s="28"/>
    </row>
    <row r="331" spans="1:11" ht="10.5" customHeight="1" x14ac:dyDescent="0.2">
      <c r="A331" s="2"/>
      <c r="B331" s="16" t="s">
        <v>416</v>
      </c>
      <c r="C331" s="301">
        <v>172.8</v>
      </c>
      <c r="D331" s="301">
        <v>4544</v>
      </c>
      <c r="E331" s="301">
        <v>4716.8</v>
      </c>
      <c r="F331" s="302"/>
      <c r="G331" s="302">
        <v>10</v>
      </c>
      <c r="H331" s="239"/>
      <c r="I331" s="20"/>
      <c r="K331" s="28"/>
    </row>
    <row r="332" spans="1:11" ht="10.5" customHeight="1" x14ac:dyDescent="0.2">
      <c r="A332" s="2"/>
      <c r="B332" s="574" t="s">
        <v>453</v>
      </c>
      <c r="C332" s="301"/>
      <c r="D332" s="301">
        <v>269</v>
      </c>
      <c r="E332" s="301">
        <v>269</v>
      </c>
      <c r="F332" s="302"/>
      <c r="G332" s="302"/>
      <c r="H332" s="239">
        <v>-0.91033333333333333</v>
      </c>
      <c r="I332" s="20"/>
      <c r="K332" s="28"/>
    </row>
    <row r="333" spans="1:11" ht="10.5" hidden="1" customHeight="1" x14ac:dyDescent="0.2">
      <c r="A333" s="2"/>
      <c r="B333" s="574"/>
      <c r="C333" s="301"/>
      <c r="D333" s="301"/>
      <c r="E333" s="301"/>
      <c r="F333" s="302"/>
      <c r="G333" s="302"/>
      <c r="H333" s="239"/>
      <c r="I333" s="20"/>
      <c r="K333" s="28"/>
    </row>
    <row r="334" spans="1:11" ht="10.5" customHeight="1" x14ac:dyDescent="0.2">
      <c r="A334" s="2"/>
      <c r="B334" s="16" t="s">
        <v>423</v>
      </c>
      <c r="C334" s="301">
        <v>22146</v>
      </c>
      <c r="D334" s="301">
        <v>44680</v>
      </c>
      <c r="E334" s="301">
        <v>66826</v>
      </c>
      <c r="F334" s="302"/>
      <c r="G334" s="302">
        <v>182</v>
      </c>
      <c r="H334" s="239">
        <v>0.3631282637075719</v>
      </c>
      <c r="I334" s="20"/>
    </row>
    <row r="335" spans="1:11" ht="10.5" customHeight="1" x14ac:dyDescent="0.2">
      <c r="A335" s="2"/>
      <c r="B335" s="16" t="s">
        <v>280</v>
      </c>
      <c r="C335" s="301"/>
      <c r="D335" s="301">
        <v>-11226154.070000004</v>
      </c>
      <c r="E335" s="301">
        <v>-11226154.070000004</v>
      </c>
      <c r="F335" s="302">
        <v>-484.61</v>
      </c>
      <c r="G335" s="302">
        <v>-65983.309999999983</v>
      </c>
      <c r="H335" s="239">
        <v>0.66923003858521524</v>
      </c>
      <c r="I335" s="20"/>
    </row>
    <row r="336" spans="1:11" s="28" customFormat="1" ht="16.5" customHeight="1" x14ac:dyDescent="0.2">
      <c r="A336" s="54"/>
      <c r="B336" s="35" t="s">
        <v>135</v>
      </c>
      <c r="C336" s="303">
        <v>199841580.73999888</v>
      </c>
      <c r="D336" s="303">
        <v>238120626.40648383</v>
      </c>
      <c r="E336" s="303">
        <v>437962207.14648277</v>
      </c>
      <c r="F336" s="304">
        <v>14332689.799999993</v>
      </c>
      <c r="G336" s="304">
        <v>2038623.8</v>
      </c>
      <c r="H336" s="237">
        <v>0.16790351221521105</v>
      </c>
      <c r="I336" s="27"/>
      <c r="J336" s="5"/>
      <c r="K336" s="209" t="b">
        <f>IF(ABS(E336-SUM(E325:E335))&lt;0.001,TRUE,FALSE)</f>
        <v>1</v>
      </c>
    </row>
    <row r="337" spans="1:11" ht="10.5" customHeight="1" x14ac:dyDescent="0.2">
      <c r="A337" s="2"/>
      <c r="B337" s="31" t="s">
        <v>136</v>
      </c>
      <c r="C337" s="303"/>
      <c r="D337" s="303"/>
      <c r="E337" s="303"/>
      <c r="F337" s="304"/>
      <c r="G337" s="304"/>
      <c r="H337" s="237"/>
      <c r="I337" s="20"/>
      <c r="K337" s="28"/>
    </row>
    <row r="338" spans="1:11" ht="10.5" customHeight="1" x14ac:dyDescent="0.2">
      <c r="A338" s="2"/>
      <c r="B338" s="37" t="s">
        <v>138</v>
      </c>
      <c r="C338" s="301">
        <v>47224540.639999501</v>
      </c>
      <c r="D338" s="301">
        <v>37829433.330000192</v>
      </c>
      <c r="E338" s="301">
        <v>85053973.969999701</v>
      </c>
      <c r="F338" s="302">
        <v>337494.81</v>
      </c>
      <c r="G338" s="302">
        <v>349206.16000000009</v>
      </c>
      <c r="H338" s="239">
        <v>0.11994958065871364</v>
      </c>
      <c r="I338" s="20"/>
      <c r="K338" s="28"/>
    </row>
    <row r="339" spans="1:11" ht="10.5" customHeight="1" x14ac:dyDescent="0.2">
      <c r="A339" s="2"/>
      <c r="B339" s="37" t="s">
        <v>221</v>
      </c>
      <c r="C339" s="301">
        <v>25700.370000000006</v>
      </c>
      <c r="D339" s="301">
        <v>790266.98999999987</v>
      </c>
      <c r="E339" s="301">
        <v>815967.36</v>
      </c>
      <c r="F339" s="302">
        <v>9</v>
      </c>
      <c r="G339" s="302">
        <v>2080.9299999999998</v>
      </c>
      <c r="H339" s="239">
        <v>4.5044768127564305E-2</v>
      </c>
      <c r="I339" s="20"/>
      <c r="K339" s="209"/>
    </row>
    <row r="340" spans="1:11" s="28" customFormat="1" ht="10.5" customHeight="1" x14ac:dyDescent="0.2">
      <c r="A340" s="54"/>
      <c r="B340" s="16" t="s">
        <v>128</v>
      </c>
      <c r="C340" s="301"/>
      <c r="D340" s="301"/>
      <c r="E340" s="301"/>
      <c r="F340" s="302"/>
      <c r="G340" s="302"/>
      <c r="H340" s="239"/>
      <c r="I340" s="27"/>
      <c r="J340" s="5"/>
    </row>
    <row r="341" spans="1:11" s="28" customFormat="1" ht="10.5" customHeight="1" x14ac:dyDescent="0.2">
      <c r="A341" s="54"/>
      <c r="B341" s="16" t="s">
        <v>416</v>
      </c>
      <c r="C341" s="301"/>
      <c r="D341" s="301">
        <v>1250</v>
      </c>
      <c r="E341" s="301">
        <v>1250</v>
      </c>
      <c r="F341" s="302"/>
      <c r="G341" s="302"/>
      <c r="H341" s="239"/>
      <c r="I341" s="27"/>
      <c r="J341" s="5"/>
    </row>
    <row r="342" spans="1:11" s="28" customFormat="1" ht="10.5" customHeight="1" x14ac:dyDescent="0.2">
      <c r="A342" s="54"/>
      <c r="B342" s="16" t="s">
        <v>436</v>
      </c>
      <c r="C342" s="301">
        <v>311744.52</v>
      </c>
      <c r="D342" s="301">
        <v>268897.59999999998</v>
      </c>
      <c r="E342" s="301">
        <v>580642.12</v>
      </c>
      <c r="F342" s="302"/>
      <c r="G342" s="302">
        <v>2300</v>
      </c>
      <c r="H342" s="239">
        <v>0.21810902606597793</v>
      </c>
      <c r="I342" s="27"/>
      <c r="J342" s="5"/>
    </row>
    <row r="343" spans="1:11" s="28" customFormat="1" ht="10.5" customHeight="1" x14ac:dyDescent="0.2">
      <c r="A343" s="54"/>
      <c r="B343" s="574" t="s">
        <v>454</v>
      </c>
      <c r="C343" s="301"/>
      <c r="D343" s="301"/>
      <c r="E343" s="301"/>
      <c r="F343" s="302"/>
      <c r="G343" s="302"/>
      <c r="H343" s="239"/>
      <c r="I343" s="27"/>
      <c r="J343" s="5"/>
    </row>
    <row r="344" spans="1:11" s="28" customFormat="1" ht="10.5" hidden="1" customHeight="1" x14ac:dyDescent="0.2">
      <c r="A344" s="54"/>
      <c r="B344" s="574"/>
      <c r="C344" s="301"/>
      <c r="D344" s="301"/>
      <c r="E344" s="301"/>
      <c r="F344" s="302"/>
      <c r="G344" s="302"/>
      <c r="H344" s="239"/>
      <c r="I344" s="27"/>
      <c r="J344" s="5"/>
    </row>
    <row r="345" spans="1:11" ht="12.75" customHeight="1" x14ac:dyDescent="0.2">
      <c r="A345" s="2"/>
      <c r="B345" s="16" t="s">
        <v>280</v>
      </c>
      <c r="C345" s="301"/>
      <c r="D345" s="301">
        <v>-213145.2999999999</v>
      </c>
      <c r="E345" s="301">
        <v>-213145.2999999999</v>
      </c>
      <c r="F345" s="302">
        <v>-13.5</v>
      </c>
      <c r="G345" s="302">
        <v>-758.17000000000007</v>
      </c>
      <c r="H345" s="239">
        <v>0.37745967440697847</v>
      </c>
      <c r="I345" s="20"/>
    </row>
    <row r="346" spans="1:11" s="28" customFormat="1" ht="16.5" customHeight="1" x14ac:dyDescent="0.2">
      <c r="A346" s="54"/>
      <c r="B346" s="16" t="s">
        <v>356</v>
      </c>
      <c r="C346" s="301"/>
      <c r="D346" s="301">
        <v>216652.94300500001</v>
      </c>
      <c r="E346" s="301">
        <v>216652.94300500001</v>
      </c>
      <c r="F346" s="302"/>
      <c r="G346" s="302"/>
      <c r="H346" s="239">
        <v>0.2285942783363879</v>
      </c>
      <c r="I346" s="27"/>
      <c r="J346" s="5"/>
    </row>
    <row r="347" spans="1:11" ht="10.5" customHeight="1" x14ac:dyDescent="0.2">
      <c r="A347" s="2"/>
      <c r="B347" s="35" t="s">
        <v>137</v>
      </c>
      <c r="C347" s="303">
        <v>47561985.529999502</v>
      </c>
      <c r="D347" s="303">
        <v>38893355.563005202</v>
      </c>
      <c r="E347" s="303">
        <v>86455341.093004704</v>
      </c>
      <c r="F347" s="304">
        <v>337490.31</v>
      </c>
      <c r="G347" s="304">
        <v>352828.9200000001</v>
      </c>
      <c r="H347" s="237">
        <v>0.11954047969034409</v>
      </c>
      <c r="I347" s="20"/>
      <c r="K347" s="209" t="b">
        <f>IF(ABS(E347-SUM(E338:E346))&lt;0.001,TRUE,FALSE)</f>
        <v>1</v>
      </c>
    </row>
    <row r="348" spans="1:11" ht="10.5" customHeight="1" x14ac:dyDescent="0.2">
      <c r="A348" s="2"/>
      <c r="B348" s="31" t="s">
        <v>141</v>
      </c>
      <c r="C348" s="303"/>
      <c r="D348" s="303"/>
      <c r="E348" s="303"/>
      <c r="F348" s="304"/>
      <c r="G348" s="304"/>
      <c r="H348" s="237"/>
      <c r="I348" s="20"/>
      <c r="K348" s="57"/>
    </row>
    <row r="349" spans="1:11" s="57" customFormat="1" ht="10.5" customHeight="1" x14ac:dyDescent="0.2">
      <c r="A349" s="6"/>
      <c r="B349" s="37" t="s">
        <v>151</v>
      </c>
      <c r="C349" s="301">
        <v>13633675.30999998</v>
      </c>
      <c r="D349" s="301">
        <v>4579465.6700000167</v>
      </c>
      <c r="E349" s="301">
        <v>18213140.979999997</v>
      </c>
      <c r="F349" s="302">
        <v>4990.2200000000012</v>
      </c>
      <c r="G349" s="302">
        <v>66076.84</v>
      </c>
      <c r="H349" s="239">
        <v>0.30400105063882332</v>
      </c>
      <c r="I349" s="56"/>
      <c r="J349" s="5"/>
    </row>
    <row r="350" spans="1:11" s="57" customFormat="1" ht="10.5" customHeight="1" x14ac:dyDescent="0.2">
      <c r="A350" s="6"/>
      <c r="B350" s="37" t="s">
        <v>222</v>
      </c>
      <c r="C350" s="301">
        <v>759.5</v>
      </c>
      <c r="D350" s="301">
        <v>7028.52</v>
      </c>
      <c r="E350" s="301">
        <v>7788.02</v>
      </c>
      <c r="F350" s="302"/>
      <c r="G350" s="302">
        <v>35.86</v>
      </c>
      <c r="H350" s="239">
        <v>2.0227651137535219E-2</v>
      </c>
      <c r="I350" s="56"/>
      <c r="J350" s="5"/>
      <c r="K350" s="209"/>
    </row>
    <row r="351" spans="1:11" s="57" customFormat="1" ht="10.5" customHeight="1" x14ac:dyDescent="0.2">
      <c r="A351" s="6"/>
      <c r="B351" s="16" t="s">
        <v>128</v>
      </c>
      <c r="C351" s="306"/>
      <c r="D351" s="306"/>
      <c r="E351" s="306"/>
      <c r="F351" s="307"/>
      <c r="G351" s="307"/>
      <c r="H351" s="182"/>
      <c r="I351" s="56"/>
      <c r="J351" s="5"/>
      <c r="K351" s="209"/>
    </row>
    <row r="352" spans="1:11" s="57" customFormat="1" ht="10.5" customHeight="1" x14ac:dyDescent="0.2">
      <c r="A352" s="6"/>
      <c r="B352" s="16" t="s">
        <v>427</v>
      </c>
      <c r="C352" s="306">
        <v>720</v>
      </c>
      <c r="D352" s="306">
        <v>1050</v>
      </c>
      <c r="E352" s="306">
        <v>1770</v>
      </c>
      <c r="F352" s="307"/>
      <c r="G352" s="307"/>
      <c r="H352" s="182"/>
      <c r="I352" s="56"/>
      <c r="J352" s="5"/>
      <c r="K352" s="60"/>
    </row>
    <row r="353" spans="1:11" s="57" customFormat="1" ht="10.5" hidden="1" customHeight="1" x14ac:dyDescent="0.2">
      <c r="A353" s="6"/>
      <c r="B353" s="16"/>
      <c r="C353" s="306"/>
      <c r="D353" s="306"/>
      <c r="E353" s="306"/>
      <c r="F353" s="307"/>
      <c r="G353" s="307"/>
      <c r="H353" s="182"/>
      <c r="I353" s="56"/>
      <c r="J353" s="5"/>
    </row>
    <row r="354" spans="1:11" s="57" customFormat="1" ht="10.5" customHeight="1" x14ac:dyDescent="0.2">
      <c r="A354" s="6"/>
      <c r="B354" s="574" t="s">
        <v>455</v>
      </c>
      <c r="C354" s="306"/>
      <c r="D354" s="306"/>
      <c r="E354" s="306"/>
      <c r="F354" s="307"/>
      <c r="G354" s="307"/>
      <c r="H354" s="182"/>
      <c r="I354" s="56"/>
      <c r="J354" s="5"/>
    </row>
    <row r="355" spans="1:11" s="57" customFormat="1" ht="10.5" hidden="1" customHeight="1" x14ac:dyDescent="0.2">
      <c r="A355" s="6"/>
      <c r="B355" s="574"/>
      <c r="C355" s="306"/>
      <c r="D355" s="306"/>
      <c r="E355" s="306"/>
      <c r="F355" s="307"/>
      <c r="G355" s="307"/>
      <c r="H355" s="182"/>
      <c r="I355" s="56"/>
      <c r="J355" s="5"/>
    </row>
    <row r="356" spans="1:11" s="60" customFormat="1" ht="14.25" customHeight="1" x14ac:dyDescent="0.2">
      <c r="A356" s="24"/>
      <c r="B356" s="16" t="s">
        <v>423</v>
      </c>
      <c r="C356" s="306"/>
      <c r="D356" s="306"/>
      <c r="E356" s="306"/>
      <c r="F356" s="307"/>
      <c r="G356" s="307"/>
      <c r="H356" s="182"/>
      <c r="I356" s="59"/>
      <c r="K356" s="57"/>
    </row>
    <row r="357" spans="1:11" s="60" customFormat="1" ht="14.25" customHeight="1" x14ac:dyDescent="0.2">
      <c r="A357" s="24"/>
      <c r="B357" s="16" t="s">
        <v>280</v>
      </c>
      <c r="C357" s="306"/>
      <c r="D357" s="306">
        <v>-496050.86999999994</v>
      </c>
      <c r="E357" s="306">
        <v>-496050.86999999994</v>
      </c>
      <c r="F357" s="307">
        <v>-6</v>
      </c>
      <c r="G357" s="307">
        <v>-1808.8600000000001</v>
      </c>
      <c r="H357" s="182"/>
      <c r="I357" s="59"/>
    </row>
    <row r="358" spans="1:11" s="57" customFormat="1" ht="10.5" customHeight="1" x14ac:dyDescent="0.2">
      <c r="A358" s="6"/>
      <c r="B358" s="35" t="s">
        <v>142</v>
      </c>
      <c r="C358" s="308">
        <v>13635154.80999998</v>
      </c>
      <c r="D358" s="308">
        <v>4091493.3200000161</v>
      </c>
      <c r="E358" s="308">
        <v>17726648.129999995</v>
      </c>
      <c r="F358" s="309">
        <v>4984.2200000000012</v>
      </c>
      <c r="G358" s="309">
        <v>64303.839999999997</v>
      </c>
      <c r="H358" s="183">
        <v>0.28933194591372913</v>
      </c>
      <c r="I358" s="56"/>
      <c r="J358" s="5"/>
      <c r="K358" s="209" t="b">
        <f>IF(ABS(E358-SUM(E349:E357))&lt;0.001,TRUE,FALSE)</f>
        <v>1</v>
      </c>
    </row>
    <row r="359" spans="1:11" s="57" customFormat="1" ht="10.5" customHeight="1" x14ac:dyDescent="0.2">
      <c r="A359" s="6"/>
      <c r="B359" s="31" t="s">
        <v>139</v>
      </c>
      <c r="C359" s="308"/>
      <c r="D359" s="308"/>
      <c r="E359" s="308"/>
      <c r="F359" s="309"/>
      <c r="G359" s="309"/>
      <c r="H359" s="183"/>
      <c r="I359" s="56"/>
      <c r="J359" s="5"/>
    </row>
    <row r="360" spans="1:11" s="57" customFormat="1" ht="10.5" customHeight="1" x14ac:dyDescent="0.2">
      <c r="A360" s="6"/>
      <c r="B360" s="37" t="s">
        <v>140</v>
      </c>
      <c r="C360" s="306">
        <v>415493.32000000181</v>
      </c>
      <c r="D360" s="306">
        <v>59956.909999999982</v>
      </c>
      <c r="E360" s="306">
        <v>475450.23000000179</v>
      </c>
      <c r="F360" s="307">
        <v>27</v>
      </c>
      <c r="G360" s="307">
        <v>1133.03</v>
      </c>
      <c r="H360" s="182"/>
      <c r="I360" s="56"/>
      <c r="J360" s="5"/>
      <c r="K360" s="209"/>
    </row>
    <row r="361" spans="1:11" s="57" customFormat="1" ht="10.5" customHeight="1" x14ac:dyDescent="0.2">
      <c r="A361" s="6"/>
      <c r="B361" s="37" t="s">
        <v>179</v>
      </c>
      <c r="C361" s="364">
        <v>64270.969999999907</v>
      </c>
      <c r="D361" s="306">
        <v>6360525.4799999651</v>
      </c>
      <c r="E361" s="306">
        <v>6424796.4499999648</v>
      </c>
      <c r="F361" s="307">
        <v>1901.79</v>
      </c>
      <c r="G361" s="307">
        <v>22954.099999999984</v>
      </c>
      <c r="H361" s="182">
        <v>0.45526100542311343</v>
      </c>
      <c r="I361" s="56"/>
      <c r="J361" s="5"/>
      <c r="K361" s="209"/>
    </row>
    <row r="362" spans="1:11" s="57" customFormat="1" ht="10.5" customHeight="1" x14ac:dyDescent="0.2">
      <c r="A362" s="6"/>
      <c r="B362" s="37" t="s">
        <v>223</v>
      </c>
      <c r="C362" s="306">
        <v>826.42000000000019</v>
      </c>
      <c r="D362" s="306">
        <v>152366.55999999994</v>
      </c>
      <c r="E362" s="306">
        <v>153192.97999999995</v>
      </c>
      <c r="F362" s="307"/>
      <c r="G362" s="307">
        <v>397.14</v>
      </c>
      <c r="H362" s="182">
        <v>0.26817175971613505</v>
      </c>
      <c r="I362" s="56"/>
      <c r="J362" s="5"/>
    </row>
    <row r="363" spans="1:11" s="60" customFormat="1" ht="10.5" customHeight="1" x14ac:dyDescent="0.2">
      <c r="A363" s="24"/>
      <c r="B363" s="37" t="s">
        <v>498</v>
      </c>
      <c r="C363" s="306"/>
      <c r="D363" s="306">
        <v>680</v>
      </c>
      <c r="E363" s="306">
        <v>680</v>
      </c>
      <c r="F363" s="307"/>
      <c r="G363" s="307">
        <v>10</v>
      </c>
      <c r="H363" s="182"/>
      <c r="I363" s="59"/>
      <c r="J363" s="5"/>
    </row>
    <row r="364" spans="1:11" s="60" customFormat="1" ht="10.5" customHeight="1" x14ac:dyDescent="0.2">
      <c r="A364" s="24"/>
      <c r="B364" s="574" t="s">
        <v>456</v>
      </c>
      <c r="C364" s="306"/>
      <c r="D364" s="306"/>
      <c r="E364" s="306"/>
      <c r="F364" s="307"/>
      <c r="G364" s="307"/>
      <c r="H364" s="182"/>
      <c r="I364" s="59"/>
      <c r="J364" s="5"/>
    </row>
    <row r="365" spans="1:11" s="60" customFormat="1" ht="10.5" hidden="1" customHeight="1" x14ac:dyDescent="0.2">
      <c r="A365" s="24"/>
      <c r="B365" s="574"/>
      <c r="C365" s="306"/>
      <c r="D365" s="306"/>
      <c r="E365" s="306"/>
      <c r="F365" s="307"/>
      <c r="G365" s="307"/>
      <c r="H365" s="182"/>
      <c r="I365" s="59"/>
      <c r="J365" s="5"/>
    </row>
    <row r="366" spans="1:11" s="57" customFormat="1" x14ac:dyDescent="0.2">
      <c r="A366" s="6"/>
      <c r="B366" s="16" t="s">
        <v>423</v>
      </c>
      <c r="C366" s="306"/>
      <c r="D366" s="306"/>
      <c r="E366" s="306"/>
      <c r="F366" s="307"/>
      <c r="G366" s="307"/>
      <c r="H366" s="182"/>
      <c r="I366" s="56"/>
      <c r="K366" s="60"/>
    </row>
    <row r="367" spans="1:11" s="60" customFormat="1" ht="17.25" customHeight="1" x14ac:dyDescent="0.2">
      <c r="A367" s="24"/>
      <c r="B367" s="37" t="s">
        <v>280</v>
      </c>
      <c r="C367" s="306"/>
      <c r="D367" s="306">
        <v>-85314.049999999945</v>
      </c>
      <c r="E367" s="306">
        <v>-85314.049999999945</v>
      </c>
      <c r="F367" s="307"/>
      <c r="G367" s="307">
        <v>-372.43</v>
      </c>
      <c r="H367" s="182"/>
      <c r="I367" s="59"/>
    </row>
    <row r="368" spans="1:11" s="60" customFormat="1" ht="17.25" customHeight="1" x14ac:dyDescent="0.2">
      <c r="A368" s="24"/>
      <c r="B368" s="35" t="s">
        <v>143</v>
      </c>
      <c r="C368" s="308">
        <v>480590.71000000165</v>
      </c>
      <c r="D368" s="308">
        <v>6488214.8999999641</v>
      </c>
      <c r="E368" s="308">
        <v>6968805.6099999659</v>
      </c>
      <c r="F368" s="309">
        <v>1928.79</v>
      </c>
      <c r="G368" s="309">
        <v>24121.839999999982</v>
      </c>
      <c r="H368" s="183">
        <v>0.54651615161369183</v>
      </c>
      <c r="I368" s="59"/>
      <c r="K368" s="209" t="b">
        <f>IF(ABS(E368-SUM(E360:E367))&lt;0.001,TRUE,FALSE)</f>
        <v>1</v>
      </c>
    </row>
    <row r="369" spans="1:11" s="60" customFormat="1" ht="17.25" customHeight="1" x14ac:dyDescent="0.2">
      <c r="A369" s="24"/>
      <c r="B369" s="31" t="s">
        <v>466</v>
      </c>
      <c r="C369" s="308"/>
      <c r="D369" s="308"/>
      <c r="E369" s="308"/>
      <c r="F369" s="309"/>
      <c r="G369" s="309"/>
      <c r="H369" s="183"/>
      <c r="I369" s="59"/>
      <c r="K369" s="209"/>
    </row>
    <row r="370" spans="1:11" s="60" customFormat="1" ht="11.25" customHeight="1" x14ac:dyDescent="0.2">
      <c r="A370" s="24"/>
      <c r="B370" s="37" t="s">
        <v>468</v>
      </c>
      <c r="C370" s="306">
        <v>2677710.5999999996</v>
      </c>
      <c r="D370" s="306">
        <v>407139</v>
      </c>
      <c r="E370" s="306">
        <v>3084849.5999999996</v>
      </c>
      <c r="F370" s="307"/>
      <c r="G370" s="307">
        <v>11402</v>
      </c>
      <c r="H370" s="182"/>
      <c r="I370" s="59"/>
      <c r="K370" s="209"/>
    </row>
    <row r="371" spans="1:11" s="60" customFormat="1" ht="17.25" customHeight="1" x14ac:dyDescent="0.2">
      <c r="A371" s="24"/>
      <c r="B371" s="35" t="s">
        <v>467</v>
      </c>
      <c r="C371" s="308">
        <v>2677710.5999999996</v>
      </c>
      <c r="D371" s="308">
        <v>407139</v>
      </c>
      <c r="E371" s="308">
        <v>3084849.5999999996</v>
      </c>
      <c r="F371" s="309"/>
      <c r="G371" s="309">
        <v>11402</v>
      </c>
      <c r="H371" s="183"/>
      <c r="I371" s="59"/>
      <c r="K371" s="209"/>
    </row>
    <row r="372" spans="1:11" s="57" customFormat="1" ht="10.5" customHeight="1" x14ac:dyDescent="0.2">
      <c r="A372" s="6"/>
      <c r="B372" s="31" t="s">
        <v>122</v>
      </c>
      <c r="C372" s="308"/>
      <c r="D372" s="308"/>
      <c r="E372" s="308"/>
      <c r="F372" s="309"/>
      <c r="G372" s="309"/>
      <c r="H372" s="183"/>
      <c r="I372" s="56"/>
      <c r="J372" s="5"/>
    </row>
    <row r="373" spans="1:11" s="57" customFormat="1" ht="10.5" customHeight="1" x14ac:dyDescent="0.2">
      <c r="A373" s="6"/>
      <c r="B373" s="37" t="s">
        <v>144</v>
      </c>
      <c r="C373" s="306">
        <v>1515.5699999999986</v>
      </c>
      <c r="D373" s="306">
        <v>14744.350000000006</v>
      </c>
      <c r="E373" s="306">
        <v>16259.920000000004</v>
      </c>
      <c r="F373" s="307"/>
      <c r="G373" s="307">
        <v>1.0900000000000001</v>
      </c>
      <c r="H373" s="182">
        <v>-0.17008790170035826</v>
      </c>
      <c r="I373" s="56"/>
      <c r="J373" s="5"/>
      <c r="K373" s="209"/>
    </row>
    <row r="374" spans="1:11" s="57" customFormat="1" ht="10.5" customHeight="1" x14ac:dyDescent="0.2">
      <c r="A374" s="6"/>
      <c r="B374" s="37" t="s">
        <v>224</v>
      </c>
      <c r="C374" s="306">
        <v>171.81000000000003</v>
      </c>
      <c r="D374" s="306">
        <v>7659.6500000000005</v>
      </c>
      <c r="E374" s="306">
        <v>7831.4600000000009</v>
      </c>
      <c r="F374" s="307"/>
      <c r="G374" s="307"/>
      <c r="H374" s="182">
        <v>-0.26262993371497445</v>
      </c>
      <c r="I374" s="56"/>
      <c r="J374" s="5"/>
      <c r="K374" s="63"/>
    </row>
    <row r="375" spans="1:11" s="57" customFormat="1" ht="10.5" hidden="1" customHeight="1" x14ac:dyDescent="0.2">
      <c r="A375" s="6"/>
      <c r="B375" s="37"/>
      <c r="C375" s="306"/>
      <c r="D375" s="306"/>
      <c r="E375" s="306"/>
      <c r="F375" s="307"/>
      <c r="G375" s="307"/>
      <c r="H375" s="182"/>
      <c r="I375" s="56"/>
      <c r="J375" s="5"/>
      <c r="K375" s="63"/>
    </row>
    <row r="376" spans="1:11" s="57" customFormat="1" ht="10.5" hidden="1" customHeight="1" x14ac:dyDescent="0.2">
      <c r="A376" s="6"/>
      <c r="B376" s="37"/>
      <c r="C376" s="306"/>
      <c r="D376" s="306"/>
      <c r="E376" s="306"/>
      <c r="F376" s="307"/>
      <c r="G376" s="307"/>
      <c r="H376" s="182"/>
      <c r="I376" s="56"/>
      <c r="J376" s="5"/>
      <c r="K376" s="63"/>
    </row>
    <row r="377" spans="1:11" s="60" customFormat="1" ht="10.5" customHeight="1" x14ac:dyDescent="0.2">
      <c r="A377" s="24"/>
      <c r="B377" s="16" t="s">
        <v>423</v>
      </c>
      <c r="C377" s="306"/>
      <c r="D377" s="306"/>
      <c r="E377" s="306"/>
      <c r="F377" s="307"/>
      <c r="G377" s="307"/>
      <c r="H377" s="182"/>
      <c r="I377" s="59"/>
      <c r="J377" s="5"/>
    </row>
    <row r="378" spans="1:11" s="63" customFormat="1" ht="14.25" customHeight="1" x14ac:dyDescent="0.2">
      <c r="A378" s="61"/>
      <c r="B378" s="35" t="s">
        <v>120</v>
      </c>
      <c r="C378" s="308">
        <v>1687.3799999999985</v>
      </c>
      <c r="D378" s="308">
        <v>22404.000000000007</v>
      </c>
      <c r="E378" s="308">
        <v>24091.380000000005</v>
      </c>
      <c r="F378" s="309"/>
      <c r="G378" s="309">
        <v>1.0900000000000001</v>
      </c>
      <c r="H378" s="183">
        <v>-0.2026191253209696</v>
      </c>
      <c r="I378" s="62"/>
      <c r="K378" s="209" t="b">
        <f>IF(ABS(E378-SUM(E373:E377))&lt;0.001,TRUE,FALSE)</f>
        <v>1</v>
      </c>
    </row>
    <row r="379" spans="1:11" s="63" customFormat="1" ht="14.25" customHeight="1" x14ac:dyDescent="0.2">
      <c r="A379" s="61"/>
      <c r="B379" s="31" t="s">
        <v>244</v>
      </c>
      <c r="C379" s="308"/>
      <c r="D379" s="308"/>
      <c r="E379" s="308"/>
      <c r="F379" s="309"/>
      <c r="G379" s="309"/>
      <c r="H379" s="183"/>
      <c r="I379" s="62"/>
      <c r="K379" s="60"/>
    </row>
    <row r="380" spans="1:11" s="60" customFormat="1" ht="11.25" customHeight="1" x14ac:dyDescent="0.2">
      <c r="A380" s="24"/>
      <c r="B380" s="37" t="s">
        <v>144</v>
      </c>
      <c r="C380" s="306"/>
      <c r="D380" s="306">
        <v>30.520000000000003</v>
      </c>
      <c r="E380" s="306">
        <v>30.520000000000003</v>
      </c>
      <c r="F380" s="307"/>
      <c r="G380" s="307"/>
      <c r="H380" s="182"/>
      <c r="I380" s="59"/>
      <c r="J380" s="5"/>
      <c r="K380" s="57"/>
    </row>
    <row r="381" spans="1:11" s="57" customFormat="1" ht="10.5" customHeight="1" x14ac:dyDescent="0.2">
      <c r="A381" s="6"/>
      <c r="B381" s="37" t="s">
        <v>125</v>
      </c>
      <c r="C381" s="306">
        <v>899819.44000000902</v>
      </c>
      <c r="D381" s="306">
        <v>4599731.1159999669</v>
      </c>
      <c r="E381" s="306">
        <v>5499550.5559999757</v>
      </c>
      <c r="F381" s="307"/>
      <c r="G381" s="307">
        <v>16782.729999999992</v>
      </c>
      <c r="H381" s="182">
        <v>2.107415597861606E-2</v>
      </c>
      <c r="I381" s="56"/>
      <c r="J381" s="5"/>
    </row>
    <row r="382" spans="1:11" s="57" customFormat="1" ht="10.5" customHeight="1" x14ac:dyDescent="0.2">
      <c r="A382" s="6"/>
      <c r="B382" s="37" t="s">
        <v>126</v>
      </c>
      <c r="C382" s="306">
        <v>-209.74999999999972</v>
      </c>
      <c r="D382" s="306">
        <v>15370.349999999995</v>
      </c>
      <c r="E382" s="306">
        <v>15160.599999999995</v>
      </c>
      <c r="F382" s="307"/>
      <c r="G382" s="307"/>
      <c r="H382" s="182"/>
      <c r="I382" s="56"/>
      <c r="J382" s="5"/>
    </row>
    <row r="383" spans="1:11" s="57" customFormat="1" ht="10.5" customHeight="1" x14ac:dyDescent="0.2">
      <c r="A383" s="6"/>
      <c r="B383" s="37" t="s">
        <v>127</v>
      </c>
      <c r="C383" s="306">
        <v>299396.56999999995</v>
      </c>
      <c r="D383" s="306">
        <v>3243616.0700000003</v>
      </c>
      <c r="E383" s="306">
        <v>3543012.6400000006</v>
      </c>
      <c r="F383" s="307"/>
      <c r="G383" s="307">
        <v>10872.199999999999</v>
      </c>
      <c r="H383" s="182"/>
      <c r="I383" s="56"/>
      <c r="J383" s="5"/>
    </row>
    <row r="384" spans="1:11" s="57" customFormat="1" ht="10.5" customHeight="1" x14ac:dyDescent="0.2">
      <c r="A384" s="6"/>
      <c r="B384" s="37" t="s">
        <v>133</v>
      </c>
      <c r="C384" s="306">
        <v>56431.400000000016</v>
      </c>
      <c r="D384" s="306">
        <v>217579.53000000014</v>
      </c>
      <c r="E384" s="306">
        <v>274010.93000000017</v>
      </c>
      <c r="F384" s="307"/>
      <c r="G384" s="307">
        <v>1051.2</v>
      </c>
      <c r="H384" s="182">
        <v>0.63489584159947188</v>
      </c>
      <c r="I384" s="56"/>
      <c r="J384" s="5"/>
    </row>
    <row r="385" spans="1:11" s="57" customFormat="1" ht="10.5" customHeight="1" x14ac:dyDescent="0.2">
      <c r="A385" s="6"/>
      <c r="B385" s="37" t="s">
        <v>134</v>
      </c>
      <c r="C385" s="306">
        <v>11773.240000000002</v>
      </c>
      <c r="D385" s="306">
        <v>65397.010000000017</v>
      </c>
      <c r="E385" s="306">
        <v>77170.250000000015</v>
      </c>
      <c r="F385" s="307"/>
      <c r="G385" s="307">
        <v>23.650000000000002</v>
      </c>
      <c r="H385" s="182">
        <v>-0.18668908279335006</v>
      </c>
      <c r="I385" s="56"/>
      <c r="J385" s="5"/>
    </row>
    <row r="386" spans="1:11" s="57" customFormat="1" ht="10.5" customHeight="1" x14ac:dyDescent="0.2">
      <c r="A386" s="6"/>
      <c r="B386" s="37" t="s">
        <v>24</v>
      </c>
      <c r="C386" s="306">
        <v>301467.06000000006</v>
      </c>
      <c r="D386" s="306">
        <v>335628.13000000012</v>
      </c>
      <c r="E386" s="306">
        <v>637095.19000000018</v>
      </c>
      <c r="F386" s="307"/>
      <c r="G386" s="307">
        <v>1505.3700000000001</v>
      </c>
      <c r="H386" s="182">
        <v>0.40912488127906066</v>
      </c>
      <c r="I386" s="56"/>
      <c r="J386" s="5"/>
      <c r="K386" s="5"/>
    </row>
    <row r="387" spans="1:11" s="57" customFormat="1" ht="10.5" customHeight="1" x14ac:dyDescent="0.2">
      <c r="A387" s="6"/>
      <c r="B387" s="37" t="s">
        <v>138</v>
      </c>
      <c r="C387" s="306">
        <v>80931.179999999978</v>
      </c>
      <c r="D387" s="306">
        <v>46444.579999999994</v>
      </c>
      <c r="E387" s="306">
        <v>127375.75999999998</v>
      </c>
      <c r="F387" s="307"/>
      <c r="G387" s="307">
        <v>1134.1199999999999</v>
      </c>
      <c r="H387" s="182">
        <v>0.191738129984804</v>
      </c>
      <c r="I387" s="56"/>
      <c r="J387" s="5"/>
    </row>
    <row r="388" spans="1:11" s="57" customFormat="1" ht="10.5" customHeight="1" x14ac:dyDescent="0.2">
      <c r="A388" s="6"/>
      <c r="B388" s="37" t="s">
        <v>34</v>
      </c>
      <c r="C388" s="306">
        <v>3750766.3799999799</v>
      </c>
      <c r="D388" s="306">
        <v>769206.70999999973</v>
      </c>
      <c r="E388" s="306">
        <v>4519973.0899999794</v>
      </c>
      <c r="F388" s="307"/>
      <c r="G388" s="307">
        <v>8889.77</v>
      </c>
      <c r="H388" s="182">
        <v>5.2732473070321362E-2</v>
      </c>
      <c r="I388" s="56"/>
      <c r="J388" s="5"/>
    </row>
    <row r="389" spans="1:11" s="57" customFormat="1" ht="10.5" customHeight="1" x14ac:dyDescent="0.2">
      <c r="A389" s="6"/>
      <c r="B389" s="37" t="s">
        <v>140</v>
      </c>
      <c r="C389" s="306">
        <v>2008.5400000000002</v>
      </c>
      <c r="D389" s="306">
        <v>181.56</v>
      </c>
      <c r="E389" s="306">
        <v>2190.1000000000004</v>
      </c>
      <c r="F389" s="307"/>
      <c r="G389" s="307"/>
      <c r="H389" s="182"/>
      <c r="I389" s="56"/>
    </row>
    <row r="390" spans="1:11" s="57" customFormat="1" ht="10.5" customHeight="1" x14ac:dyDescent="0.2">
      <c r="A390" s="6"/>
      <c r="B390" s="37" t="s">
        <v>129</v>
      </c>
      <c r="C390" s="306">
        <v>283627.48999999836</v>
      </c>
      <c r="D390" s="306">
        <v>2573640</v>
      </c>
      <c r="E390" s="306">
        <v>2857267.4899999984</v>
      </c>
      <c r="F390" s="307"/>
      <c r="G390" s="307">
        <v>11154.33</v>
      </c>
      <c r="H390" s="182">
        <v>0.21435101619891972</v>
      </c>
      <c r="I390" s="56"/>
    </row>
    <row r="391" spans="1:11" s="57" customFormat="1" ht="10.5" customHeight="1" x14ac:dyDescent="0.2">
      <c r="A391" s="6"/>
      <c r="B391" s="37" t="s">
        <v>381</v>
      </c>
      <c r="C391" s="306">
        <v>3089.1000000000017</v>
      </c>
      <c r="D391" s="306">
        <v>3333.5</v>
      </c>
      <c r="E391" s="306">
        <v>6422.6000000000022</v>
      </c>
      <c r="F391" s="307"/>
      <c r="G391" s="307"/>
      <c r="H391" s="182"/>
      <c r="I391" s="56"/>
      <c r="J391" s="5"/>
    </row>
    <row r="392" spans="1:11" s="57" customFormat="1" ht="10.5" customHeight="1" x14ac:dyDescent="0.2">
      <c r="A392" s="6"/>
      <c r="B392" s="16" t="s">
        <v>427</v>
      </c>
      <c r="C392" s="306">
        <v>120</v>
      </c>
      <c r="D392" s="306">
        <v>50</v>
      </c>
      <c r="E392" s="306">
        <v>170</v>
      </c>
      <c r="F392" s="307"/>
      <c r="G392" s="307"/>
      <c r="H392" s="182">
        <v>0.54545454545454541</v>
      </c>
      <c r="I392" s="56"/>
      <c r="J392" s="5"/>
    </row>
    <row r="393" spans="1:11" s="57" customFormat="1" ht="10.5" customHeight="1" x14ac:dyDescent="0.2">
      <c r="A393" s="6"/>
      <c r="B393" s="37" t="s">
        <v>353</v>
      </c>
      <c r="C393" s="306"/>
      <c r="D393" s="306"/>
      <c r="E393" s="306"/>
      <c r="F393" s="307"/>
      <c r="G393" s="307"/>
      <c r="H393" s="182"/>
      <c r="I393" s="56"/>
      <c r="J393" s="5"/>
    </row>
    <row r="394" spans="1:11" s="57" customFormat="1" ht="10.5" customHeight="1" x14ac:dyDescent="0.2">
      <c r="A394" s="6"/>
      <c r="B394" s="37" t="s">
        <v>415</v>
      </c>
      <c r="C394" s="306"/>
      <c r="D394" s="306">
        <v>34058.192212000002</v>
      </c>
      <c r="E394" s="306">
        <v>34058.192212000002</v>
      </c>
      <c r="F394" s="307"/>
      <c r="G394" s="307"/>
      <c r="H394" s="182">
        <v>-0.41358404357483558</v>
      </c>
      <c r="I394" s="56"/>
      <c r="J394" s="5"/>
    </row>
    <row r="395" spans="1:11" s="57" customFormat="1" ht="10.5" customHeight="1" x14ac:dyDescent="0.2">
      <c r="A395" s="6"/>
      <c r="B395" s="37" t="s">
        <v>179</v>
      </c>
      <c r="C395" s="306">
        <v>345.3</v>
      </c>
      <c r="D395" s="306">
        <v>47948.290000000015</v>
      </c>
      <c r="E395" s="306">
        <v>48293.590000000018</v>
      </c>
      <c r="F395" s="307"/>
      <c r="G395" s="307">
        <v>30</v>
      </c>
      <c r="H395" s="182">
        <v>0.43636276572520427</v>
      </c>
      <c r="I395" s="56"/>
      <c r="J395" s="5"/>
    </row>
    <row r="396" spans="1:11" s="57" customFormat="1" ht="10.5" customHeight="1" x14ac:dyDescent="0.2">
      <c r="A396" s="6"/>
      <c r="B396" s="37" t="s">
        <v>468</v>
      </c>
      <c r="C396" s="306">
        <v>16514</v>
      </c>
      <c r="D396" s="306">
        <v>5950</v>
      </c>
      <c r="E396" s="306">
        <v>22464</v>
      </c>
      <c r="F396" s="307"/>
      <c r="G396" s="307"/>
      <c r="H396" s="182"/>
      <c r="I396" s="56"/>
      <c r="J396" s="5"/>
    </row>
    <row r="397" spans="1:11" s="57" customFormat="1" ht="10.5" customHeight="1" x14ac:dyDescent="0.2">
      <c r="A397" s="6"/>
      <c r="B397" s="575" t="s">
        <v>460</v>
      </c>
      <c r="C397" s="306"/>
      <c r="D397" s="306"/>
      <c r="E397" s="306"/>
      <c r="F397" s="307"/>
      <c r="G397" s="307"/>
      <c r="H397" s="182"/>
      <c r="I397" s="56"/>
      <c r="J397" s="5"/>
    </row>
    <row r="398" spans="1:11" s="57" customFormat="1" ht="10.5" customHeight="1" x14ac:dyDescent="0.2">
      <c r="A398" s="6"/>
      <c r="B398" s="575" t="s">
        <v>488</v>
      </c>
      <c r="C398" s="306"/>
      <c r="D398" s="306"/>
      <c r="E398" s="306"/>
      <c r="F398" s="307"/>
      <c r="G398" s="307"/>
      <c r="H398" s="182"/>
      <c r="I398" s="56"/>
      <c r="J398" s="5"/>
    </row>
    <row r="399" spans="1:11" s="57" customFormat="1" ht="10.5" customHeight="1" x14ac:dyDescent="0.2">
      <c r="A399" s="6"/>
      <c r="B399" s="16" t="s">
        <v>423</v>
      </c>
      <c r="C399" s="306"/>
      <c r="D399" s="306">
        <v>22940</v>
      </c>
      <c r="E399" s="306">
        <v>22940</v>
      </c>
      <c r="F399" s="307"/>
      <c r="G399" s="307"/>
      <c r="H399" s="182"/>
      <c r="I399" s="56"/>
      <c r="J399" s="5"/>
    </row>
    <row r="400" spans="1:11" s="60" customFormat="1" ht="12.75" customHeight="1" x14ac:dyDescent="0.2">
      <c r="A400" s="24"/>
      <c r="B400" s="37" t="s">
        <v>280</v>
      </c>
      <c r="C400" s="306"/>
      <c r="D400" s="306">
        <v>-296054.03999999992</v>
      </c>
      <c r="E400" s="306">
        <v>-296054.03999999992</v>
      </c>
      <c r="F400" s="307"/>
      <c r="G400" s="307">
        <v>-1072.3899999999999</v>
      </c>
      <c r="H400" s="182">
        <v>0.83753757807721207</v>
      </c>
      <c r="I400" s="59"/>
      <c r="J400" s="5"/>
    </row>
    <row r="401" spans="1:11" s="57" customFormat="1" x14ac:dyDescent="0.2">
      <c r="A401" s="6"/>
      <c r="B401" s="35" t="s">
        <v>246</v>
      </c>
      <c r="C401" s="308">
        <v>5706079.9499999862</v>
      </c>
      <c r="D401" s="308">
        <v>11685051.518211968</v>
      </c>
      <c r="E401" s="308">
        <v>17391131.46821196</v>
      </c>
      <c r="F401" s="309"/>
      <c r="G401" s="309">
        <v>50370.979999999996</v>
      </c>
      <c r="H401" s="183">
        <v>0.10812333494047222</v>
      </c>
      <c r="I401" s="56"/>
      <c r="K401" s="209" t="b">
        <f>IF(ABS(E401-SUM(E380:E400))&lt;0.001,TRUE,FALSE)</f>
        <v>1</v>
      </c>
    </row>
    <row r="402" spans="1:11" s="60" customFormat="1" ht="13.5" customHeight="1" x14ac:dyDescent="0.2">
      <c r="A402" s="24"/>
      <c r="B402" s="35" t="s">
        <v>287</v>
      </c>
      <c r="C402" s="308">
        <v>350539183.48999852</v>
      </c>
      <c r="D402" s="308">
        <v>944823481.78450298</v>
      </c>
      <c r="E402" s="308">
        <v>1295362665.2745016</v>
      </c>
      <c r="F402" s="309">
        <v>15729105.529999962</v>
      </c>
      <c r="G402" s="309">
        <v>5265668.4099999964</v>
      </c>
      <c r="H402" s="183">
        <v>0.18040268434087592</v>
      </c>
      <c r="I402" s="59"/>
      <c r="K402" s="209" t="b">
        <f>IF(ABS(E402-SUM(E323,E336,E347,E358,E368,E371,E378,E401))&lt;0.001,TRUE,FALSE)</f>
        <v>1</v>
      </c>
    </row>
    <row r="403" spans="1:11" s="60" customFormat="1" ht="10.5" customHeight="1" x14ac:dyDescent="0.2">
      <c r="A403" s="24"/>
      <c r="B403" s="31" t="s">
        <v>145</v>
      </c>
      <c r="C403" s="308"/>
      <c r="D403" s="308"/>
      <c r="E403" s="308"/>
      <c r="F403" s="309"/>
      <c r="G403" s="309"/>
      <c r="H403" s="183"/>
      <c r="I403" s="59"/>
      <c r="J403" s="5"/>
    </row>
    <row r="404" spans="1:11" s="60" customFormat="1" ht="10.5" customHeight="1" x14ac:dyDescent="0.2">
      <c r="A404" s="24"/>
      <c r="B404" s="37" t="s">
        <v>146</v>
      </c>
      <c r="C404" s="306">
        <v>140720987.84999213</v>
      </c>
      <c r="D404" s="306">
        <v>169288493.63652837</v>
      </c>
      <c r="E404" s="306">
        <v>310009481.48652041</v>
      </c>
      <c r="F404" s="307">
        <v>30788456.822848041</v>
      </c>
      <c r="G404" s="307">
        <v>2016234.0837439967</v>
      </c>
      <c r="H404" s="182">
        <v>0.16903428203486026</v>
      </c>
      <c r="I404" s="59"/>
      <c r="J404" s="5"/>
    </row>
    <row r="405" spans="1:11" s="60" customFormat="1" ht="10.5" customHeight="1" x14ac:dyDescent="0.2">
      <c r="A405" s="24"/>
      <c r="B405" s="37" t="s">
        <v>442</v>
      </c>
      <c r="C405" s="306">
        <v>352092.9699999998</v>
      </c>
      <c r="D405" s="306">
        <v>180754.40999999974</v>
      </c>
      <c r="E405" s="306">
        <v>532847.37999999966</v>
      </c>
      <c r="F405" s="307">
        <v>26595.680000000004</v>
      </c>
      <c r="G405" s="307">
        <v>2110.099999999999</v>
      </c>
      <c r="H405" s="182">
        <v>0.25373308301998154</v>
      </c>
      <c r="I405" s="59"/>
      <c r="J405" s="5"/>
    </row>
    <row r="406" spans="1:11" s="60" customFormat="1" ht="10.5" customHeight="1" x14ac:dyDescent="0.2">
      <c r="A406" s="24"/>
      <c r="B406" s="37" t="s">
        <v>147</v>
      </c>
      <c r="C406" s="306">
        <v>400227.35999999667</v>
      </c>
      <c r="D406" s="306">
        <v>499605.24000001181</v>
      </c>
      <c r="E406" s="306">
        <v>899832.60000000859</v>
      </c>
      <c r="F406" s="307">
        <v>89548.55999999975</v>
      </c>
      <c r="G406" s="307">
        <v>3667.099999999994</v>
      </c>
      <c r="H406" s="182">
        <v>6.7573912637425515E-2</v>
      </c>
      <c r="I406" s="59"/>
      <c r="J406" s="5"/>
    </row>
    <row r="407" spans="1:11" s="60" customFormat="1" ht="10.5" customHeight="1" x14ac:dyDescent="0.2">
      <c r="A407" s="24"/>
      <c r="B407" s="37" t="s">
        <v>148</v>
      </c>
      <c r="C407" s="306">
        <v>2459262.9200003818</v>
      </c>
      <c r="D407" s="306">
        <v>3267338.0300001753</v>
      </c>
      <c r="E407" s="306">
        <v>5726600.9500005562</v>
      </c>
      <c r="F407" s="307">
        <v>505404.29000000108</v>
      </c>
      <c r="G407" s="307">
        <v>24331.720000000059</v>
      </c>
      <c r="H407" s="182">
        <v>0.15889449270946709</v>
      </c>
      <c r="I407" s="59"/>
      <c r="J407" s="5"/>
    </row>
    <row r="408" spans="1:11" s="60" customFormat="1" ht="10.5" customHeight="1" x14ac:dyDescent="0.2">
      <c r="A408" s="24"/>
      <c r="B408" s="37" t="s">
        <v>125</v>
      </c>
      <c r="C408" s="306">
        <v>1046331.7399999935</v>
      </c>
      <c r="D408" s="306">
        <v>1248021.7799999844</v>
      </c>
      <c r="E408" s="306">
        <v>2294353.5199999781</v>
      </c>
      <c r="F408" s="307">
        <v>216145.17999999976</v>
      </c>
      <c r="G408" s="307">
        <v>23331.839999999975</v>
      </c>
      <c r="H408" s="182">
        <v>0.33124621757167061</v>
      </c>
      <c r="I408" s="59"/>
      <c r="J408" s="5"/>
      <c r="K408" s="57"/>
    </row>
    <row r="409" spans="1:11" s="60" customFormat="1" ht="10.5" customHeight="1" x14ac:dyDescent="0.2">
      <c r="A409" s="24"/>
      <c r="B409" s="37" t="s">
        <v>149</v>
      </c>
      <c r="C409" s="306">
        <v>25846.639999999683</v>
      </c>
      <c r="D409" s="306">
        <v>123331.36999999774</v>
      </c>
      <c r="E409" s="306">
        <v>149178.00999999742</v>
      </c>
      <c r="F409" s="307">
        <v>455.0100000000001</v>
      </c>
      <c r="G409" s="307">
        <v>620.00999999999988</v>
      </c>
      <c r="H409" s="182">
        <v>2.6744582280825435E-2</v>
      </c>
      <c r="I409" s="59"/>
      <c r="J409" s="5"/>
      <c r="K409" s="57"/>
    </row>
    <row r="410" spans="1:11" s="57" customFormat="1" ht="10.5" customHeight="1" x14ac:dyDescent="0.2">
      <c r="A410" s="6"/>
      <c r="B410" s="37" t="s">
        <v>435</v>
      </c>
      <c r="C410" s="306"/>
      <c r="D410" s="306"/>
      <c r="E410" s="306"/>
      <c r="F410" s="307"/>
      <c r="G410" s="307"/>
      <c r="H410" s="182"/>
      <c r="I410" s="56"/>
      <c r="J410" s="5"/>
    </row>
    <row r="411" spans="1:11" s="57" customFormat="1" ht="10.5" customHeight="1" x14ac:dyDescent="0.2">
      <c r="A411" s="6"/>
      <c r="B411" s="37" t="s">
        <v>281</v>
      </c>
      <c r="C411" s="306">
        <v>137.6</v>
      </c>
      <c r="D411" s="306">
        <v>-39964430</v>
      </c>
      <c r="E411" s="306">
        <v>-39964292.399999999</v>
      </c>
      <c r="F411" s="307">
        <v>-59840</v>
      </c>
      <c r="G411" s="307">
        <v>-266938</v>
      </c>
      <c r="H411" s="182"/>
      <c r="I411" s="56"/>
      <c r="J411" s="5"/>
      <c r="K411" s="60"/>
    </row>
    <row r="412" spans="1:11" s="57" customFormat="1" ht="10.5" customHeight="1" x14ac:dyDescent="0.2">
      <c r="A412" s="6"/>
      <c r="B412" s="575" t="s">
        <v>461</v>
      </c>
      <c r="C412" s="306"/>
      <c r="D412" s="306"/>
      <c r="E412" s="306"/>
      <c r="F412" s="307"/>
      <c r="G412" s="307"/>
      <c r="H412" s="182"/>
      <c r="I412" s="56"/>
      <c r="J412" s="5"/>
      <c r="K412" s="60"/>
    </row>
    <row r="413" spans="1:11" s="57" customFormat="1" ht="10.5" customHeight="1" x14ac:dyDescent="0.2">
      <c r="A413" s="6"/>
      <c r="B413" s="575" t="s">
        <v>465</v>
      </c>
      <c r="C413" s="306"/>
      <c r="D413" s="306">
        <v>1209.073905</v>
      </c>
      <c r="E413" s="306">
        <v>1209.073905</v>
      </c>
      <c r="F413" s="307"/>
      <c r="G413" s="307"/>
      <c r="H413" s="182"/>
      <c r="I413" s="56"/>
      <c r="J413" s="5"/>
      <c r="K413" s="60"/>
    </row>
    <row r="414" spans="1:11" s="57" customFormat="1" ht="10.5" customHeight="1" x14ac:dyDescent="0.2">
      <c r="A414" s="6"/>
      <c r="B414" s="575" t="s">
        <v>491</v>
      </c>
      <c r="C414" s="306"/>
      <c r="D414" s="306">
        <v>1679.8000000000009</v>
      </c>
      <c r="E414" s="306">
        <v>1679.8000000000009</v>
      </c>
      <c r="F414" s="307"/>
      <c r="G414" s="307">
        <v>7.4</v>
      </c>
      <c r="H414" s="182"/>
      <c r="I414" s="56"/>
      <c r="J414" s="5"/>
      <c r="K414" s="60"/>
    </row>
    <row r="415" spans="1:11" s="60" customFormat="1" ht="10.5" customHeight="1" x14ac:dyDescent="0.2">
      <c r="A415" s="24"/>
      <c r="B415" s="41" t="s">
        <v>150</v>
      </c>
      <c r="C415" s="311">
        <v>145004887.07999247</v>
      </c>
      <c r="D415" s="311">
        <v>134646003.34043357</v>
      </c>
      <c r="E415" s="311">
        <v>279650890.42042607</v>
      </c>
      <c r="F415" s="312">
        <v>31566765.542848032</v>
      </c>
      <c r="G415" s="312">
        <v>1803364.2537439966</v>
      </c>
      <c r="H415" s="184">
        <v>9.9828362908467305E-2</v>
      </c>
      <c r="I415" s="59"/>
      <c r="J415" s="5"/>
      <c r="K415" s="209" t="b">
        <f>IF(ABS(E415-SUM(E404:E414))&lt;0.001,TRUE,FALSE)</f>
        <v>1</v>
      </c>
    </row>
    <row r="416" spans="1:11" s="60" customFormat="1" ht="9" x14ac:dyDescent="0.15">
      <c r="A416" s="24"/>
      <c r="B416" s="265" t="s">
        <v>238</v>
      </c>
      <c r="C416" s="265"/>
      <c r="D416" s="265"/>
      <c r="E416" s="265"/>
      <c r="F416" s="265"/>
      <c r="G416" s="265"/>
      <c r="H416" s="265"/>
      <c r="I416" s="59"/>
    </row>
    <row r="417" spans="1:11" s="60" customFormat="1" ht="10.5" customHeight="1" x14ac:dyDescent="0.15">
      <c r="A417" s="24"/>
      <c r="B417" s="265" t="s">
        <v>249</v>
      </c>
      <c r="C417" s="265"/>
      <c r="D417" s="265"/>
      <c r="E417" s="265"/>
      <c r="F417" s="265"/>
      <c r="G417" s="265"/>
      <c r="H417" s="265"/>
      <c r="I417" s="59"/>
    </row>
    <row r="418" spans="1:11" s="60" customFormat="1" ht="10.5" customHeight="1" x14ac:dyDescent="0.15">
      <c r="A418" s="24"/>
      <c r="B418" s="265" t="s">
        <v>251</v>
      </c>
      <c r="C418" s="265"/>
      <c r="D418" s="265"/>
      <c r="E418" s="265"/>
      <c r="F418" s="265"/>
      <c r="G418" s="265"/>
      <c r="H418" s="265"/>
      <c r="I418" s="59"/>
    </row>
    <row r="419" spans="1:11" s="60" customFormat="1" ht="10.5" customHeight="1" x14ac:dyDescent="0.2">
      <c r="A419" s="24"/>
      <c r="B419" s="265" t="s">
        <v>376</v>
      </c>
      <c r="C419" s="210"/>
      <c r="D419" s="210"/>
      <c r="E419" s="210"/>
      <c r="F419" s="210"/>
      <c r="G419" s="210"/>
      <c r="H419" s="211"/>
      <c r="I419" s="59"/>
      <c r="K419" s="5"/>
    </row>
    <row r="420" spans="1:11" s="60" customFormat="1" ht="10.5" customHeight="1" x14ac:dyDescent="0.2">
      <c r="A420" s="24"/>
      <c r="B420" s="265" t="s">
        <v>431</v>
      </c>
      <c r="C420" s="210"/>
      <c r="D420" s="210"/>
      <c r="E420" s="210"/>
      <c r="F420" s="210"/>
      <c r="G420" s="210"/>
      <c r="H420" s="211"/>
      <c r="I420" s="59"/>
      <c r="K420" s="5"/>
    </row>
    <row r="421" spans="1:11" ht="15" customHeight="1" x14ac:dyDescent="0.25">
      <c r="B421" s="7" t="s">
        <v>288</v>
      </c>
      <c r="C421" s="8"/>
      <c r="D421" s="8"/>
      <c r="E421" s="8"/>
      <c r="F421" s="8"/>
      <c r="G421" s="8"/>
      <c r="H421" s="8"/>
      <c r="I421" s="8"/>
    </row>
    <row r="422" spans="1:11" x14ac:dyDescent="0.2">
      <c r="B422" s="9"/>
      <c r="C422" s="10" t="str">
        <f>$C$3</f>
        <v>MOIS DE JUILLET 2024</v>
      </c>
      <c r="D422" s="11"/>
    </row>
    <row r="423" spans="1:11" ht="19.5" customHeight="1" x14ac:dyDescent="0.2">
      <c r="B423" s="12" t="str">
        <f>B305</f>
        <v xml:space="preserve">             I - ASSURANCE MALADIE : DÉPENSES en milliers d'euros</v>
      </c>
      <c r="C423" s="13"/>
      <c r="D423" s="13"/>
      <c r="E423" s="13"/>
      <c r="F423" s="13"/>
      <c r="G423" s="13"/>
      <c r="H423" s="14"/>
      <c r="I423" s="15"/>
    </row>
    <row r="424" spans="1:11" ht="13.5" customHeight="1" x14ac:dyDescent="0.2">
      <c r="B424" s="16" t="s">
        <v>7</v>
      </c>
      <c r="C424" s="17" t="s">
        <v>1</v>
      </c>
      <c r="D424" s="17" t="s">
        <v>2</v>
      </c>
      <c r="E424" s="17" t="s">
        <v>6</v>
      </c>
      <c r="F424" s="219" t="s">
        <v>242</v>
      </c>
      <c r="G424" s="219" t="s">
        <v>237</v>
      </c>
      <c r="H424" s="19" t="str">
        <f>$H$5</f>
        <v>PCAP</v>
      </c>
      <c r="I424" s="23"/>
      <c r="K424" s="57"/>
    </row>
    <row r="425" spans="1:11" ht="10.5" customHeight="1" x14ac:dyDescent="0.2">
      <c r="B425" s="21"/>
      <c r="C425" s="44" t="s">
        <v>5</v>
      </c>
      <c r="D425" s="44" t="s">
        <v>5</v>
      </c>
      <c r="E425" s="44"/>
      <c r="F425" s="220"/>
      <c r="G425" s="220" t="s">
        <v>239</v>
      </c>
      <c r="H425" s="22" t="str">
        <f>$H$6</f>
        <v>en %</v>
      </c>
      <c r="I425" s="23"/>
      <c r="K425" s="60"/>
    </row>
    <row r="426" spans="1:11" s="57" customFormat="1" ht="12" customHeight="1" x14ac:dyDescent="0.2">
      <c r="A426" s="6"/>
      <c r="B426" s="31" t="s">
        <v>152</v>
      </c>
      <c r="C426" s="55"/>
      <c r="D426" s="55"/>
      <c r="E426" s="55"/>
      <c r="F426" s="225"/>
      <c r="G426" s="225"/>
      <c r="H426" s="182"/>
      <c r="I426" s="56"/>
    </row>
    <row r="427" spans="1:11" s="60" customFormat="1" ht="14.25" customHeight="1" x14ac:dyDescent="0.2">
      <c r="A427" s="24"/>
      <c r="B427" s="16" t="s">
        <v>12</v>
      </c>
      <c r="C427" s="306"/>
      <c r="D427" s="306">
        <v>1839231938.9299831</v>
      </c>
      <c r="E427" s="306">
        <v>1839231938.9299831</v>
      </c>
      <c r="F427" s="306">
        <v>3178684.6500000013</v>
      </c>
      <c r="G427" s="306">
        <v>9202905.5200000033</v>
      </c>
      <c r="H427" s="182">
        <v>0.18092933707482306</v>
      </c>
      <c r="I427" s="59"/>
      <c r="K427" s="57"/>
    </row>
    <row r="428" spans="1:11" s="57" customFormat="1" ht="10.5" customHeight="1" x14ac:dyDescent="0.2">
      <c r="A428" s="6"/>
      <c r="B428" s="16" t="s">
        <v>10</v>
      </c>
      <c r="C428" s="306">
        <v>409038851.54998952</v>
      </c>
      <c r="D428" s="306">
        <v>9664.6599999999817</v>
      </c>
      <c r="E428" s="306">
        <v>409048516.20998955</v>
      </c>
      <c r="F428" s="307">
        <v>13818.17</v>
      </c>
      <c r="G428" s="307">
        <v>2441688.6200000029</v>
      </c>
      <c r="H428" s="182">
        <v>0.15096647553230658</v>
      </c>
      <c r="I428" s="56"/>
      <c r="J428" s="5"/>
    </row>
    <row r="429" spans="1:11" s="57" customFormat="1" ht="10.5" customHeight="1" x14ac:dyDescent="0.2">
      <c r="A429" s="6"/>
      <c r="B429" s="16" t="s">
        <v>9</v>
      </c>
      <c r="C429" s="306">
        <v>71988.079999999958</v>
      </c>
      <c r="D429" s="306"/>
      <c r="E429" s="306">
        <v>71988.079999999958</v>
      </c>
      <c r="F429" s="307"/>
      <c r="G429" s="307">
        <v>88.030000000000015</v>
      </c>
      <c r="H429" s="182"/>
      <c r="I429" s="56"/>
      <c r="J429" s="5"/>
    </row>
    <row r="430" spans="1:11" s="57" customFormat="1" ht="10.5" customHeight="1" x14ac:dyDescent="0.2">
      <c r="A430" s="6"/>
      <c r="B430" s="16" t="s">
        <v>299</v>
      </c>
      <c r="C430" s="306">
        <v>40284965.249999613</v>
      </c>
      <c r="D430" s="306">
        <v>3051.9299999999994</v>
      </c>
      <c r="E430" s="306">
        <v>40288017.179999612</v>
      </c>
      <c r="F430" s="307"/>
      <c r="G430" s="307">
        <v>156299.47000000041</v>
      </c>
      <c r="H430" s="182">
        <v>0.18185926418958065</v>
      </c>
      <c r="I430" s="56"/>
      <c r="J430" s="5"/>
    </row>
    <row r="431" spans="1:11" s="57" customFormat="1" ht="10.5" customHeight="1" x14ac:dyDescent="0.2">
      <c r="A431" s="6"/>
      <c r="B431" s="16" t="s">
        <v>11</v>
      </c>
      <c r="C431" s="306">
        <v>180801.40000000008</v>
      </c>
      <c r="D431" s="306">
        <v>37.630000000000003</v>
      </c>
      <c r="E431" s="306">
        <v>180839.03000000009</v>
      </c>
      <c r="F431" s="307"/>
      <c r="G431" s="307">
        <v>173287.76000000007</v>
      </c>
      <c r="H431" s="182">
        <v>2.950459636075875E-2</v>
      </c>
      <c r="I431" s="56"/>
      <c r="J431" s="5"/>
      <c r="K431" s="60"/>
    </row>
    <row r="432" spans="1:11" s="57" customFormat="1" ht="10.5" customHeight="1" x14ac:dyDescent="0.2">
      <c r="A432" s="6"/>
      <c r="B432" s="16" t="s">
        <v>75</v>
      </c>
      <c r="C432" s="306">
        <v>5537238.3700000802</v>
      </c>
      <c r="D432" s="306">
        <v>420.44999999999987</v>
      </c>
      <c r="E432" s="306">
        <v>5537658.8200000804</v>
      </c>
      <c r="F432" s="307"/>
      <c r="G432" s="307">
        <v>27441.579999999889</v>
      </c>
      <c r="H432" s="182">
        <v>0.16346548590852716</v>
      </c>
      <c r="I432" s="56"/>
      <c r="J432" s="5"/>
      <c r="K432" s="60"/>
    </row>
    <row r="433" spans="1:11" s="60" customFormat="1" ht="10.5" customHeight="1" x14ac:dyDescent="0.2">
      <c r="A433" s="24"/>
      <c r="B433" s="16" t="s">
        <v>85</v>
      </c>
      <c r="C433" s="306">
        <v>1056249.4900000019</v>
      </c>
      <c r="D433" s="306">
        <v>192552265.00999999</v>
      </c>
      <c r="E433" s="306">
        <v>193608514.5</v>
      </c>
      <c r="F433" s="313">
        <v>193608514.5</v>
      </c>
      <c r="G433" s="313">
        <v>823421.87000000023</v>
      </c>
      <c r="H433" s="185">
        <v>0.16195547959677703</v>
      </c>
      <c r="I433" s="59"/>
      <c r="J433" s="5"/>
      <c r="K433" s="57"/>
    </row>
    <row r="434" spans="1:11" s="60" customFormat="1" x14ac:dyDescent="0.2">
      <c r="A434" s="24"/>
      <c r="B434" s="37" t="s">
        <v>25</v>
      </c>
      <c r="C434" s="306">
        <v>836256.43000001577</v>
      </c>
      <c r="D434" s="306"/>
      <c r="E434" s="306">
        <v>836256.43000001577</v>
      </c>
      <c r="F434" s="313"/>
      <c r="G434" s="313">
        <v>3083.580000000004</v>
      </c>
      <c r="H434" s="185">
        <v>-5.3524876015827005E-2</v>
      </c>
      <c r="I434" s="59"/>
      <c r="J434" s="5"/>
      <c r="K434" s="57"/>
    </row>
    <row r="435" spans="1:11" s="57" customFormat="1" x14ac:dyDescent="0.2">
      <c r="A435" s="6"/>
      <c r="B435" s="37" t="s">
        <v>48</v>
      </c>
      <c r="C435" s="306"/>
      <c r="D435" s="306">
        <v>436135.06520000059</v>
      </c>
      <c r="E435" s="306">
        <v>436135.06520000059</v>
      </c>
      <c r="F435" s="313">
        <v>385.88447500000012</v>
      </c>
      <c r="G435" s="313">
        <v>1258.7674400000003</v>
      </c>
      <c r="H435" s="185">
        <v>-0.24646507884079272</v>
      </c>
      <c r="I435" s="56"/>
      <c r="J435" s="5"/>
    </row>
    <row r="436" spans="1:11" s="57" customFormat="1" ht="10.5" customHeight="1" x14ac:dyDescent="0.2">
      <c r="A436" s="6"/>
      <c r="B436" s="37" t="s">
        <v>355</v>
      </c>
      <c r="C436" s="306">
        <v>25.200000000000003</v>
      </c>
      <c r="D436" s="306">
        <v>435282.4519940007</v>
      </c>
      <c r="E436" s="306">
        <v>435307.65199400071</v>
      </c>
      <c r="F436" s="307"/>
      <c r="G436" s="307">
        <v>3397.8900000000003</v>
      </c>
      <c r="H436" s="182"/>
      <c r="I436" s="66"/>
      <c r="J436" s="5"/>
    </row>
    <row r="437" spans="1:11" s="57" customFormat="1" ht="10.5" customHeight="1" x14ac:dyDescent="0.2">
      <c r="A437" s="6"/>
      <c r="B437" s="37" t="s">
        <v>79</v>
      </c>
      <c r="C437" s="306"/>
      <c r="D437" s="306">
        <v>9521144.0250000022</v>
      </c>
      <c r="E437" s="306">
        <v>9521144.0250000022</v>
      </c>
      <c r="F437" s="307"/>
      <c r="G437" s="307">
        <v>11696.12</v>
      </c>
      <c r="H437" s="182">
        <v>5.0398303869789718E-2</v>
      </c>
      <c r="I437" s="66"/>
      <c r="J437" s="5"/>
    </row>
    <row r="438" spans="1:11" s="57" customFormat="1" ht="10.5" customHeight="1" x14ac:dyDescent="0.2">
      <c r="A438" s="6"/>
      <c r="B438" s="563" t="s">
        <v>432</v>
      </c>
      <c r="C438" s="314">
        <v>42995353.750013299</v>
      </c>
      <c r="D438" s="306">
        <v>58575042.470009528</v>
      </c>
      <c r="E438" s="306">
        <v>101570396.22002281</v>
      </c>
      <c r="F438" s="313"/>
      <c r="G438" s="313">
        <v>684886.04000001296</v>
      </c>
      <c r="H438" s="185">
        <v>0.15387226397912768</v>
      </c>
      <c r="I438" s="56"/>
      <c r="J438" s="5"/>
      <c r="K438" s="60"/>
    </row>
    <row r="439" spans="1:11" s="57" customFormat="1" ht="10.5" customHeight="1" x14ac:dyDescent="0.2">
      <c r="A439" s="6"/>
      <c r="B439" s="563" t="s">
        <v>440</v>
      </c>
      <c r="C439" s="314">
        <v>1877389.0099999793</v>
      </c>
      <c r="D439" s="306">
        <v>662274.39000000129</v>
      </c>
      <c r="E439" s="306">
        <v>2539663.3999999803</v>
      </c>
      <c r="F439" s="313"/>
      <c r="G439" s="313">
        <v>12954.149999999998</v>
      </c>
      <c r="H439" s="185"/>
      <c r="I439" s="56"/>
      <c r="J439" s="5"/>
    </row>
    <row r="440" spans="1:11" s="57" customFormat="1" ht="10.5" customHeight="1" x14ac:dyDescent="0.2">
      <c r="A440" s="6"/>
      <c r="B440" s="574" t="s">
        <v>457</v>
      </c>
      <c r="C440" s="314"/>
      <c r="D440" s="306"/>
      <c r="E440" s="306"/>
      <c r="F440" s="313"/>
      <c r="G440" s="313"/>
      <c r="H440" s="185"/>
      <c r="I440" s="56"/>
      <c r="J440" s="5"/>
    </row>
    <row r="441" spans="1:11" s="57" customFormat="1" ht="10.5" customHeight="1" x14ac:dyDescent="0.2">
      <c r="A441" s="6"/>
      <c r="B441" s="574" t="s">
        <v>476</v>
      </c>
      <c r="C441" s="314">
        <v>6270191.5499999924</v>
      </c>
      <c r="D441" s="306">
        <v>7790511.9699999765</v>
      </c>
      <c r="E441" s="306">
        <v>14060703.519999968</v>
      </c>
      <c r="F441" s="313">
        <v>-52</v>
      </c>
      <c r="G441" s="313">
        <v>50241.329999999994</v>
      </c>
      <c r="H441" s="185">
        <v>0.44962736038325701</v>
      </c>
      <c r="I441" s="56"/>
      <c r="J441" s="5"/>
    </row>
    <row r="442" spans="1:11" s="57" customFormat="1" ht="10.5" customHeight="1" x14ac:dyDescent="0.2">
      <c r="A442" s="6"/>
      <c r="B442" s="574" t="s">
        <v>493</v>
      </c>
      <c r="C442" s="314"/>
      <c r="D442" s="306">
        <v>3565951.9966799994</v>
      </c>
      <c r="E442" s="306">
        <v>3565951.9966799994</v>
      </c>
      <c r="F442" s="313"/>
      <c r="G442" s="313"/>
      <c r="H442" s="185"/>
      <c r="I442" s="56"/>
      <c r="J442" s="5"/>
    </row>
    <row r="443" spans="1:11" s="60" customFormat="1" ht="10.5" customHeight="1" x14ac:dyDescent="0.2">
      <c r="A443" s="24"/>
      <c r="B443" s="563" t="s">
        <v>445</v>
      </c>
      <c r="C443" s="314"/>
      <c r="D443" s="306">
        <v>31622.839999998472</v>
      </c>
      <c r="E443" s="306">
        <v>31622.839999998472</v>
      </c>
      <c r="F443" s="313"/>
      <c r="G443" s="313">
        <v>99.349999999999895</v>
      </c>
      <c r="H443" s="185">
        <v>0.13032208069244522</v>
      </c>
      <c r="I443" s="56"/>
      <c r="J443" s="5"/>
      <c r="K443" s="57"/>
    </row>
    <row r="444" spans="1:11" s="57" customFormat="1" ht="12.75" customHeight="1" x14ac:dyDescent="0.2">
      <c r="A444" s="6"/>
      <c r="B444" s="16" t="s">
        <v>280</v>
      </c>
      <c r="C444" s="310"/>
      <c r="D444" s="306">
        <v>-79765972.570000723</v>
      </c>
      <c r="E444" s="306">
        <v>-79765972.570000723</v>
      </c>
      <c r="F444" s="313"/>
      <c r="G444" s="313">
        <v>-521999.72999999864</v>
      </c>
      <c r="H444" s="185">
        <v>0.74302606925060388</v>
      </c>
      <c r="I444" s="59"/>
      <c r="J444" s="5"/>
    </row>
    <row r="445" spans="1:11" s="57" customFormat="1" ht="10.5" customHeight="1" x14ac:dyDescent="0.2">
      <c r="A445" s="6"/>
      <c r="B445" s="29" t="s">
        <v>156</v>
      </c>
      <c r="C445" s="308">
        <v>508149310.08000249</v>
      </c>
      <c r="D445" s="308">
        <v>2033049371.2488661</v>
      </c>
      <c r="E445" s="308">
        <v>2541198681.3288684</v>
      </c>
      <c r="F445" s="315">
        <v>196801351.20447502</v>
      </c>
      <c r="G445" s="315">
        <v>13070750.347440023</v>
      </c>
      <c r="H445" s="186">
        <v>0.16479884456417704</v>
      </c>
      <c r="I445" s="56"/>
      <c r="K445" s="209" t="b">
        <f>IF(ABS(E445-SUM(E427:E444))&lt;0.001,TRUE,FALSE)</f>
        <v>1</v>
      </c>
    </row>
    <row r="446" spans="1:11" s="60" customFormat="1" ht="15" customHeight="1" x14ac:dyDescent="0.2">
      <c r="A446" s="24"/>
      <c r="B446" s="29" t="s">
        <v>153</v>
      </c>
      <c r="C446" s="308"/>
      <c r="D446" s="308">
        <v>43501.060000000012</v>
      </c>
      <c r="E446" s="308">
        <v>43501.060000000012</v>
      </c>
      <c r="F446" s="315"/>
      <c r="G446" s="315"/>
      <c r="H446" s="186">
        <v>0.29678167498375374</v>
      </c>
      <c r="I446" s="56"/>
      <c r="J446" s="5"/>
      <c r="K446" s="5"/>
    </row>
    <row r="447" spans="1:11" ht="17.25" customHeight="1" x14ac:dyDescent="0.2">
      <c r="A447" s="2"/>
      <c r="B447" s="31" t="s">
        <v>154</v>
      </c>
      <c r="C447" s="308"/>
      <c r="D447" s="308"/>
      <c r="E447" s="308"/>
      <c r="F447" s="315"/>
      <c r="G447" s="315"/>
      <c r="H447" s="186"/>
      <c r="I447" s="59"/>
      <c r="J447" s="60"/>
    </row>
    <row r="448" spans="1:11" ht="10.5" customHeight="1" x14ac:dyDescent="0.2">
      <c r="A448" s="2"/>
      <c r="B448" s="272" t="s">
        <v>268</v>
      </c>
      <c r="C448" s="316"/>
      <c r="D448" s="306"/>
      <c r="E448" s="306"/>
      <c r="F448" s="313"/>
      <c r="G448" s="313"/>
      <c r="H448" s="185"/>
      <c r="I448" s="69"/>
    </row>
    <row r="449" spans="1:11" ht="21" customHeight="1" x14ac:dyDescent="0.2">
      <c r="A449" s="2"/>
      <c r="B449" s="67" t="s">
        <v>267</v>
      </c>
      <c r="C449" s="317">
        <v>126270304.86999872</v>
      </c>
      <c r="D449" s="317">
        <v>432119492.25000417</v>
      </c>
      <c r="E449" s="317">
        <v>558389797.1200031</v>
      </c>
      <c r="F449" s="318"/>
      <c r="G449" s="318">
        <v>3101152.7500000033</v>
      </c>
      <c r="H449" s="281">
        <v>0.14343820533536444</v>
      </c>
      <c r="I449" s="69"/>
    </row>
    <row r="450" spans="1:11" ht="11.25" customHeight="1" x14ac:dyDescent="0.2">
      <c r="A450" s="2"/>
      <c r="B450" s="272" t="s">
        <v>266</v>
      </c>
      <c r="C450" s="317"/>
      <c r="D450" s="317"/>
      <c r="E450" s="317"/>
      <c r="F450" s="318"/>
      <c r="G450" s="318"/>
      <c r="H450" s="281"/>
      <c r="I450" s="69"/>
      <c r="K450" s="28"/>
    </row>
    <row r="451" spans="1:11" s="28" customFormat="1" ht="10.5" customHeight="1" x14ac:dyDescent="0.2">
      <c r="A451" s="54"/>
      <c r="B451" s="67" t="s">
        <v>257</v>
      </c>
      <c r="C451" s="317">
        <v>36411923.170001306</v>
      </c>
      <c r="D451" s="317">
        <v>15976991.430000009</v>
      </c>
      <c r="E451" s="317">
        <v>52388914.600001313</v>
      </c>
      <c r="F451" s="318"/>
      <c r="G451" s="318">
        <v>282825.34999999998</v>
      </c>
      <c r="H451" s="281">
        <v>0.18642530145647229</v>
      </c>
      <c r="I451" s="69"/>
      <c r="J451" s="5"/>
      <c r="K451" s="5"/>
    </row>
    <row r="452" spans="1:11" ht="10.5" customHeight="1" x14ac:dyDescent="0.2">
      <c r="A452" s="2"/>
      <c r="B452" s="16" t="s">
        <v>258</v>
      </c>
      <c r="C452" s="317">
        <v>6795715.5100000063</v>
      </c>
      <c r="D452" s="317">
        <v>1876826.5400000005</v>
      </c>
      <c r="E452" s="317">
        <v>8672542.0500000082</v>
      </c>
      <c r="F452" s="318"/>
      <c r="G452" s="318">
        <v>27310.309999999998</v>
      </c>
      <c r="H452" s="281">
        <v>0.37389403670301102</v>
      </c>
      <c r="I452" s="70"/>
    </row>
    <row r="453" spans="1:11" ht="10.5" customHeight="1" x14ac:dyDescent="0.2">
      <c r="A453" s="2"/>
      <c r="B453" s="67" t="s">
        <v>259</v>
      </c>
      <c r="C453" s="317">
        <v>26722270.59</v>
      </c>
      <c r="D453" s="317">
        <v>8231362.8999999948</v>
      </c>
      <c r="E453" s="317">
        <v>34953633.489999987</v>
      </c>
      <c r="F453" s="318"/>
      <c r="G453" s="318">
        <v>171829.25</v>
      </c>
      <c r="H453" s="281">
        <v>0.1123116396726147</v>
      </c>
      <c r="I453" s="69"/>
    </row>
    <row r="454" spans="1:11" ht="10.5" customHeight="1" x14ac:dyDescent="0.2">
      <c r="A454" s="2"/>
      <c r="B454" s="67" t="s">
        <v>260</v>
      </c>
      <c r="C454" s="317">
        <v>1027830.7400000099</v>
      </c>
      <c r="D454" s="317">
        <v>2424921.5200000061</v>
      </c>
      <c r="E454" s="317">
        <v>3452752.2600000161</v>
      </c>
      <c r="F454" s="318"/>
      <c r="G454" s="318">
        <v>15344.44</v>
      </c>
      <c r="H454" s="281">
        <v>0.3002124461582456</v>
      </c>
      <c r="I454" s="69"/>
    </row>
    <row r="455" spans="1:11" ht="10.5" customHeight="1" x14ac:dyDescent="0.2">
      <c r="A455" s="2"/>
      <c r="B455" s="67" t="s">
        <v>261</v>
      </c>
      <c r="C455" s="317"/>
      <c r="D455" s="317">
        <v>1462129.3800000018</v>
      </c>
      <c r="E455" s="317">
        <v>1462129.3800000018</v>
      </c>
      <c r="F455" s="318"/>
      <c r="G455" s="318">
        <v>25813.759999999998</v>
      </c>
      <c r="H455" s="281">
        <v>0.2360449223853609</v>
      </c>
      <c r="I455" s="69"/>
    </row>
    <row r="456" spans="1:11" ht="10.5" customHeight="1" x14ac:dyDescent="0.2">
      <c r="A456" s="2"/>
      <c r="B456" s="67" t="s">
        <v>262</v>
      </c>
      <c r="C456" s="317">
        <v>1056655.9899999998</v>
      </c>
      <c r="D456" s="317">
        <v>9417474.100000022</v>
      </c>
      <c r="E456" s="317">
        <v>10474130.090000022</v>
      </c>
      <c r="F456" s="318"/>
      <c r="G456" s="318">
        <v>34636.33</v>
      </c>
      <c r="H456" s="281">
        <v>0.18656870594616271</v>
      </c>
      <c r="I456" s="69"/>
    </row>
    <row r="457" spans="1:11" ht="10.5" customHeight="1" x14ac:dyDescent="0.2">
      <c r="A457" s="2"/>
      <c r="B457" s="67" t="s">
        <v>264</v>
      </c>
      <c r="C457" s="317"/>
      <c r="D457" s="317">
        <v>34080913.069999784</v>
      </c>
      <c r="E457" s="317">
        <v>34080913.069999784</v>
      </c>
      <c r="F457" s="318"/>
      <c r="G457" s="318">
        <v>137181.53</v>
      </c>
      <c r="H457" s="281">
        <v>0.17184657630414502</v>
      </c>
      <c r="I457" s="71"/>
    </row>
    <row r="458" spans="1:11" ht="18.75" customHeight="1" x14ac:dyDescent="0.2">
      <c r="A458" s="2"/>
      <c r="B458" s="67" t="s">
        <v>263</v>
      </c>
      <c r="C458" s="317"/>
      <c r="D458" s="317"/>
      <c r="E458" s="317"/>
      <c r="F458" s="318"/>
      <c r="G458" s="318"/>
      <c r="H458" s="281"/>
      <c r="I458" s="69"/>
    </row>
    <row r="459" spans="1:11" ht="10.5" customHeight="1" x14ac:dyDescent="0.2">
      <c r="A459" s="2"/>
      <c r="B459" s="29" t="s">
        <v>265</v>
      </c>
      <c r="C459" s="317"/>
      <c r="D459" s="317"/>
      <c r="E459" s="317"/>
      <c r="F459" s="318"/>
      <c r="G459" s="318"/>
      <c r="H459" s="281"/>
      <c r="I459" s="69"/>
    </row>
    <row r="460" spans="1:11" ht="10.5" customHeight="1" x14ac:dyDescent="0.2">
      <c r="A460" s="2"/>
      <c r="B460" s="16" t="s">
        <v>269</v>
      </c>
      <c r="C460" s="317">
        <v>57629.430000000248</v>
      </c>
      <c r="D460" s="317">
        <v>249549.15999999951</v>
      </c>
      <c r="E460" s="317">
        <v>307178.58999999973</v>
      </c>
      <c r="F460" s="318"/>
      <c r="G460" s="318">
        <v>1309.8899999999999</v>
      </c>
      <c r="H460" s="281">
        <v>0.25968177203649434</v>
      </c>
      <c r="I460" s="69"/>
    </row>
    <row r="461" spans="1:11" ht="10.5" customHeight="1" x14ac:dyDescent="0.2">
      <c r="A461" s="2"/>
      <c r="B461" s="16" t="s">
        <v>270</v>
      </c>
      <c r="C461" s="317"/>
      <c r="D461" s="317"/>
      <c r="E461" s="317"/>
      <c r="F461" s="318"/>
      <c r="G461" s="318"/>
      <c r="H461" s="281"/>
      <c r="I461" s="69"/>
    </row>
    <row r="462" spans="1:11" ht="10.5" customHeight="1" x14ac:dyDescent="0.2">
      <c r="A462" s="2"/>
      <c r="B462" s="29" t="s">
        <v>271</v>
      </c>
      <c r="C462" s="317"/>
      <c r="D462" s="317"/>
      <c r="E462" s="317"/>
      <c r="F462" s="318"/>
      <c r="G462" s="318"/>
      <c r="H462" s="281"/>
      <c r="I462" s="69"/>
    </row>
    <row r="463" spans="1:11" ht="10.5" customHeight="1" x14ac:dyDescent="0.2">
      <c r="A463" s="2"/>
      <c r="B463" s="16" t="s">
        <v>272</v>
      </c>
      <c r="C463" s="317"/>
      <c r="D463" s="317">
        <v>14850751.040000048</v>
      </c>
      <c r="E463" s="317">
        <v>14850751.040000048</v>
      </c>
      <c r="F463" s="318"/>
      <c r="G463" s="318">
        <v>58001.65</v>
      </c>
      <c r="H463" s="281">
        <v>0.23946255468519961</v>
      </c>
      <c r="I463" s="69"/>
    </row>
    <row r="464" spans="1:11" ht="10.5" customHeight="1" x14ac:dyDescent="0.2">
      <c r="A464" s="2"/>
      <c r="B464" s="574" t="s">
        <v>458</v>
      </c>
      <c r="C464" s="317"/>
      <c r="D464" s="317"/>
      <c r="E464" s="317"/>
      <c r="F464" s="318"/>
      <c r="G464" s="318"/>
      <c r="H464" s="281"/>
      <c r="I464" s="69"/>
    </row>
    <row r="465" spans="1:12" ht="14.25" customHeight="1" x14ac:dyDescent="0.2">
      <c r="A465" s="2"/>
      <c r="B465" s="16" t="s">
        <v>86</v>
      </c>
      <c r="C465" s="317"/>
      <c r="D465" s="317">
        <v>219988.35999999984</v>
      </c>
      <c r="E465" s="317">
        <v>219988.35999999984</v>
      </c>
      <c r="F465" s="318"/>
      <c r="G465" s="318">
        <v>358.98000000000008</v>
      </c>
      <c r="H465" s="281">
        <v>3.4042722607452669E-2</v>
      </c>
      <c r="I465" s="71"/>
      <c r="L465" s="28"/>
    </row>
    <row r="466" spans="1:12" s="28" customFormat="1" ht="10.5" customHeight="1" x14ac:dyDescent="0.2">
      <c r="A466" s="54"/>
      <c r="B466" s="29" t="s">
        <v>155</v>
      </c>
      <c r="C466" s="308">
        <v>198342330.30000004</v>
      </c>
      <c r="D466" s="308">
        <v>520910399.75000411</v>
      </c>
      <c r="E466" s="308">
        <v>719252730.05000412</v>
      </c>
      <c r="F466" s="315"/>
      <c r="G466" s="315">
        <v>3855764.2400000035</v>
      </c>
      <c r="H466" s="186">
        <v>0.15186704054510169</v>
      </c>
      <c r="I466" s="70"/>
      <c r="J466" s="5"/>
      <c r="K466" s="209" t="b">
        <f>IF(ABS(E466-SUM(E449,E451:E458,E460:E461,E463:E465))&lt;0.001,TRUE,FALSE)</f>
        <v>1</v>
      </c>
      <c r="L466" s="5"/>
    </row>
    <row r="467" spans="1:12" ht="13.5" customHeight="1" x14ac:dyDescent="0.2">
      <c r="A467" s="2"/>
      <c r="B467" s="29" t="s">
        <v>354</v>
      </c>
      <c r="C467" s="308"/>
      <c r="D467" s="308"/>
      <c r="E467" s="308"/>
      <c r="F467" s="315"/>
      <c r="G467" s="315"/>
      <c r="H467" s="186"/>
      <c r="I467" s="69"/>
      <c r="L467" s="28"/>
    </row>
    <row r="468" spans="1:12" s="28" customFormat="1" ht="13.5" hidden="1" customHeight="1" x14ac:dyDescent="0.2">
      <c r="A468" s="54"/>
      <c r="B468" s="52"/>
      <c r="C468" s="308"/>
      <c r="D468" s="308"/>
      <c r="E468" s="308"/>
      <c r="F468" s="315"/>
      <c r="G468" s="315"/>
      <c r="H468" s="186"/>
      <c r="I468" s="70"/>
      <c r="K468" s="5"/>
      <c r="L468" s="5"/>
    </row>
    <row r="469" spans="1:12" s="28" customFormat="1" ht="13.5" customHeight="1" x14ac:dyDescent="0.2">
      <c r="A469" s="54"/>
      <c r="B469" s="273" t="s">
        <v>43</v>
      </c>
      <c r="C469" s="308">
        <v>16274845.309999987</v>
      </c>
      <c r="D469" s="308">
        <v>11082783.499999996</v>
      </c>
      <c r="E469" s="308">
        <v>27357628.809999984</v>
      </c>
      <c r="F469" s="315"/>
      <c r="G469" s="315">
        <v>140001.46000000002</v>
      </c>
      <c r="H469" s="186">
        <v>0.25113459572133245</v>
      </c>
      <c r="I469" s="70"/>
      <c r="K469" s="5"/>
      <c r="L469" s="5"/>
    </row>
    <row r="470" spans="1:12" ht="13.5" customHeight="1" x14ac:dyDescent="0.2">
      <c r="A470" s="2"/>
      <c r="B470" s="74" t="s">
        <v>162</v>
      </c>
      <c r="C470" s="308"/>
      <c r="D470" s="308"/>
      <c r="E470" s="308"/>
      <c r="F470" s="315"/>
      <c r="G470" s="315"/>
      <c r="H470" s="186"/>
      <c r="I470" s="69"/>
      <c r="K470" s="28"/>
    </row>
    <row r="471" spans="1:12" ht="19.5" customHeight="1" x14ac:dyDescent="0.2">
      <c r="A471" s="2"/>
      <c r="B471" s="37" t="s">
        <v>20</v>
      </c>
      <c r="C471" s="306">
        <v>3454.41</v>
      </c>
      <c r="D471" s="306">
        <v>49024.05</v>
      </c>
      <c r="E471" s="306">
        <v>52478.46</v>
      </c>
      <c r="F471" s="313"/>
      <c r="G471" s="313">
        <v>80.83</v>
      </c>
      <c r="H471" s="185">
        <v>-0.19329139391286065</v>
      </c>
      <c r="I471" s="69"/>
      <c r="L471" s="28"/>
    </row>
    <row r="472" spans="1:12" s="28" customFormat="1" ht="10.5" customHeight="1" x14ac:dyDescent="0.2">
      <c r="A472" s="54"/>
      <c r="B472" s="75" t="s">
        <v>159</v>
      </c>
      <c r="C472" s="306">
        <v>13313611.890000051</v>
      </c>
      <c r="D472" s="306">
        <v>124249771.79999991</v>
      </c>
      <c r="E472" s="306">
        <v>137563383.68999997</v>
      </c>
      <c r="F472" s="313"/>
      <c r="G472" s="313">
        <v>469059.75000000017</v>
      </c>
      <c r="H472" s="185">
        <v>0.19148825500283317</v>
      </c>
      <c r="I472" s="70"/>
      <c r="K472" s="5"/>
      <c r="L472" s="5"/>
    </row>
    <row r="473" spans="1:12" ht="10.5" customHeight="1" x14ac:dyDescent="0.2">
      <c r="A473" s="2"/>
      <c r="B473" s="75" t="s">
        <v>26</v>
      </c>
      <c r="C473" s="306">
        <v>4367093.9800000004</v>
      </c>
      <c r="D473" s="306">
        <v>71939630.57999973</v>
      </c>
      <c r="E473" s="306">
        <v>76306724.559999734</v>
      </c>
      <c r="F473" s="313"/>
      <c r="G473" s="313">
        <v>395155.87000000029</v>
      </c>
      <c r="H473" s="185">
        <v>0.24979216887014299</v>
      </c>
      <c r="I473" s="69"/>
    </row>
    <row r="474" spans="1:12" ht="10.5" customHeight="1" x14ac:dyDescent="0.2">
      <c r="A474" s="2"/>
      <c r="B474" s="75" t="s">
        <v>27</v>
      </c>
      <c r="C474" s="306">
        <v>13067618.209999988</v>
      </c>
      <c r="D474" s="306">
        <v>224280064.33000129</v>
      </c>
      <c r="E474" s="306">
        <v>237347682.54000127</v>
      </c>
      <c r="F474" s="313"/>
      <c r="G474" s="313">
        <v>1180753.860000002</v>
      </c>
      <c r="H474" s="185">
        <v>0.18557129079541057</v>
      </c>
      <c r="I474" s="69"/>
    </row>
    <row r="475" spans="1:12" ht="10.5" customHeight="1" x14ac:dyDescent="0.2">
      <c r="A475" s="2"/>
      <c r="B475" s="75" t="s">
        <v>274</v>
      </c>
      <c r="C475" s="306">
        <v>363886.4699999998</v>
      </c>
      <c r="D475" s="306">
        <v>5640160.3400000073</v>
      </c>
      <c r="E475" s="306">
        <v>6004046.810000007</v>
      </c>
      <c r="F475" s="313"/>
      <c r="G475" s="313">
        <v>40566.790000000015</v>
      </c>
      <c r="H475" s="185">
        <v>0.18893030514987275</v>
      </c>
      <c r="I475" s="69"/>
    </row>
    <row r="476" spans="1:12" ht="10.5" customHeight="1" x14ac:dyDescent="0.2">
      <c r="A476" s="2"/>
      <c r="B476" s="75" t="s">
        <v>273</v>
      </c>
      <c r="C476" s="306"/>
      <c r="D476" s="306">
        <v>11250</v>
      </c>
      <c r="E476" s="306">
        <v>11250</v>
      </c>
      <c r="F476" s="313"/>
      <c r="G476" s="313">
        <v>9900</v>
      </c>
      <c r="H476" s="185">
        <v>-0.55964380076328402</v>
      </c>
      <c r="I476" s="69"/>
    </row>
    <row r="477" spans="1:12" ht="10.5" customHeight="1" x14ac:dyDescent="0.2">
      <c r="A477" s="2"/>
      <c r="B477" s="75" t="s">
        <v>49</v>
      </c>
      <c r="C477" s="306">
        <v>-4970.4400000000005</v>
      </c>
      <c r="D477" s="306">
        <v>43926014.722105049</v>
      </c>
      <c r="E477" s="306">
        <v>43921044.282105051</v>
      </c>
      <c r="F477" s="313"/>
      <c r="G477" s="313">
        <v>139571.56000000008</v>
      </c>
      <c r="H477" s="185">
        <v>0.14209326000052802</v>
      </c>
      <c r="I477" s="69"/>
    </row>
    <row r="478" spans="1:12" ht="10.5" customHeight="1" x14ac:dyDescent="0.2">
      <c r="A478" s="2"/>
      <c r="B478" s="37" t="s">
        <v>349</v>
      </c>
      <c r="C478" s="306"/>
      <c r="D478" s="306">
        <v>4924546.0993040018</v>
      </c>
      <c r="E478" s="306">
        <v>4924546.0993040018</v>
      </c>
      <c r="F478" s="313"/>
      <c r="G478" s="313"/>
      <c r="H478" s="185"/>
      <c r="I478" s="69"/>
    </row>
    <row r="479" spans="1:12" x14ac:dyDescent="0.2">
      <c r="A479" s="2"/>
      <c r="B479" s="574" t="s">
        <v>459</v>
      </c>
      <c r="C479" s="305"/>
      <c r="D479" s="306">
        <v>80590.41</v>
      </c>
      <c r="E479" s="306">
        <v>80590.41</v>
      </c>
      <c r="F479" s="313"/>
      <c r="G479" s="313"/>
      <c r="H479" s="185"/>
      <c r="I479" s="69"/>
    </row>
    <row r="480" spans="1:12" ht="10.5" customHeight="1" x14ac:dyDescent="0.2">
      <c r="A480" s="2"/>
      <c r="B480" s="75" t="s">
        <v>28</v>
      </c>
      <c r="C480" s="305">
        <v>228940.1100000001</v>
      </c>
      <c r="D480" s="306">
        <v>2131796.5100000012</v>
      </c>
      <c r="E480" s="306">
        <v>2360736.6200000015</v>
      </c>
      <c r="F480" s="313"/>
      <c r="G480" s="313">
        <v>3887.62</v>
      </c>
      <c r="H480" s="185">
        <v>-0.62010753038418476</v>
      </c>
      <c r="I480" s="69"/>
    </row>
    <row r="481" spans="1:12" ht="10.5" customHeight="1" x14ac:dyDescent="0.2">
      <c r="A481" s="2"/>
      <c r="B481" s="37" t="s">
        <v>280</v>
      </c>
      <c r="C481" s="306"/>
      <c r="D481" s="306">
        <v>-1859155.2400000016</v>
      </c>
      <c r="E481" s="306">
        <v>-1859155.2400000016</v>
      </c>
      <c r="F481" s="313"/>
      <c r="G481" s="313">
        <v>-12063.460000000001</v>
      </c>
      <c r="H481" s="185">
        <v>0.2321415465691854</v>
      </c>
      <c r="I481" s="69"/>
    </row>
    <row r="482" spans="1:12" ht="10.5" customHeight="1" x14ac:dyDescent="0.2">
      <c r="A482" s="2"/>
      <c r="B482" s="35" t="s">
        <v>160</v>
      </c>
      <c r="C482" s="308">
        <v>31339634.63000004</v>
      </c>
      <c r="D482" s="308">
        <v>475373693.60141003</v>
      </c>
      <c r="E482" s="308">
        <v>506713328.23141009</v>
      </c>
      <c r="F482" s="315"/>
      <c r="G482" s="315">
        <v>2226912.8200000031</v>
      </c>
      <c r="H482" s="186">
        <v>0.19172519521316533</v>
      </c>
      <c r="I482" s="69"/>
      <c r="K482" s="209" t="b">
        <f>IF(ABS(E482-SUM(E471:E481))&lt;0.001,TRUE,FALSE)</f>
        <v>1</v>
      </c>
    </row>
    <row r="483" spans="1:12" ht="16.5" customHeight="1" x14ac:dyDescent="0.2">
      <c r="A483" s="2"/>
      <c r="B483" s="76" t="s">
        <v>33</v>
      </c>
      <c r="C483" s="306"/>
      <c r="D483" s="306">
        <v>332313.86</v>
      </c>
      <c r="E483" s="306">
        <v>332313.86</v>
      </c>
      <c r="F483" s="313"/>
      <c r="G483" s="313"/>
      <c r="H483" s="185">
        <v>0.62112712272571735</v>
      </c>
      <c r="I483" s="69"/>
      <c r="L483" s="28"/>
    </row>
    <row r="484" spans="1:12" s="28" customFormat="1" ht="14.25" customHeight="1" x14ac:dyDescent="0.2">
      <c r="A484" s="54"/>
      <c r="B484" s="76" t="s">
        <v>383</v>
      </c>
      <c r="C484" s="306"/>
      <c r="D484" s="306">
        <v>4114282.0318359989</v>
      </c>
      <c r="E484" s="306">
        <v>4114282.0318359989</v>
      </c>
      <c r="F484" s="313"/>
      <c r="G484" s="313"/>
      <c r="H484" s="185"/>
      <c r="I484" s="70"/>
      <c r="J484" s="5"/>
      <c r="L484" s="5"/>
    </row>
    <row r="485" spans="1:12" ht="10.5" customHeight="1" x14ac:dyDescent="0.2">
      <c r="A485" s="54"/>
      <c r="B485" s="76" t="s">
        <v>446</v>
      </c>
      <c r="C485" s="306"/>
      <c r="D485" s="306">
        <v>57787.255230000002</v>
      </c>
      <c r="E485" s="306">
        <v>57787.255230000002</v>
      </c>
      <c r="F485" s="313"/>
      <c r="G485" s="313"/>
      <c r="H485" s="185"/>
      <c r="I485" s="69"/>
    </row>
    <row r="486" spans="1:12" ht="10.5" customHeight="1" x14ac:dyDescent="0.2">
      <c r="A486" s="2"/>
      <c r="B486" s="76" t="s">
        <v>477</v>
      </c>
      <c r="C486" s="306"/>
      <c r="D486" s="306">
        <v>2961532.3486850006</v>
      </c>
      <c r="E486" s="306">
        <v>2961532.3486850006</v>
      </c>
      <c r="F486" s="313"/>
      <c r="G486" s="313">
        <v>12999.827704999992</v>
      </c>
      <c r="H486" s="185"/>
      <c r="I486" s="69"/>
    </row>
    <row r="487" spans="1:12" ht="10.5" customHeight="1" x14ac:dyDescent="0.2">
      <c r="A487" s="2"/>
      <c r="B487" s="76" t="s">
        <v>492</v>
      </c>
      <c r="C487" s="306"/>
      <c r="D487" s="306">
        <v>367951.25937500031</v>
      </c>
      <c r="E487" s="306">
        <v>367951.25937500031</v>
      </c>
      <c r="F487" s="313"/>
      <c r="G487" s="313"/>
      <c r="H487" s="185">
        <v>0.70688798362704097</v>
      </c>
      <c r="I487" s="69"/>
    </row>
    <row r="488" spans="1:12" ht="13.5" customHeight="1" x14ac:dyDescent="0.2">
      <c r="A488" s="2"/>
      <c r="B488" s="76" t="s">
        <v>439</v>
      </c>
      <c r="C488" s="306"/>
      <c r="D488" s="306">
        <v>19528621.976380002</v>
      </c>
      <c r="E488" s="306">
        <v>19528621.976380002</v>
      </c>
      <c r="F488" s="313"/>
      <c r="G488" s="313"/>
      <c r="H488" s="185">
        <v>0.77436953248654072</v>
      </c>
      <c r="I488" s="69"/>
      <c r="L488" s="80"/>
    </row>
    <row r="489" spans="1:12" s="80" customFormat="1" ht="12.75" x14ac:dyDescent="0.2">
      <c r="A489" s="2"/>
      <c r="B489" s="76" t="s">
        <v>490</v>
      </c>
      <c r="C489" s="306"/>
      <c r="D489" s="306">
        <v>256100.5</v>
      </c>
      <c r="E489" s="306">
        <v>256100.5</v>
      </c>
      <c r="F489" s="313"/>
      <c r="G489" s="313"/>
      <c r="H489" s="185"/>
      <c r="I489" s="79"/>
      <c r="J489" s="5"/>
      <c r="L489" s="164"/>
    </row>
    <row r="490" spans="1:12" s="80" customFormat="1" ht="12.75" x14ac:dyDescent="0.2">
      <c r="A490" s="2"/>
      <c r="B490" s="76" t="s">
        <v>480</v>
      </c>
      <c r="C490" s="306">
        <v>58531.860000000008</v>
      </c>
      <c r="D490" s="306">
        <v>4071413.6999999974</v>
      </c>
      <c r="E490" s="306">
        <v>4129945.5599999973</v>
      </c>
      <c r="F490" s="313"/>
      <c r="G490" s="313">
        <v>14647.15</v>
      </c>
      <c r="H490" s="185"/>
      <c r="I490" s="79"/>
      <c r="J490" s="5"/>
      <c r="L490" s="164"/>
    </row>
    <row r="491" spans="1:12" s="80" customFormat="1" ht="12.75" x14ac:dyDescent="0.2">
      <c r="A491" s="2"/>
      <c r="B491" s="76" t="s">
        <v>494</v>
      </c>
      <c r="C491" s="306"/>
      <c r="D491" s="306">
        <v>504091.21377999999</v>
      </c>
      <c r="E491" s="306">
        <v>504091.21377999999</v>
      </c>
      <c r="F491" s="313"/>
      <c r="G491" s="313"/>
      <c r="H491" s="185"/>
      <c r="I491" s="79"/>
      <c r="J491" s="5"/>
      <c r="L491" s="164"/>
    </row>
    <row r="492" spans="1:12" s="80" customFormat="1" ht="12.75" x14ac:dyDescent="0.2">
      <c r="A492" s="2"/>
      <c r="B492" s="76" t="s">
        <v>499</v>
      </c>
      <c r="C492" s="306"/>
      <c r="D492" s="306">
        <v>401639.52</v>
      </c>
      <c r="E492" s="306">
        <v>401639.52</v>
      </c>
      <c r="F492" s="313"/>
      <c r="G492" s="313">
        <v>408.6</v>
      </c>
      <c r="H492" s="185"/>
      <c r="I492" s="79"/>
      <c r="J492" s="5"/>
      <c r="L492" s="164"/>
    </row>
    <row r="493" spans="1:12" s="80" customFormat="1" ht="12.75" x14ac:dyDescent="0.2">
      <c r="A493" s="2"/>
      <c r="B493" s="73" t="s">
        <v>158</v>
      </c>
      <c r="C493" s="306"/>
      <c r="D493" s="306">
        <v>285817.20999999996</v>
      </c>
      <c r="E493" s="306">
        <v>285817.20999999996</v>
      </c>
      <c r="F493" s="313"/>
      <c r="G493" s="313"/>
      <c r="H493" s="185"/>
      <c r="I493" s="79"/>
      <c r="J493" s="5"/>
      <c r="L493" s="164"/>
    </row>
    <row r="494" spans="1:12" ht="18" customHeight="1" x14ac:dyDescent="0.2">
      <c r="A494" s="77"/>
      <c r="B494" s="78" t="s">
        <v>297</v>
      </c>
      <c r="C494" s="308">
        <v>47673011.800000027</v>
      </c>
      <c r="D494" s="308">
        <v>519338027.97669607</v>
      </c>
      <c r="E494" s="308">
        <v>567011039.77669609</v>
      </c>
      <c r="F494" s="315"/>
      <c r="G494" s="315">
        <v>2394969.8577050031</v>
      </c>
      <c r="H494" s="186">
        <v>0.22850659325470324</v>
      </c>
      <c r="I494" s="69"/>
      <c r="K494" s="209" t="b">
        <f>IF(ABS(E494-SUM(E469,E482,E483:E493))&lt;0.001,TRUE,FALSE)</f>
        <v>1</v>
      </c>
    </row>
    <row r="495" spans="1:12" ht="12" customHeight="1" x14ac:dyDescent="0.2">
      <c r="A495" s="2"/>
      <c r="B495" s="76" t="s">
        <v>80</v>
      </c>
      <c r="C495" s="306"/>
      <c r="D495" s="306">
        <v>577339676.88999903</v>
      </c>
      <c r="E495" s="306">
        <v>577339676.88999903</v>
      </c>
      <c r="F495" s="313"/>
      <c r="G495" s="313"/>
      <c r="H495" s="185">
        <v>0.17765220111307967</v>
      </c>
      <c r="I495" s="69"/>
    </row>
    <row r="496" spans="1:12" ht="12" customHeight="1" x14ac:dyDescent="0.2">
      <c r="A496" s="2"/>
      <c r="B496" s="76" t="s">
        <v>81</v>
      </c>
      <c r="C496" s="306"/>
      <c r="D496" s="306">
        <v>417211997.48000109</v>
      </c>
      <c r="E496" s="306">
        <v>417211997.48000109</v>
      </c>
      <c r="F496" s="313"/>
      <c r="G496" s="313"/>
      <c r="H496" s="185">
        <v>0.21088276582412502</v>
      </c>
      <c r="I496" s="69"/>
    </row>
    <row r="497" spans="1:12" ht="12" customHeight="1" x14ac:dyDescent="0.2">
      <c r="A497" s="2"/>
      <c r="B497" s="76" t="s">
        <v>438</v>
      </c>
      <c r="C497" s="306"/>
      <c r="D497" s="306">
        <v>38460660.090000033</v>
      </c>
      <c r="E497" s="306">
        <v>38460660.090000033</v>
      </c>
      <c r="F497" s="313"/>
      <c r="G497" s="313"/>
      <c r="H497" s="185">
        <v>0.23386395437089402</v>
      </c>
      <c r="I497" s="69"/>
    </row>
    <row r="498" spans="1:12" ht="12" customHeight="1" x14ac:dyDescent="0.2">
      <c r="A498" s="2"/>
      <c r="B498" s="76" t="s">
        <v>78</v>
      </c>
      <c r="C498" s="306"/>
      <c r="D498" s="306">
        <v>76953095.030000016</v>
      </c>
      <c r="E498" s="306">
        <v>76953095.030000016</v>
      </c>
      <c r="F498" s="313"/>
      <c r="G498" s="313"/>
      <c r="H498" s="185">
        <v>0.16851494166866221</v>
      </c>
      <c r="I498" s="69"/>
    </row>
    <row r="499" spans="1:12" ht="12" customHeight="1" x14ac:dyDescent="0.2">
      <c r="A499" s="2"/>
      <c r="B499" s="76" t="s">
        <v>76</v>
      </c>
      <c r="C499" s="306"/>
      <c r="D499" s="306">
        <v>355827947.73000014</v>
      </c>
      <c r="E499" s="306">
        <v>355827947.73000014</v>
      </c>
      <c r="F499" s="313"/>
      <c r="G499" s="313"/>
      <c r="H499" s="185">
        <v>0.26862673110423696</v>
      </c>
      <c r="I499" s="69"/>
    </row>
    <row r="500" spans="1:12" ht="12" customHeight="1" x14ac:dyDescent="0.2">
      <c r="A500" s="2"/>
      <c r="B500" s="76" t="s">
        <v>77</v>
      </c>
      <c r="C500" s="306"/>
      <c r="D500" s="306"/>
      <c r="E500" s="306"/>
      <c r="F500" s="313"/>
      <c r="G500" s="313"/>
      <c r="H500" s="185"/>
      <c r="I500" s="69"/>
      <c r="L500" s="28"/>
    </row>
    <row r="501" spans="1:12" s="28" customFormat="1" ht="18.75" customHeight="1" x14ac:dyDescent="0.2">
      <c r="A501" s="2"/>
      <c r="B501" s="83" t="s">
        <v>277</v>
      </c>
      <c r="C501" s="308"/>
      <c r="D501" s="308">
        <v>1465793377.2200003</v>
      </c>
      <c r="E501" s="308">
        <v>1465793377.2200003</v>
      </c>
      <c r="F501" s="315"/>
      <c r="G501" s="315"/>
      <c r="H501" s="186">
        <v>0.20909379455126831</v>
      </c>
      <c r="I501" s="70"/>
      <c r="J501" s="5"/>
      <c r="K501" s="209" t="b">
        <f>IF(ABS(E501-SUM(E495:E500))&lt;0.001,TRUE,FALSE)</f>
        <v>1</v>
      </c>
      <c r="L501" s="5"/>
    </row>
    <row r="502" spans="1:12" ht="10.5" customHeight="1" x14ac:dyDescent="0.2">
      <c r="A502" s="54"/>
      <c r="B502" s="52" t="s">
        <v>157</v>
      </c>
      <c r="C502" s="308">
        <v>1249708722.7499936</v>
      </c>
      <c r="D502" s="308">
        <v>5618604162.3805027</v>
      </c>
      <c r="E502" s="308">
        <v>6868312885.130496</v>
      </c>
      <c r="F502" s="315">
        <v>196801351.20447502</v>
      </c>
      <c r="G502" s="315">
        <v>26390517.108889017</v>
      </c>
      <c r="H502" s="186">
        <v>0.17776883607606608</v>
      </c>
      <c r="I502" s="69"/>
      <c r="K502" s="209" t="b">
        <f>IF(ABS(E502-SUM(E402,E415,E445:E446,E466,E467,E469,E482,E483:E493,E501))&lt;0.001,TRUE,FALSE)</f>
        <v>1</v>
      </c>
    </row>
    <row r="503" spans="1:12" ht="10.5" customHeight="1" x14ac:dyDescent="0.2">
      <c r="A503" s="2"/>
      <c r="B503" s="167" t="s">
        <v>181</v>
      </c>
      <c r="C503" s="319"/>
      <c r="D503" s="319">
        <v>9</v>
      </c>
      <c r="E503" s="319">
        <v>9</v>
      </c>
      <c r="F503" s="320"/>
      <c r="G503" s="320"/>
      <c r="H503" s="240"/>
      <c r="I503" s="69"/>
      <c r="L503" s="28"/>
    </row>
    <row r="504" spans="1:12" s="28" customFormat="1" x14ac:dyDescent="0.2">
      <c r="A504" s="2"/>
      <c r="B504" s="168" t="s">
        <v>182</v>
      </c>
      <c r="C504" s="321"/>
      <c r="D504" s="321"/>
      <c r="E504" s="321"/>
      <c r="F504" s="322"/>
      <c r="G504" s="322"/>
      <c r="H504" s="194"/>
      <c r="I504" s="70"/>
      <c r="J504" s="5"/>
    </row>
    <row r="505" spans="1:12" s="28" customFormat="1" ht="12.75" x14ac:dyDescent="0.2">
      <c r="A505" s="54"/>
      <c r="B505" s="212" t="s">
        <v>31</v>
      </c>
      <c r="C505" s="431">
        <v>2264753139.3899927</v>
      </c>
      <c r="D505" s="431">
        <v>6816629722.8729143</v>
      </c>
      <c r="E505" s="431">
        <v>9081382862.2629089</v>
      </c>
      <c r="F505" s="432"/>
      <c r="G505" s="432">
        <v>39323504.621432006</v>
      </c>
      <c r="H505" s="433">
        <v>0.17742244253976502</v>
      </c>
      <c r="I505" s="70"/>
      <c r="J505" s="5"/>
      <c r="K505" s="209" t="b">
        <f>IF(ABS(E505-SUM(E297,E502:E504))&lt;0.001,TRUE,FALSE)</f>
        <v>1</v>
      </c>
    </row>
    <row r="506" spans="1:12" s="28" customFormat="1" x14ac:dyDescent="0.2">
      <c r="A506" s="54"/>
      <c r="B506" s="76" t="s">
        <v>13</v>
      </c>
      <c r="C506" s="440"/>
      <c r="D506" s="441">
        <v>94909834.689999983</v>
      </c>
      <c r="E506" s="441">
        <v>94909834.689999983</v>
      </c>
      <c r="F506" s="442"/>
      <c r="G506" s="442"/>
      <c r="H506" s="430">
        <v>8.6030370005496959E-2</v>
      </c>
      <c r="I506" s="70"/>
      <c r="J506" s="5"/>
    </row>
    <row r="507" spans="1:12" s="28" customFormat="1" x14ac:dyDescent="0.2">
      <c r="A507" s="54"/>
      <c r="B507" s="76" t="s">
        <v>14</v>
      </c>
      <c r="C507" s="443"/>
      <c r="D507" s="311">
        <v>12440647.229999999</v>
      </c>
      <c r="E507" s="311">
        <v>12440647.229999999</v>
      </c>
      <c r="F507" s="444"/>
      <c r="G507" s="444"/>
      <c r="H507" s="428">
        <v>0.1278317365059487</v>
      </c>
      <c r="I507" s="70"/>
      <c r="J507" s="5"/>
    </row>
    <row r="508" spans="1:12" s="28" customFormat="1" ht="21.75" customHeight="1" x14ac:dyDescent="0.2">
      <c r="A508" s="54"/>
      <c r="B508" s="229" t="s">
        <v>248</v>
      </c>
      <c r="C508" s="431"/>
      <c r="D508" s="431">
        <v>107350481.91999999</v>
      </c>
      <c r="E508" s="431">
        <v>107350481.91999999</v>
      </c>
      <c r="F508" s="431"/>
      <c r="G508" s="431"/>
      <c r="H508" s="445">
        <v>9.0715228977331641E-2</v>
      </c>
      <c r="I508" s="70"/>
      <c r="J508" s="5"/>
      <c r="K508" s="209" t="b">
        <f>IF(ABS(E508-SUM(E506:E507))&lt;0.001,TRUE,FALSE)</f>
        <v>1</v>
      </c>
    </row>
    <row r="509" spans="1:12" s="28" customFormat="1" ht="12" x14ac:dyDescent="0.2">
      <c r="A509" s="54"/>
      <c r="B509" s="229" t="s">
        <v>298</v>
      </c>
      <c r="C509" s="431"/>
      <c r="D509" s="431">
        <v>42957.81</v>
      </c>
      <c r="E509" s="431">
        <v>42957.81</v>
      </c>
      <c r="F509" s="431"/>
      <c r="G509" s="431"/>
      <c r="H509" s="445">
        <v>0.27796121475573088</v>
      </c>
      <c r="I509" s="70"/>
    </row>
    <row r="510" spans="1:12" s="28" customFormat="1" ht="18.75" customHeight="1" x14ac:dyDescent="0.2">
      <c r="A510" s="54"/>
      <c r="B510" s="229" t="s">
        <v>421</v>
      </c>
      <c r="C510" s="229"/>
      <c r="D510" s="323">
        <v>76988458.21774596</v>
      </c>
      <c r="E510" s="323">
        <v>76988458.21774596</v>
      </c>
      <c r="F510" s="323"/>
      <c r="G510" s="324"/>
      <c r="H510" s="445">
        <v>6.1432279320927652E-2</v>
      </c>
      <c r="I510" s="70"/>
    </row>
    <row r="511" spans="1:12" s="28" customFormat="1" ht="12" hidden="1" x14ac:dyDescent="0.2">
      <c r="A511" s="54"/>
      <c r="B511" s="229" t="s">
        <v>495</v>
      </c>
      <c r="C511" s="229"/>
      <c r="D511" s="323"/>
      <c r="E511" s="323"/>
      <c r="F511" s="323"/>
      <c r="G511" s="324"/>
      <c r="H511" s="445"/>
      <c r="I511" s="70"/>
    </row>
    <row r="512" spans="1:12" s="28" customFormat="1" ht="12" x14ac:dyDescent="0.2">
      <c r="A512" s="54"/>
      <c r="B512" s="229" t="s">
        <v>389</v>
      </c>
      <c r="C512" s="229"/>
      <c r="D512" s="323">
        <v>6425.97</v>
      </c>
      <c r="E512" s="323">
        <v>6425.97</v>
      </c>
      <c r="F512" s="323"/>
      <c r="G512" s="324"/>
      <c r="H512" s="445">
        <v>0.81956337071015972</v>
      </c>
      <c r="I512" s="70"/>
    </row>
    <row r="513" spans="1:12" s="28" customFormat="1" ht="11.25" customHeight="1" x14ac:dyDescent="0.2">
      <c r="A513" s="54"/>
      <c r="B513" s="265" t="s">
        <v>238</v>
      </c>
      <c r="C513" s="213"/>
      <c r="D513" s="213"/>
      <c r="E513" s="213"/>
      <c r="F513" s="213"/>
      <c r="G513" s="213"/>
      <c r="H513" s="214"/>
      <c r="I513" s="70"/>
      <c r="L513" s="5"/>
    </row>
    <row r="514" spans="1:12" ht="10.5" customHeight="1" x14ac:dyDescent="0.2">
      <c r="A514" s="54"/>
      <c r="B514" s="265" t="s">
        <v>251</v>
      </c>
      <c r="C514" s="213"/>
      <c r="D514" s="213"/>
      <c r="E514" s="213"/>
      <c r="F514" s="213"/>
      <c r="G514" s="213"/>
      <c r="H514" s="214"/>
      <c r="I514" s="69"/>
    </row>
    <row r="515" spans="1:12" ht="7.5" customHeight="1" x14ac:dyDescent="0.2">
      <c r="A515" s="2"/>
      <c r="B515" s="265" t="s">
        <v>376</v>
      </c>
      <c r="C515" s="213"/>
      <c r="D515" s="213"/>
      <c r="E515" s="213"/>
      <c r="F515" s="165"/>
      <c r="G515" s="165"/>
      <c r="H515" s="215"/>
      <c r="I515" s="85"/>
    </row>
    <row r="516" spans="1:12" ht="9.75" customHeight="1" x14ac:dyDescent="0.2">
      <c r="B516" s="265" t="s">
        <v>282</v>
      </c>
      <c r="C516" s="213"/>
      <c r="D516" s="85"/>
      <c r="E516" s="86"/>
      <c r="F516" s="5"/>
      <c r="G516" s="5"/>
      <c r="H516" s="5"/>
      <c r="I516" s="8"/>
    </row>
    <row r="517" spans="1:12" ht="15.75" x14ac:dyDescent="0.25">
      <c r="B517" s="7" t="s">
        <v>288</v>
      </c>
      <c r="C517" s="8"/>
      <c r="D517" s="8"/>
      <c r="E517" s="8"/>
      <c r="F517" s="8"/>
      <c r="G517" s="8"/>
      <c r="H517" s="8"/>
    </row>
    <row r="518" spans="1:12" ht="19.5" customHeight="1" x14ac:dyDescent="0.2">
      <c r="B518" s="9"/>
      <c r="C518" s="10" t="str">
        <f>$C$3</f>
        <v>MOIS DE JUILLET 2024</v>
      </c>
      <c r="D518" s="11"/>
      <c r="I518" s="15"/>
    </row>
    <row r="519" spans="1:12" ht="12.75" x14ac:dyDescent="0.2">
      <c r="B519" s="12" t="str">
        <f>B423</f>
        <v xml:space="preserve">             I - ASSURANCE MALADIE : DÉPENSES en milliers d'euros</v>
      </c>
      <c r="C519" s="13"/>
      <c r="D519" s="13"/>
      <c r="E519" s="13"/>
      <c r="F519" s="14"/>
      <c r="G519" s="15"/>
      <c r="H519" s="15"/>
      <c r="I519" s="20"/>
    </row>
    <row r="520" spans="1:12" ht="12.75" customHeight="1" x14ac:dyDescent="0.2">
      <c r="B520" s="831"/>
      <c r="C520" s="832"/>
      <c r="D520" s="87"/>
      <c r="E520" s="601" t="s">
        <v>6</v>
      </c>
      <c r="F520" s="339" t="str">
        <f>$H$5</f>
        <v>PCAP</v>
      </c>
      <c r="G520" s="600"/>
      <c r="H520" s="89"/>
      <c r="I520" s="20"/>
    </row>
    <row r="521" spans="1:12" ht="12.75" customHeight="1" x14ac:dyDescent="0.2">
      <c r="B521" s="848" t="s">
        <v>296</v>
      </c>
      <c r="C521" s="849"/>
      <c r="D521" s="90"/>
      <c r="E521" s="301"/>
      <c r="F521" s="239"/>
      <c r="G521" s="199"/>
      <c r="H521" s="90"/>
      <c r="I521" s="20"/>
      <c r="L521" s="95"/>
    </row>
    <row r="522" spans="1:12" ht="20.25" customHeight="1" x14ac:dyDescent="0.2">
      <c r="A522" s="91"/>
      <c r="B522" s="852" t="s">
        <v>295</v>
      </c>
      <c r="C522" s="853"/>
      <c r="D522" s="93"/>
      <c r="E522" s="303"/>
      <c r="F522" s="237"/>
      <c r="G522" s="200"/>
      <c r="H522" s="93"/>
      <c r="I522" s="20"/>
      <c r="L522" s="95"/>
    </row>
    <row r="523" spans="1:12" ht="21.75" customHeight="1" x14ac:dyDescent="0.2">
      <c r="A523" s="91"/>
      <c r="B523" s="92" t="s">
        <v>294</v>
      </c>
      <c r="C523" s="172"/>
      <c r="D523" s="93"/>
      <c r="E523" s="303">
        <v>5862246621.92101</v>
      </c>
      <c r="F523" s="237">
        <v>-1.1842231561813743E-2</v>
      </c>
      <c r="G523" s="200"/>
      <c r="H523" s="93"/>
      <c r="I523" s="20"/>
      <c r="J523" s="104"/>
      <c r="K523" s="209" t="b">
        <f>IF(ABS(E523-SUM(E524,E529,E541:E542,E545:E550))&lt;0.001,TRUE,FALSE)</f>
        <v>1</v>
      </c>
    </row>
    <row r="524" spans="1:12" ht="18" customHeight="1" x14ac:dyDescent="0.2">
      <c r="B524" s="850" t="s">
        <v>410</v>
      </c>
      <c r="C524" s="851"/>
      <c r="D524" s="90"/>
      <c r="E524" s="303">
        <v>1721294654.5165491</v>
      </c>
      <c r="F524" s="237">
        <v>0.1506018645017011</v>
      </c>
      <c r="G524" s="198"/>
      <c r="H524" s="90"/>
      <c r="I524" s="20"/>
      <c r="J524" s="104"/>
      <c r="K524" s="209" t="b">
        <f>IF(ABS(E524-SUM(E525:E528))&lt;0.001,TRUE,FALSE)</f>
        <v>1</v>
      </c>
    </row>
    <row r="525" spans="1:12" ht="15" customHeight="1" x14ac:dyDescent="0.2">
      <c r="B525" s="846" t="s">
        <v>72</v>
      </c>
      <c r="C525" s="847"/>
      <c r="D525" s="90"/>
      <c r="E525" s="301">
        <v>110197808.02338001</v>
      </c>
      <c r="F525" s="239">
        <v>0.13590400801591773</v>
      </c>
      <c r="G525" s="201"/>
      <c r="H525" s="90"/>
      <c r="I525" s="20"/>
      <c r="J525" s="104"/>
    </row>
    <row r="526" spans="1:12" ht="15" customHeight="1" x14ac:dyDescent="0.2">
      <c r="B526" s="421" t="s">
        <v>404</v>
      </c>
      <c r="C526" s="404"/>
      <c r="D526" s="90"/>
      <c r="E526" s="301">
        <v>661921427.71723473</v>
      </c>
      <c r="F526" s="239">
        <v>-0.50257939854324685</v>
      </c>
      <c r="G526" s="199"/>
      <c r="H526" s="90"/>
      <c r="I526" s="20"/>
      <c r="J526" s="104"/>
    </row>
    <row r="527" spans="1:12" ht="15" customHeight="1" x14ac:dyDescent="0.2">
      <c r="B527" s="421" t="s">
        <v>407</v>
      </c>
      <c r="C527" s="404"/>
      <c r="D527" s="90"/>
      <c r="E527" s="301">
        <v>746922.67366500001</v>
      </c>
      <c r="F527" s="239">
        <v>-0.84902516578904841</v>
      </c>
      <c r="G527" s="199"/>
      <c r="H527" s="90"/>
      <c r="I527" s="20"/>
      <c r="J527" s="104"/>
    </row>
    <row r="528" spans="1:12" ht="15" customHeight="1" x14ac:dyDescent="0.2">
      <c r="B528" s="421" t="s">
        <v>405</v>
      </c>
      <c r="C528" s="404"/>
      <c r="D528" s="90"/>
      <c r="E528" s="301">
        <v>948428496.10226953</v>
      </c>
      <c r="F528" s="239"/>
      <c r="G528" s="199"/>
      <c r="H528" s="90"/>
      <c r="I528" s="20"/>
      <c r="J528" s="104"/>
    </row>
    <row r="529" spans="2:11" ht="15" customHeight="1" x14ac:dyDescent="0.2">
      <c r="B529" s="829" t="s">
        <v>71</v>
      </c>
      <c r="C529" s="830"/>
      <c r="D529" s="90"/>
      <c r="E529" s="303">
        <v>4024624886.3198853</v>
      </c>
      <c r="F529" s="237">
        <v>1.3570029393223271E-2</v>
      </c>
      <c r="G529" s="199"/>
      <c r="H529" s="90"/>
      <c r="I529" s="20"/>
      <c r="J529" s="104"/>
      <c r="K529" s="209" t="b">
        <f>IF(ABS(E529-SUM(E530:E535))&lt;0.001,TRUE,FALSE)</f>
        <v>1</v>
      </c>
    </row>
    <row r="530" spans="2:11" ht="15" customHeight="1" x14ac:dyDescent="0.2">
      <c r="B530" s="846" t="s">
        <v>70</v>
      </c>
      <c r="C530" s="847"/>
      <c r="D530" s="90"/>
      <c r="E530" s="301"/>
      <c r="F530" s="239"/>
      <c r="G530" s="201"/>
      <c r="H530" s="90"/>
      <c r="I530" s="20"/>
      <c r="J530" s="104"/>
    </row>
    <row r="531" spans="2:11" ht="15" customHeight="1" x14ac:dyDescent="0.2">
      <c r="B531" s="846" t="s">
        <v>361</v>
      </c>
      <c r="C531" s="847"/>
      <c r="D531" s="90"/>
      <c r="E531" s="301">
        <v>0</v>
      </c>
      <c r="F531" s="239"/>
      <c r="G531" s="199"/>
      <c r="H531" s="90"/>
      <c r="I531" s="20"/>
      <c r="J531" s="104"/>
    </row>
    <row r="532" spans="2:11" ht="15" customHeight="1" x14ac:dyDescent="0.2">
      <c r="B532" s="844" t="s">
        <v>413</v>
      </c>
      <c r="C532" s="845"/>
      <c r="D532" s="90"/>
      <c r="E532" s="301">
        <v>3252253434.724031</v>
      </c>
      <c r="F532" s="239">
        <v>3.8669667581606726E-2</v>
      </c>
      <c r="G532" s="199"/>
      <c r="H532" s="90"/>
      <c r="I532" s="20"/>
      <c r="J532" s="104"/>
    </row>
    <row r="533" spans="2:11" ht="15" customHeight="1" x14ac:dyDescent="0.2">
      <c r="B533" s="846" t="s">
        <v>357</v>
      </c>
      <c r="C533" s="847"/>
      <c r="D533" s="90"/>
      <c r="E533" s="301">
        <v>606520954.70563293</v>
      </c>
      <c r="F533" s="239">
        <v>0.21067588859729702</v>
      </c>
      <c r="G533" s="199"/>
      <c r="H533" s="90"/>
      <c r="I533" s="20"/>
      <c r="J533" s="104"/>
    </row>
    <row r="534" spans="2:11" ht="15" customHeight="1" x14ac:dyDescent="0.2">
      <c r="B534" s="846" t="s">
        <v>358</v>
      </c>
      <c r="C534" s="847"/>
      <c r="D534" s="90"/>
      <c r="E534" s="301">
        <v>95082591.76769118</v>
      </c>
      <c r="F534" s="239">
        <v>4.8072169019662159E-2</v>
      </c>
      <c r="G534" s="199"/>
      <c r="H534" s="90"/>
      <c r="I534" s="20"/>
      <c r="J534" s="104"/>
    </row>
    <row r="535" spans="2:11" ht="15" customHeight="1" x14ac:dyDescent="0.2">
      <c r="B535" s="846" t="s">
        <v>359</v>
      </c>
      <c r="C535" s="847"/>
      <c r="D535" s="90"/>
      <c r="E535" s="301">
        <v>70767905.122530013</v>
      </c>
      <c r="F535" s="239">
        <v>-0.71449725026245081</v>
      </c>
      <c r="G535" s="199"/>
      <c r="H535" s="90"/>
      <c r="I535" s="20"/>
      <c r="J535" s="104"/>
      <c r="K535" s="209" t="b">
        <f>IF(ABS(E535-SUM(E536:E540))&lt;0.001,TRUE,FALSE)</f>
        <v>1</v>
      </c>
    </row>
    <row r="536" spans="2:11" ht="12.75" customHeight="1" x14ac:dyDescent="0.2">
      <c r="B536" s="812" t="s">
        <v>394</v>
      </c>
      <c r="C536" s="813"/>
      <c r="D536" s="90"/>
      <c r="E536" s="301">
        <v>55023406.986240007</v>
      </c>
      <c r="F536" s="239">
        <v>-0.71145471248372361</v>
      </c>
      <c r="G536" s="199"/>
      <c r="H536" s="90"/>
      <c r="I536" s="20"/>
      <c r="J536" s="104"/>
    </row>
    <row r="537" spans="2:11" ht="15" customHeight="1" x14ac:dyDescent="0.2">
      <c r="B537" s="812" t="s">
        <v>395</v>
      </c>
      <c r="C537" s="813"/>
      <c r="D537" s="90"/>
      <c r="E537" s="301">
        <v>974861.84249999991</v>
      </c>
      <c r="F537" s="239">
        <v>-0.75328213928020804</v>
      </c>
      <c r="G537" s="199"/>
      <c r="H537" s="90"/>
      <c r="I537" s="20"/>
      <c r="J537" s="104"/>
    </row>
    <row r="538" spans="2:11" ht="15" customHeight="1" x14ac:dyDescent="0.2">
      <c r="B538" s="812" t="s">
        <v>396</v>
      </c>
      <c r="C538" s="813"/>
      <c r="D538" s="90"/>
      <c r="E538" s="301">
        <v>2289189.9929849994</v>
      </c>
      <c r="F538" s="239">
        <v>-0.86324454876273138</v>
      </c>
      <c r="G538" s="199"/>
      <c r="H538" s="90"/>
      <c r="I538" s="20"/>
      <c r="J538" s="104"/>
    </row>
    <row r="539" spans="2:11" ht="15" customHeight="1" x14ac:dyDescent="0.2">
      <c r="B539" s="812" t="s">
        <v>397</v>
      </c>
      <c r="C539" s="813"/>
      <c r="D539" s="90"/>
      <c r="E539" s="301">
        <v>294562.85575499991</v>
      </c>
      <c r="F539" s="239">
        <v>-0.83979909395115071</v>
      </c>
      <c r="G539" s="199"/>
      <c r="H539" s="90"/>
      <c r="I539" s="20"/>
      <c r="J539" s="104"/>
    </row>
    <row r="540" spans="2:11" ht="15" customHeight="1" x14ac:dyDescent="0.2">
      <c r="B540" s="836" t="s">
        <v>406</v>
      </c>
      <c r="C540" s="837"/>
      <c r="D540" s="90"/>
      <c r="E540" s="301">
        <v>12185883.445050003</v>
      </c>
      <c r="F540" s="239">
        <v>-0.64830907339631172</v>
      </c>
      <c r="G540" s="199"/>
      <c r="H540" s="90"/>
      <c r="I540" s="20"/>
      <c r="J540" s="104"/>
    </row>
    <row r="541" spans="2:11" ht="15" customHeight="1" x14ac:dyDescent="0.2">
      <c r="B541" s="829" t="s">
        <v>362</v>
      </c>
      <c r="C541" s="830"/>
      <c r="D541" s="90"/>
      <c r="E541" s="303">
        <v>1710559.2100000007</v>
      </c>
      <c r="F541" s="237"/>
      <c r="G541" s="199"/>
      <c r="H541" s="90"/>
      <c r="I541" s="20"/>
      <c r="J541" s="104"/>
    </row>
    <row r="542" spans="2:11" ht="26.25" customHeight="1" x14ac:dyDescent="0.2">
      <c r="B542" s="827" t="s">
        <v>363</v>
      </c>
      <c r="C542" s="843"/>
      <c r="D542" s="90"/>
      <c r="E542" s="303">
        <v>114616521.874575</v>
      </c>
      <c r="F542" s="237">
        <v>-0.75349112802666385</v>
      </c>
      <c r="G542" s="199"/>
      <c r="H542" s="90"/>
      <c r="I542" s="20"/>
      <c r="J542" s="104"/>
      <c r="K542" s="209" t="b">
        <f>IF(ABS(E542-SUM(E543:E544))&lt;0.001,TRUE,FALSE)</f>
        <v>1</v>
      </c>
    </row>
    <row r="543" spans="2:11" ht="12.75" x14ac:dyDescent="0.2">
      <c r="B543" s="423" t="s">
        <v>408</v>
      </c>
      <c r="C543" s="405"/>
      <c r="D543" s="90"/>
      <c r="E543" s="301">
        <v>109008092.46852002</v>
      </c>
      <c r="F543" s="239">
        <v>-0.7603059902801389</v>
      </c>
      <c r="G543" s="201"/>
      <c r="H543" s="90"/>
      <c r="I543" s="20"/>
      <c r="J543" s="104"/>
    </row>
    <row r="544" spans="2:11" ht="17.25" customHeight="1" x14ac:dyDescent="0.2">
      <c r="B544" s="423" t="s">
        <v>409</v>
      </c>
      <c r="C544" s="405"/>
      <c r="D544" s="90"/>
      <c r="E544" s="301">
        <v>5608429.4060550006</v>
      </c>
      <c r="F544" s="239">
        <v>-0.44900887066360573</v>
      </c>
      <c r="G544" s="201"/>
      <c r="H544" s="90"/>
      <c r="I544" s="20"/>
      <c r="J544" s="104"/>
    </row>
    <row r="545" spans="1:12" ht="20.100000000000001" customHeight="1" x14ac:dyDescent="0.2">
      <c r="B545" s="827" t="s">
        <v>364</v>
      </c>
      <c r="C545" s="843"/>
      <c r="D545" s="90"/>
      <c r="E545" s="301"/>
      <c r="F545" s="239"/>
      <c r="G545" s="201"/>
      <c r="H545" s="90"/>
      <c r="I545" s="20"/>
      <c r="J545" s="104"/>
      <c r="L545" s="363"/>
    </row>
    <row r="546" spans="1:12" s="363" customFormat="1" ht="21.75" customHeight="1" x14ac:dyDescent="0.2">
      <c r="A546" s="6"/>
      <c r="B546" s="827" t="s">
        <v>365</v>
      </c>
      <c r="C546" s="835"/>
      <c r="D546" s="360"/>
      <c r="E546" s="301"/>
      <c r="F546" s="239"/>
      <c r="G546" s="199"/>
      <c r="H546" s="90"/>
      <c r="I546" s="362"/>
      <c r="J546" s="359"/>
    </row>
    <row r="547" spans="1:12" s="363" customFormat="1" ht="29.25" customHeight="1" x14ac:dyDescent="0.2">
      <c r="A547" s="356"/>
      <c r="B547" s="827" t="s">
        <v>366</v>
      </c>
      <c r="C547" s="835"/>
      <c r="D547" s="360"/>
      <c r="E547" s="301"/>
      <c r="F547" s="239"/>
      <c r="G547" s="361"/>
      <c r="H547" s="360"/>
      <c r="I547" s="362"/>
      <c r="J547" s="359"/>
    </row>
    <row r="548" spans="1:12" s="363" customFormat="1" ht="19.5" customHeight="1" x14ac:dyDescent="0.2">
      <c r="A548" s="356"/>
      <c r="B548" s="827" t="s">
        <v>367</v>
      </c>
      <c r="C548" s="835"/>
      <c r="D548" s="360"/>
      <c r="E548" s="301"/>
      <c r="F548" s="239"/>
      <c r="G548" s="361"/>
      <c r="H548" s="360"/>
      <c r="I548" s="362"/>
      <c r="J548" s="359"/>
    </row>
    <row r="549" spans="1:12" s="363" customFormat="1" ht="18.75" customHeight="1" x14ac:dyDescent="0.2">
      <c r="A549" s="356"/>
      <c r="B549" s="827" t="s">
        <v>368</v>
      </c>
      <c r="C549" s="828"/>
      <c r="D549" s="360"/>
      <c r="E549" s="301"/>
      <c r="F549" s="239"/>
      <c r="G549" s="361"/>
      <c r="H549" s="360"/>
      <c r="I549" s="362"/>
      <c r="J549" s="359"/>
      <c r="L549" s="5"/>
    </row>
    <row r="550" spans="1:12" ht="12.75" customHeight="1" x14ac:dyDescent="0.2">
      <c r="A550" s="356"/>
      <c r="B550" s="827" t="s">
        <v>369</v>
      </c>
      <c r="C550" s="828"/>
      <c r="D550" s="90"/>
      <c r="E550" s="301"/>
      <c r="F550" s="239"/>
      <c r="G550" s="361"/>
      <c r="H550" s="360"/>
      <c r="I550" s="20"/>
      <c r="J550" s="104"/>
      <c r="L550" s="95"/>
    </row>
    <row r="551" spans="1:12" s="95" customFormat="1" ht="16.5" customHeight="1" x14ac:dyDescent="0.2">
      <c r="A551" s="6"/>
      <c r="B551" s="833" t="s">
        <v>66</v>
      </c>
      <c r="C551" s="834"/>
      <c r="D551" s="93"/>
      <c r="E551" s="303">
        <v>333896677.10000211</v>
      </c>
      <c r="F551" s="237">
        <v>0.10328955726686728</v>
      </c>
      <c r="G551" s="201"/>
      <c r="H551" s="90"/>
      <c r="I551" s="94"/>
      <c r="J551" s="104"/>
    </row>
    <row r="552" spans="1:12" s="95" customFormat="1" ht="16.5" customHeight="1" x14ac:dyDescent="0.2">
      <c r="A552" s="91"/>
      <c r="B552" s="829" t="s">
        <v>375</v>
      </c>
      <c r="C552" s="830"/>
      <c r="D552" s="93"/>
      <c r="E552" s="301">
        <v>329658091.04000342</v>
      </c>
      <c r="F552" s="239">
        <v>0.10180999625091469</v>
      </c>
      <c r="G552" s="200"/>
      <c r="H552" s="93"/>
      <c r="I552" s="94"/>
      <c r="J552" s="104"/>
      <c r="L552" s="5"/>
    </row>
    <row r="553" spans="1:12" ht="16.5" customHeight="1" x14ac:dyDescent="0.2">
      <c r="A553" s="91"/>
      <c r="B553" s="829" t="s">
        <v>236</v>
      </c>
      <c r="C553" s="830"/>
      <c r="D553" s="90"/>
      <c r="E553" s="301">
        <v>-138745</v>
      </c>
      <c r="F553" s="239"/>
      <c r="G553" s="200"/>
      <c r="H553" s="93"/>
      <c r="I553" s="20"/>
      <c r="J553" s="104"/>
    </row>
    <row r="554" spans="1:12" ht="13.5" customHeight="1" x14ac:dyDescent="0.2">
      <c r="B554" s="829" t="s">
        <v>316</v>
      </c>
      <c r="C554" s="830"/>
      <c r="D554" s="90"/>
      <c r="E554" s="301">
        <v>-6408</v>
      </c>
      <c r="F554" s="239">
        <v>0.40526315789473677</v>
      </c>
      <c r="G554" s="199"/>
      <c r="H554" s="90"/>
      <c r="I554" s="20"/>
      <c r="J554" s="104"/>
      <c r="L554" s="95"/>
    </row>
    <row r="555" spans="1:12" s="95" customFormat="1" ht="16.5" customHeight="1" x14ac:dyDescent="0.2">
      <c r="A555" s="6"/>
      <c r="B555" s="833" t="s">
        <v>67</v>
      </c>
      <c r="C555" s="834"/>
      <c r="D555" s="93"/>
      <c r="E555" s="303">
        <v>57860224.887309685</v>
      </c>
      <c r="F555" s="237">
        <v>0.52540289067601265</v>
      </c>
      <c r="G555" s="199"/>
      <c r="H555" s="90"/>
      <c r="I555" s="94"/>
      <c r="J555" s="104"/>
      <c r="K555" s="209" t="b">
        <f>IF(ABS(E555-SUM(E556:E557))&lt;0.001,TRUE,FALSE)</f>
        <v>1</v>
      </c>
      <c r="L555" s="5"/>
    </row>
    <row r="556" spans="1:12" ht="18" customHeight="1" x14ac:dyDescent="0.2">
      <c r="A556" s="91"/>
      <c r="B556" s="829" t="s">
        <v>68</v>
      </c>
      <c r="C556" s="830"/>
      <c r="D556" s="90"/>
      <c r="E556" s="301">
        <v>52537362.589999683</v>
      </c>
      <c r="F556" s="239">
        <v>0.56388179148218054</v>
      </c>
      <c r="G556" s="200"/>
      <c r="H556" s="93"/>
      <c r="I556" s="20"/>
      <c r="J556" s="104"/>
    </row>
    <row r="557" spans="1:12" ht="15" customHeight="1" x14ac:dyDescent="0.2">
      <c r="B557" s="829" t="s">
        <v>69</v>
      </c>
      <c r="C557" s="830"/>
      <c r="D557" s="90"/>
      <c r="E557" s="301">
        <v>5322862.2973100077</v>
      </c>
      <c r="F557" s="239">
        <v>0.2273406903848314</v>
      </c>
      <c r="G557" s="199"/>
      <c r="H557" s="90"/>
      <c r="I557" s="20"/>
      <c r="J557" s="104"/>
      <c r="L557" s="95"/>
    </row>
    <row r="558" spans="1:12" s="95" customFormat="1" ht="27" customHeight="1" x14ac:dyDescent="0.2">
      <c r="A558" s="6"/>
      <c r="B558" s="838" t="s">
        <v>293</v>
      </c>
      <c r="C558" s="839"/>
      <c r="D558" s="98"/>
      <c r="E558" s="326">
        <v>6254003523.9083214</v>
      </c>
      <c r="F558" s="243">
        <v>-3.0392856788704625E-3</v>
      </c>
      <c r="G558" s="199"/>
      <c r="H558" s="90"/>
      <c r="I558" s="94"/>
      <c r="J558" s="104"/>
      <c r="K558" s="209" t="b">
        <f>IF(ABS(E558-SUM(E523,E551,E555))&lt;0.001,TRUE,FALSE)</f>
        <v>1</v>
      </c>
      <c r="L558" s="5"/>
    </row>
    <row r="559" spans="1:12" ht="21" customHeight="1" x14ac:dyDescent="0.25">
      <c r="A559" s="91"/>
      <c r="B559" s="7" t="s">
        <v>288</v>
      </c>
      <c r="C559" s="8"/>
      <c r="D559" s="8"/>
      <c r="E559" s="8"/>
      <c r="F559" s="8"/>
      <c r="G559" s="202"/>
      <c r="H559" s="99"/>
      <c r="I559" s="8"/>
    </row>
    <row r="560" spans="1:12" ht="10.5" customHeight="1" x14ac:dyDescent="0.2">
      <c r="B560" s="9"/>
      <c r="C560" s="10" t="str">
        <f>$C$3</f>
        <v>MOIS DE JUILLET 2024</v>
      </c>
      <c r="D560" s="11"/>
      <c r="G560" s="8"/>
      <c r="H560" s="8"/>
    </row>
    <row r="561" spans="1:12" ht="19.5" customHeight="1" x14ac:dyDescent="0.2">
      <c r="B561" s="12" t="str">
        <f>B519</f>
        <v xml:space="preserve">             I - ASSURANCE MALADIE : DÉPENSES en milliers d'euros</v>
      </c>
      <c r="C561" s="13"/>
      <c r="D561" s="13"/>
      <c r="E561" s="13"/>
      <c r="F561" s="14"/>
      <c r="I561" s="5"/>
    </row>
    <row r="562" spans="1:12" ht="12.75" x14ac:dyDescent="0.2">
      <c r="B562" s="831"/>
      <c r="C562" s="832"/>
      <c r="D562" s="87"/>
      <c r="E562" s="601" t="s">
        <v>6</v>
      </c>
      <c r="F562" s="339" t="str">
        <f>$H$5</f>
        <v>PCAP</v>
      </c>
      <c r="G562" s="15"/>
      <c r="H562" s="15"/>
      <c r="I562" s="5"/>
      <c r="L562" s="104"/>
    </row>
    <row r="563" spans="1:12" s="104" customFormat="1" ht="13.5" customHeight="1" x14ac:dyDescent="0.2">
      <c r="A563" s="6"/>
      <c r="B563" s="840" t="s">
        <v>292</v>
      </c>
      <c r="C563" s="841"/>
      <c r="D563" s="842"/>
      <c r="E563" s="101"/>
      <c r="F563" s="176"/>
      <c r="G563" s="89"/>
      <c r="H563" s="20"/>
    </row>
    <row r="564" spans="1:12" s="104" customFormat="1" ht="22.5" customHeight="1" x14ac:dyDescent="0.2">
      <c r="A564" s="6"/>
      <c r="B564" s="809" t="s">
        <v>291</v>
      </c>
      <c r="C564" s="810"/>
      <c r="D564" s="811"/>
      <c r="E564" s="327">
        <v>1312080118.6903932</v>
      </c>
      <c r="F564" s="177">
        <v>0.15101336365305285</v>
      </c>
      <c r="G564" s="102"/>
      <c r="H564" s="103"/>
      <c r="K564" s="209" t="b">
        <f>IF(ABS(E564-SUM(E565,E579,E587:E588,E592))&lt;0.001,TRUE,FALSE)</f>
        <v>1</v>
      </c>
    </row>
    <row r="565" spans="1:12" s="104" customFormat="1" ht="15" customHeight="1" x14ac:dyDescent="0.2">
      <c r="A565" s="24"/>
      <c r="B565" s="800" t="s">
        <v>183</v>
      </c>
      <c r="C565" s="801"/>
      <c r="D565" s="805"/>
      <c r="E565" s="327">
        <v>1087669466.2955639</v>
      </c>
      <c r="F565" s="177">
        <v>0.13996295873654252</v>
      </c>
      <c r="G565" s="105"/>
      <c r="H565" s="107"/>
      <c r="K565" s="209" t="b">
        <f>IF(ABS(E565-SUM(E566:E578))&lt;0.001,TRUE,FALSE)</f>
        <v>1</v>
      </c>
    </row>
    <row r="566" spans="1:12" s="104" customFormat="1" ht="15.75" customHeight="1" x14ac:dyDescent="0.2">
      <c r="A566" s="6"/>
      <c r="B566" s="806" t="s">
        <v>53</v>
      </c>
      <c r="C566" s="807"/>
      <c r="D566" s="808"/>
      <c r="E566" s="328">
        <v>748396434.77000129</v>
      </c>
      <c r="F566" s="174">
        <v>0.21292327286541024</v>
      </c>
      <c r="G566" s="109"/>
      <c r="H566" s="106"/>
    </row>
    <row r="567" spans="1:12" s="104" customFormat="1" ht="15.75" customHeight="1" x14ac:dyDescent="0.2">
      <c r="A567" s="6"/>
      <c r="B567" s="169" t="s">
        <v>360</v>
      </c>
      <c r="C567" s="383"/>
      <c r="D567" s="384"/>
      <c r="E567" s="328">
        <v>118251613.45159994</v>
      </c>
      <c r="F567" s="174">
        <v>-0.2049600477147252</v>
      </c>
      <c r="G567" s="109"/>
      <c r="H567" s="106"/>
    </row>
    <row r="568" spans="1:12" s="104" customFormat="1" ht="12.75" x14ac:dyDescent="0.2">
      <c r="A568" s="6"/>
      <c r="B568" s="806" t="s">
        <v>428</v>
      </c>
      <c r="C568" s="807"/>
      <c r="D568" s="808"/>
      <c r="E568" s="328">
        <v>39407014.730000146</v>
      </c>
      <c r="F568" s="174">
        <v>0.21112696474462656</v>
      </c>
      <c r="G568" s="109"/>
      <c r="H568" s="106"/>
    </row>
    <row r="569" spans="1:12" s="104" customFormat="1" ht="40.5" customHeight="1" x14ac:dyDescent="0.2">
      <c r="A569" s="6"/>
      <c r="B569" s="806" t="s">
        <v>54</v>
      </c>
      <c r="C569" s="807"/>
      <c r="D569" s="808"/>
      <c r="E569" s="328">
        <v>2789724.2500000005</v>
      </c>
      <c r="F569" s="174">
        <v>0.32279931851177901</v>
      </c>
      <c r="G569" s="109"/>
      <c r="H569" s="106"/>
    </row>
    <row r="570" spans="1:12" s="104" customFormat="1" ht="15" customHeight="1" x14ac:dyDescent="0.2">
      <c r="A570" s="6"/>
      <c r="B570" s="806" t="s">
        <v>497</v>
      </c>
      <c r="C570" s="807"/>
      <c r="D570" s="808"/>
      <c r="E570" s="328">
        <v>6675397.2500000047</v>
      </c>
      <c r="F570" s="174">
        <v>0.21676225489429912</v>
      </c>
      <c r="G570" s="109"/>
      <c r="H570" s="106"/>
    </row>
    <row r="571" spans="1:12" s="104" customFormat="1" ht="15" customHeight="1" x14ac:dyDescent="0.2">
      <c r="A571" s="6"/>
      <c r="B571" s="806" t="s">
        <v>302</v>
      </c>
      <c r="C571" s="807"/>
      <c r="D571" s="808"/>
      <c r="E571" s="328">
        <v>1060.1100000000004</v>
      </c>
      <c r="F571" s="174"/>
      <c r="G571" s="109"/>
      <c r="H571" s="106"/>
    </row>
    <row r="572" spans="1:12" s="104" customFormat="1" ht="12.75" x14ac:dyDescent="0.2">
      <c r="A572" s="6"/>
      <c r="B572" s="169" t="s">
        <v>184</v>
      </c>
      <c r="C572" s="170"/>
      <c r="D572" s="171"/>
      <c r="E572" s="328">
        <v>85627924.289999947</v>
      </c>
      <c r="F572" s="174">
        <v>0.29018063832557406</v>
      </c>
      <c r="G572" s="109"/>
      <c r="H572" s="106"/>
    </row>
    <row r="573" spans="1:12" s="104" customFormat="1" ht="12.75" x14ac:dyDescent="0.2">
      <c r="A573" s="6"/>
      <c r="B573" s="395" t="s">
        <v>373</v>
      </c>
      <c r="C573" s="170"/>
      <c r="D573" s="171"/>
      <c r="E573" s="328">
        <v>72426187.70999971</v>
      </c>
      <c r="F573" s="174">
        <v>3.8883634994684613E-2</v>
      </c>
      <c r="G573" s="109"/>
      <c r="H573" s="110"/>
    </row>
    <row r="574" spans="1:12" s="104" customFormat="1" ht="12.75" x14ac:dyDescent="0.2">
      <c r="A574" s="6"/>
      <c r="B574" s="169" t="s">
        <v>185</v>
      </c>
      <c r="C574" s="170"/>
      <c r="D574" s="171"/>
      <c r="E574" s="328">
        <v>80126.253962999981</v>
      </c>
      <c r="F574" s="174">
        <v>-2.7412696994761565E-2</v>
      </c>
      <c r="G574" s="109"/>
      <c r="H574" s="110"/>
    </row>
    <row r="575" spans="1:12" s="104" customFormat="1" ht="24" customHeight="1" x14ac:dyDescent="0.2">
      <c r="A575" s="6"/>
      <c r="B575" s="806" t="s">
        <v>186</v>
      </c>
      <c r="C575" s="807"/>
      <c r="D575" s="808"/>
      <c r="E575" s="328">
        <v>13438183.889999993</v>
      </c>
      <c r="F575" s="174">
        <v>0.18915354164222653</v>
      </c>
      <c r="G575" s="109"/>
      <c r="H575" s="110"/>
    </row>
    <row r="576" spans="1:12" s="104" customFormat="1" ht="12.75" x14ac:dyDescent="0.2">
      <c r="A576" s="6"/>
      <c r="B576" s="806" t="s">
        <v>187</v>
      </c>
      <c r="C576" s="807"/>
      <c r="D576" s="808"/>
      <c r="E576" s="328"/>
      <c r="F576" s="174"/>
      <c r="G576" s="109"/>
      <c r="H576" s="110"/>
    </row>
    <row r="577" spans="1:11" s="104" customFormat="1" ht="12.75" x14ac:dyDescent="0.2">
      <c r="A577" s="6"/>
      <c r="B577" s="806" t="s">
        <v>188</v>
      </c>
      <c r="C577" s="807"/>
      <c r="D577" s="808"/>
      <c r="E577" s="328">
        <v>110180.59000000011</v>
      </c>
      <c r="F577" s="174">
        <v>0.32249452964554481</v>
      </c>
      <c r="G577" s="109"/>
      <c r="H577" s="106"/>
    </row>
    <row r="578" spans="1:11" s="104" customFormat="1" ht="12.75" x14ac:dyDescent="0.2">
      <c r="A578" s="6"/>
      <c r="B578" s="806" t="s">
        <v>378</v>
      </c>
      <c r="C578" s="807"/>
      <c r="D578" s="808"/>
      <c r="E578" s="328">
        <v>465619</v>
      </c>
      <c r="F578" s="174">
        <v>0.28333333333333344</v>
      </c>
      <c r="G578" s="109"/>
      <c r="H578" s="106"/>
    </row>
    <row r="579" spans="1:11" s="104" customFormat="1" ht="21" customHeight="1" x14ac:dyDescent="0.2">
      <c r="A579" s="6"/>
      <c r="B579" s="800" t="s">
        <v>55</v>
      </c>
      <c r="C579" s="801"/>
      <c r="D579" s="805"/>
      <c r="E579" s="327">
        <v>23011516.194828998</v>
      </c>
      <c r="F579" s="177">
        <v>-8.2806028526180575E-2</v>
      </c>
      <c r="G579" s="109"/>
      <c r="H579" s="106"/>
      <c r="K579" s="209" t="b">
        <f>IF(ABS(E579-SUM(E580,E583,E586))&lt;0.001,TRUE,FALSE)</f>
        <v>1</v>
      </c>
    </row>
    <row r="580" spans="1:11" s="104" customFormat="1" ht="18" customHeight="1" x14ac:dyDescent="0.2">
      <c r="A580" s="6"/>
      <c r="B580" s="824" t="s">
        <v>56</v>
      </c>
      <c r="C580" s="825"/>
      <c r="D580" s="826"/>
      <c r="E580" s="328">
        <v>12497265.770432992</v>
      </c>
      <c r="F580" s="174">
        <v>-7.9083808634853758E-2</v>
      </c>
      <c r="G580" s="108"/>
      <c r="H580" s="106"/>
      <c r="K580" s="209" t="b">
        <f>IF(ABS(E580-SUM(E581:E582))&lt;0.001,TRUE,FALSE)</f>
        <v>1</v>
      </c>
    </row>
    <row r="581" spans="1:11" s="104" customFormat="1" ht="15" customHeight="1" x14ac:dyDescent="0.2">
      <c r="A581" s="6"/>
      <c r="B581" s="806" t="s">
        <v>57</v>
      </c>
      <c r="C581" s="807"/>
      <c r="D581" s="808"/>
      <c r="E581" s="328">
        <v>664176.559999994</v>
      </c>
      <c r="F581" s="174">
        <v>0.19681453740224253</v>
      </c>
      <c r="G581" s="109"/>
      <c r="H581" s="106"/>
    </row>
    <row r="582" spans="1:11" s="104" customFormat="1" ht="15" customHeight="1" x14ac:dyDescent="0.2">
      <c r="A582" s="6"/>
      <c r="B582" s="806" t="s">
        <v>58</v>
      </c>
      <c r="C582" s="807"/>
      <c r="D582" s="808"/>
      <c r="E582" s="328">
        <v>11833089.210432999</v>
      </c>
      <c r="F582" s="174">
        <v>-9.0847520389849001E-2</v>
      </c>
      <c r="G582" s="109"/>
      <c r="H582" s="111"/>
    </row>
    <row r="583" spans="1:11" s="104" customFormat="1" ht="18" customHeight="1" x14ac:dyDescent="0.2">
      <c r="A583" s="24"/>
      <c r="B583" s="824" t="s">
        <v>379</v>
      </c>
      <c r="C583" s="825"/>
      <c r="D583" s="826"/>
      <c r="E583" s="328">
        <v>10514250.424396003</v>
      </c>
      <c r="F583" s="174">
        <v>-8.7191319021319935E-2</v>
      </c>
      <c r="G583" s="109"/>
      <c r="H583" s="112"/>
      <c r="K583" s="209" t="b">
        <f>IF(ABS(E583-SUM(E584:E585))&lt;0.001,TRUE,FALSE)</f>
        <v>1</v>
      </c>
    </row>
    <row r="584" spans="1:11" s="104" customFormat="1" ht="15" customHeight="1" x14ac:dyDescent="0.2">
      <c r="A584" s="24"/>
      <c r="B584" s="806" t="s">
        <v>372</v>
      </c>
      <c r="C584" s="807"/>
      <c r="D584" s="808"/>
      <c r="E584" s="328"/>
      <c r="F584" s="174"/>
      <c r="G584" s="109"/>
      <c r="H584" s="107"/>
    </row>
    <row r="585" spans="1:11" s="104" customFormat="1" ht="15" customHeight="1" x14ac:dyDescent="0.2">
      <c r="A585" s="6"/>
      <c r="B585" s="806" t="s">
        <v>434</v>
      </c>
      <c r="C585" s="807"/>
      <c r="D585" s="808"/>
      <c r="E585" s="328">
        <v>10514250.424396003</v>
      </c>
      <c r="F585" s="174">
        <v>-8.7191319021319935E-2</v>
      </c>
      <c r="G585" s="109"/>
      <c r="H585" s="106"/>
    </row>
    <row r="586" spans="1:11" s="104" customFormat="1" ht="15" customHeight="1" x14ac:dyDescent="0.2">
      <c r="A586" s="6"/>
      <c r="B586" s="824" t="s">
        <v>180</v>
      </c>
      <c r="C586" s="825"/>
      <c r="D586" s="826"/>
      <c r="E586" s="328"/>
      <c r="F586" s="174"/>
      <c r="G586" s="109"/>
      <c r="H586" s="111"/>
    </row>
    <row r="587" spans="1:11" s="104" customFormat="1" ht="18" customHeight="1" x14ac:dyDescent="0.2">
      <c r="A587" s="6"/>
      <c r="B587" s="800" t="s">
        <v>189</v>
      </c>
      <c r="C587" s="801"/>
      <c r="D587" s="805"/>
      <c r="E587" s="327">
        <v>91388121.820000187</v>
      </c>
      <c r="F587" s="177">
        <v>0.20778666452065586</v>
      </c>
      <c r="G587" s="109"/>
      <c r="H587" s="111"/>
    </row>
    <row r="588" spans="1:11" s="104" customFormat="1" ht="26.25" customHeight="1" x14ac:dyDescent="0.2">
      <c r="A588" s="24"/>
      <c r="B588" s="800" t="s">
        <v>190</v>
      </c>
      <c r="C588" s="801"/>
      <c r="D588" s="805"/>
      <c r="E588" s="327">
        <v>119784222.38000003</v>
      </c>
      <c r="F588" s="177">
        <v>0.2867708305691572</v>
      </c>
      <c r="G588" s="109"/>
      <c r="H588" s="107"/>
      <c r="K588" s="209" t="b">
        <f>IF(ABS(E588-SUM(E589:E591))&lt;0.001,TRUE,FALSE)</f>
        <v>1</v>
      </c>
    </row>
    <row r="589" spans="1:11" s="104" customFormat="1" ht="17.25" customHeight="1" x14ac:dyDescent="0.2">
      <c r="A589" s="6"/>
      <c r="B589" s="806" t="s">
        <v>191</v>
      </c>
      <c r="C589" s="807"/>
      <c r="D589" s="808"/>
      <c r="E589" s="328">
        <v>103053474.49000004</v>
      </c>
      <c r="F589" s="174">
        <v>0.3250080545655436</v>
      </c>
      <c r="G589" s="109"/>
      <c r="H589" s="106"/>
    </row>
    <row r="590" spans="1:11" s="104" customFormat="1" ht="17.25" customHeight="1" x14ac:dyDescent="0.2">
      <c r="A590" s="6"/>
      <c r="B590" s="806" t="s">
        <v>392</v>
      </c>
      <c r="C590" s="807"/>
      <c r="D590" s="808"/>
      <c r="E590" s="328">
        <v>39802.439999999988</v>
      </c>
      <c r="F590" s="174">
        <v>-0.1183482846833922</v>
      </c>
      <c r="G590" s="109"/>
      <c r="H590" s="106"/>
    </row>
    <row r="591" spans="1:11" s="104" customFormat="1" ht="17.25" customHeight="1" x14ac:dyDescent="0.2">
      <c r="A591" s="6"/>
      <c r="B591" s="422" t="s">
        <v>393</v>
      </c>
      <c r="C591" s="383"/>
      <c r="D591" s="384"/>
      <c r="E591" s="328">
        <v>16690945.44999999</v>
      </c>
      <c r="F591" s="174">
        <v>9.3188581994564146E-2</v>
      </c>
      <c r="G591" s="109"/>
      <c r="H591" s="106"/>
    </row>
    <row r="592" spans="1:11" s="104" customFormat="1" ht="13.5" customHeight="1" x14ac:dyDescent="0.2">
      <c r="A592" s="6"/>
      <c r="B592" s="800" t="s">
        <v>82</v>
      </c>
      <c r="C592" s="814"/>
      <c r="D592" s="815"/>
      <c r="E592" s="327">
        <v>-9773208</v>
      </c>
      <c r="F592" s="177">
        <v>0.21616053835574656</v>
      </c>
      <c r="G592" s="109"/>
      <c r="H592" s="106"/>
    </row>
    <row r="593" spans="1:12" s="104" customFormat="1" ht="32.25" customHeight="1" x14ac:dyDescent="0.2">
      <c r="A593" s="6"/>
      <c r="B593" s="809" t="s">
        <v>60</v>
      </c>
      <c r="C593" s="810"/>
      <c r="D593" s="811"/>
      <c r="E593" s="327">
        <v>38991971.179910988</v>
      </c>
      <c r="F593" s="177">
        <v>-0.25212961945568624</v>
      </c>
      <c r="G593" s="102"/>
      <c r="H593" s="106"/>
      <c r="K593" s="209" t="b">
        <f>IF(ABS(E593-SUM(E594:E596))&lt;0.001,TRUE,FALSE)</f>
        <v>1</v>
      </c>
    </row>
    <row r="594" spans="1:12" s="104" customFormat="1" ht="12.75" customHeight="1" x14ac:dyDescent="0.2">
      <c r="A594" s="24"/>
      <c r="B594" s="886" t="s">
        <v>390</v>
      </c>
      <c r="C594" s="807"/>
      <c r="D594" s="808"/>
      <c r="E594" s="328">
        <v>25783066.572965983</v>
      </c>
      <c r="F594" s="174"/>
      <c r="G594" s="105"/>
      <c r="H594" s="107"/>
    </row>
    <row r="595" spans="1:12" s="104" customFormat="1" ht="12.75" customHeight="1" x14ac:dyDescent="0.2">
      <c r="A595" s="24"/>
      <c r="B595" s="886" t="s">
        <v>391</v>
      </c>
      <c r="C595" s="807"/>
      <c r="D595" s="808"/>
      <c r="E595" s="328">
        <v>13208904.606945002</v>
      </c>
      <c r="F595" s="174">
        <v>-0.68059261112883918</v>
      </c>
      <c r="G595" s="105"/>
      <c r="H595" s="107"/>
    </row>
    <row r="596" spans="1:12" s="104" customFormat="1" ht="12.75" customHeight="1" x14ac:dyDescent="0.2">
      <c r="A596" s="24"/>
      <c r="B596" s="886" t="s">
        <v>462</v>
      </c>
      <c r="C596" s="807"/>
      <c r="D596" s="808"/>
      <c r="E596" s="328"/>
      <c r="F596" s="174"/>
      <c r="G596" s="105"/>
      <c r="H596" s="107"/>
    </row>
    <row r="597" spans="1:12" s="104" customFormat="1" ht="17.25" hidden="1" customHeight="1" x14ac:dyDescent="0.2">
      <c r="A597" s="24"/>
      <c r="B597" s="809"/>
      <c r="C597" s="810"/>
      <c r="D597" s="811"/>
      <c r="E597" s="327"/>
      <c r="F597" s="177"/>
      <c r="G597" s="105"/>
      <c r="H597" s="107"/>
      <c r="L597" s="359"/>
    </row>
    <row r="598" spans="1:12" s="359" customFormat="1" ht="29.25" customHeight="1" x14ac:dyDescent="0.2">
      <c r="A598" s="6"/>
      <c r="B598" s="809" t="s">
        <v>481</v>
      </c>
      <c r="C598" s="810"/>
      <c r="D598" s="811"/>
      <c r="E598" s="328"/>
      <c r="F598" s="328"/>
      <c r="G598" s="109"/>
      <c r="H598" s="106"/>
    </row>
    <row r="599" spans="1:12" s="359" customFormat="1" ht="25.5" customHeight="1" x14ac:dyDescent="0.2">
      <c r="A599" s="356"/>
      <c r="B599" s="809" t="s">
        <v>482</v>
      </c>
      <c r="C599" s="816"/>
      <c r="D599" s="817"/>
      <c r="E599" s="328"/>
      <c r="F599" s="174"/>
      <c r="G599" s="357"/>
      <c r="H599" s="358"/>
    </row>
    <row r="600" spans="1:12" s="359" customFormat="1" ht="24.75" customHeight="1" x14ac:dyDescent="0.2">
      <c r="A600" s="356"/>
      <c r="B600" s="809" t="s">
        <v>342</v>
      </c>
      <c r="C600" s="816"/>
      <c r="D600" s="817"/>
      <c r="E600" s="327">
        <v>338490173.21296185</v>
      </c>
      <c r="F600" s="177">
        <v>4.5451486783125938E-2</v>
      </c>
      <c r="G600" s="357"/>
      <c r="H600" s="358"/>
      <c r="K600" s="209" t="b">
        <f>IF(ABS(E600-SUM(E601,E610))&lt;0.001,TRUE,FALSE)</f>
        <v>1</v>
      </c>
    </row>
    <row r="601" spans="1:12" s="359" customFormat="1" ht="21" customHeight="1" x14ac:dyDescent="0.2">
      <c r="A601" s="356"/>
      <c r="B601" s="800" t="s">
        <v>61</v>
      </c>
      <c r="C601" s="801"/>
      <c r="D601" s="805"/>
      <c r="E601" s="327">
        <v>82246785.389623076</v>
      </c>
      <c r="F601" s="177">
        <v>-0.11985234801060529</v>
      </c>
      <c r="G601" s="357"/>
      <c r="H601" s="358"/>
      <c r="K601" s="209" t="b">
        <f>IF(ABS(E601-SUM(E602:E609))&lt;0.001,TRUE,FALSE)</f>
        <v>1</v>
      </c>
      <c r="L601" s="104"/>
    </row>
    <row r="602" spans="1:12" s="104" customFormat="1" ht="18.75" customHeight="1" x14ac:dyDescent="0.2">
      <c r="A602" s="6"/>
      <c r="B602" s="806" t="s">
        <v>471</v>
      </c>
      <c r="C602" s="807"/>
      <c r="D602" s="808"/>
      <c r="E602" s="328">
        <v>5926.25</v>
      </c>
      <c r="F602" s="174"/>
      <c r="G602" s="105"/>
      <c r="H602" s="106"/>
    </row>
    <row r="603" spans="1:12" s="104" customFormat="1" ht="18.75" customHeight="1" x14ac:dyDescent="0.2">
      <c r="A603" s="6"/>
      <c r="B603" s="806" t="s">
        <v>473</v>
      </c>
      <c r="C603" s="807"/>
      <c r="D603" s="808"/>
      <c r="E603" s="328">
        <v>81451731.432969987</v>
      </c>
      <c r="F603" s="174">
        <v>-9.3316756098877351E-2</v>
      </c>
      <c r="G603" s="105"/>
      <c r="H603" s="106"/>
    </row>
    <row r="604" spans="1:12" s="104" customFormat="1" ht="18.75" customHeight="1" x14ac:dyDescent="0.2">
      <c r="A604" s="6"/>
      <c r="B604" s="806" t="s">
        <v>430</v>
      </c>
      <c r="C604" s="807"/>
      <c r="D604" s="808"/>
      <c r="E604" s="328"/>
      <c r="F604" s="174"/>
      <c r="G604" s="105"/>
      <c r="H604" s="106"/>
    </row>
    <row r="605" spans="1:12" s="104" customFormat="1" ht="15" customHeight="1" x14ac:dyDescent="0.2">
      <c r="A605" s="6"/>
      <c r="B605" s="806" t="s">
        <v>469</v>
      </c>
      <c r="C605" s="807"/>
      <c r="D605" s="808"/>
      <c r="E605" s="328"/>
      <c r="F605" s="174"/>
      <c r="G605" s="108"/>
      <c r="H605" s="106"/>
    </row>
    <row r="606" spans="1:12" s="104" customFormat="1" ht="12.75" customHeight="1" x14ac:dyDescent="0.2">
      <c r="A606" s="6"/>
      <c r="B606" s="806" t="s">
        <v>399</v>
      </c>
      <c r="C606" s="807"/>
      <c r="D606" s="808"/>
      <c r="E606" s="328">
        <v>0</v>
      </c>
      <c r="F606" s="174">
        <v>-1</v>
      </c>
      <c r="G606" s="109"/>
      <c r="H606" s="106"/>
    </row>
    <row r="607" spans="1:12" s="104" customFormat="1" ht="12.75" customHeight="1" x14ac:dyDescent="0.2">
      <c r="A607" s="6"/>
      <c r="B607" s="806" t="s">
        <v>400</v>
      </c>
      <c r="C607" s="807"/>
      <c r="D607" s="808"/>
      <c r="E607" s="328"/>
      <c r="F607" s="174"/>
      <c r="G607" s="109"/>
      <c r="H607" s="106"/>
    </row>
    <row r="608" spans="1:12" s="104" customFormat="1" ht="12.75" customHeight="1" x14ac:dyDescent="0.2">
      <c r="A608" s="6"/>
      <c r="B608" s="886" t="s">
        <v>443</v>
      </c>
      <c r="C608" s="807"/>
      <c r="D608" s="808"/>
      <c r="E608" s="328">
        <v>743451.54665299971</v>
      </c>
      <c r="F608" s="174">
        <v>-0.79255543543880358</v>
      </c>
      <c r="G608" s="109"/>
      <c r="H608" s="106"/>
    </row>
    <row r="609" spans="1:12" s="104" customFormat="1" ht="12.75" customHeight="1" x14ac:dyDescent="0.2">
      <c r="A609" s="6"/>
      <c r="B609" s="886" t="s">
        <v>401</v>
      </c>
      <c r="C609" s="807"/>
      <c r="D609" s="808"/>
      <c r="E609" s="328">
        <v>45676.159999999996</v>
      </c>
      <c r="F609" s="174">
        <v>0.27591422833801249</v>
      </c>
      <c r="G609" s="102"/>
      <c r="H609" s="106"/>
    </row>
    <row r="610" spans="1:12" s="104" customFormat="1" ht="11.25" customHeight="1" x14ac:dyDescent="0.2">
      <c r="A610" s="6"/>
      <c r="B610" s="800" t="s">
        <v>62</v>
      </c>
      <c r="C610" s="801"/>
      <c r="D610" s="805"/>
      <c r="E610" s="327">
        <v>256243387.82333878</v>
      </c>
      <c r="F610" s="177">
        <v>0.11251717461862376</v>
      </c>
      <c r="G610" s="102"/>
      <c r="H610" s="106"/>
      <c r="K610" s="209" t="b">
        <f>IF(ABS(E610-SUM(E611:E619))&lt;0.001,TRUE,FALSE)</f>
        <v>1</v>
      </c>
    </row>
    <row r="611" spans="1:12" s="104" customFormat="1" ht="15" customHeight="1" x14ac:dyDescent="0.2">
      <c r="A611" s="6"/>
      <c r="B611" s="806" t="s">
        <v>470</v>
      </c>
      <c r="C611" s="807"/>
      <c r="D611" s="808"/>
      <c r="E611" s="328">
        <v>126270363.73241308</v>
      </c>
      <c r="F611" s="174">
        <v>-0.19228452017687836</v>
      </c>
      <c r="G611" s="108"/>
      <c r="H611" s="113"/>
    </row>
    <row r="612" spans="1:12" s="104" customFormat="1" ht="15" customHeight="1" x14ac:dyDescent="0.2">
      <c r="A612" s="6"/>
      <c r="B612" s="806" t="s">
        <v>474</v>
      </c>
      <c r="C612" s="807"/>
      <c r="D612" s="808"/>
      <c r="E612" s="328">
        <v>100484424.09559599</v>
      </c>
      <c r="F612" s="174"/>
      <c r="G612" s="108"/>
      <c r="H612" s="113"/>
    </row>
    <row r="613" spans="1:12" s="104" customFormat="1" ht="15" customHeight="1" x14ac:dyDescent="0.2">
      <c r="A613" s="6"/>
      <c r="B613" s="806" t="s">
        <v>402</v>
      </c>
      <c r="C613" s="807"/>
      <c r="D613" s="808"/>
      <c r="E613" s="328">
        <v>34662.459999999992</v>
      </c>
      <c r="F613" s="174">
        <v>-0.9979917582253417</v>
      </c>
      <c r="G613" s="108"/>
      <c r="H613" s="113"/>
    </row>
    <row r="614" spans="1:12" s="104" customFormat="1" ht="12.75" customHeight="1" x14ac:dyDescent="0.2">
      <c r="A614" s="6"/>
      <c r="B614" s="806" t="s">
        <v>469</v>
      </c>
      <c r="C614" s="807"/>
      <c r="D614" s="808"/>
      <c r="E614" s="328">
        <v>756951.14</v>
      </c>
      <c r="F614" s="174">
        <v>-0.4538879422455796</v>
      </c>
      <c r="G614" s="109"/>
      <c r="H614" s="113"/>
    </row>
    <row r="615" spans="1:12" s="104" customFormat="1" ht="12.75" customHeight="1" x14ac:dyDescent="0.2">
      <c r="A615" s="6"/>
      <c r="B615" s="806" t="s">
        <v>472</v>
      </c>
      <c r="C615" s="807"/>
      <c r="D615" s="808"/>
      <c r="E615" s="328">
        <v>17726740.970000006</v>
      </c>
      <c r="F615" s="174"/>
      <c r="G615" s="109"/>
      <c r="H615" s="113"/>
    </row>
    <row r="616" spans="1:12" s="104" customFormat="1" ht="12.75" customHeight="1" x14ac:dyDescent="0.2">
      <c r="A616" s="6"/>
      <c r="B616" s="806" t="s">
        <v>399</v>
      </c>
      <c r="C616" s="807"/>
      <c r="D616" s="808"/>
      <c r="E616" s="328">
        <v>8017318.9934640024</v>
      </c>
      <c r="F616" s="174">
        <v>-0.8393864373967721</v>
      </c>
      <c r="G616" s="109"/>
      <c r="H616" s="113"/>
    </row>
    <row r="617" spans="1:12" s="104" customFormat="1" ht="12.75" customHeight="1" x14ac:dyDescent="0.2">
      <c r="A617" s="6"/>
      <c r="B617" s="806" t="s">
        <v>400</v>
      </c>
      <c r="C617" s="807"/>
      <c r="D617" s="808"/>
      <c r="E617" s="328">
        <v>24</v>
      </c>
      <c r="F617" s="174"/>
      <c r="G617" s="109"/>
      <c r="H617" s="113"/>
      <c r="L617" s="457"/>
    </row>
    <row r="618" spans="1:12" s="457" customFormat="1" ht="12.75" customHeight="1" x14ac:dyDescent="0.2">
      <c r="A618" s="6"/>
      <c r="B618" s="588" t="s">
        <v>425</v>
      </c>
      <c r="C618" s="589"/>
      <c r="D618" s="590"/>
      <c r="E618" s="453">
        <v>2383993.6518659983</v>
      </c>
      <c r="F618" s="454">
        <v>-0.1813543068878164</v>
      </c>
      <c r="G618" s="109"/>
      <c r="H618" s="113"/>
      <c r="K618" s="104"/>
    </row>
    <row r="619" spans="1:12" s="457" customFormat="1" ht="12.75" customHeight="1" x14ac:dyDescent="0.2">
      <c r="A619" s="452"/>
      <c r="B619" s="886" t="s">
        <v>403</v>
      </c>
      <c r="C619" s="807"/>
      <c r="D619" s="808"/>
      <c r="E619" s="453">
        <v>568908.77999999933</v>
      </c>
      <c r="F619" s="454">
        <v>-0.77634499343276619</v>
      </c>
      <c r="G619" s="455"/>
      <c r="H619" s="456"/>
    </row>
    <row r="620" spans="1:12" s="457" customFormat="1" ht="21" customHeight="1" x14ac:dyDescent="0.2">
      <c r="A620" s="452"/>
      <c r="B620" s="809" t="s">
        <v>343</v>
      </c>
      <c r="C620" s="810"/>
      <c r="D620" s="810"/>
      <c r="E620" s="458"/>
      <c r="F620" s="459"/>
      <c r="G620" s="455"/>
      <c r="H620" s="456"/>
    </row>
    <row r="621" spans="1:12" s="457" customFormat="1" ht="18.75" customHeight="1" x14ac:dyDescent="0.2">
      <c r="A621" s="452"/>
      <c r="B621" s="809" t="s">
        <v>344</v>
      </c>
      <c r="C621" s="810"/>
      <c r="D621" s="810"/>
      <c r="E621" s="458">
        <v>21978897.974055991</v>
      </c>
      <c r="F621" s="459">
        <v>7.8664442579530203E-2</v>
      </c>
      <c r="G621" s="460"/>
      <c r="H621" s="461"/>
      <c r="K621" s="209" t="b">
        <f>IF(ABS(E621-SUM(E622:E624))&lt;0.001,TRUE,FALSE)</f>
        <v>1</v>
      </c>
    </row>
    <row r="622" spans="1:12" s="457" customFormat="1" ht="15" customHeight="1" x14ac:dyDescent="0.2">
      <c r="A622" s="452"/>
      <c r="B622" s="800" t="s">
        <v>63</v>
      </c>
      <c r="C622" s="801"/>
      <c r="D622" s="801"/>
      <c r="E622" s="453">
        <v>7664530.2640559943</v>
      </c>
      <c r="F622" s="454">
        <v>0.26038683684712782</v>
      </c>
      <c r="G622" s="460"/>
      <c r="H622" s="461"/>
    </row>
    <row r="623" spans="1:12" s="457" customFormat="1" ht="12.75" customHeight="1" x14ac:dyDescent="0.2">
      <c r="A623" s="452"/>
      <c r="B623" s="800" t="s">
        <v>64</v>
      </c>
      <c r="C623" s="801"/>
      <c r="D623" s="801"/>
      <c r="E623" s="453">
        <v>14314367.709999993</v>
      </c>
      <c r="F623" s="454">
        <v>7.7274140235947364E-2</v>
      </c>
      <c r="G623" s="462"/>
      <c r="H623" s="461"/>
      <c r="L623" s="602"/>
    </row>
    <row r="624" spans="1:12" s="457" customFormat="1" ht="12.75" customHeight="1" x14ac:dyDescent="0.2">
      <c r="A624" s="452"/>
      <c r="B624" s="800" t="s">
        <v>478</v>
      </c>
      <c r="C624" s="801"/>
      <c r="D624" s="801"/>
      <c r="E624" s="453"/>
      <c r="F624" s="581"/>
      <c r="G624" s="462"/>
      <c r="H624" s="461"/>
      <c r="L624" s="602"/>
    </row>
    <row r="625" spans="1:12" s="457" customFormat="1" ht="12.75" customHeight="1" x14ac:dyDescent="0.2">
      <c r="A625" s="452"/>
      <c r="B625" s="800" t="s">
        <v>479</v>
      </c>
      <c r="C625" s="801"/>
      <c r="D625" s="801"/>
      <c r="E625" s="453"/>
      <c r="F625" s="581"/>
      <c r="G625" s="462"/>
      <c r="H625" s="461"/>
      <c r="L625" s="602"/>
    </row>
    <row r="626" spans="1:12" s="602" customFormat="1" ht="12.75" customHeight="1" x14ac:dyDescent="0.2">
      <c r="A626" s="452"/>
      <c r="B626" s="818" t="s">
        <v>290</v>
      </c>
      <c r="C626" s="819"/>
      <c r="D626" s="820"/>
      <c r="E626" s="326">
        <v>1711541161.057322</v>
      </c>
      <c r="F626" s="243">
        <v>0.11412339344835942</v>
      </c>
      <c r="G626" s="462"/>
      <c r="H626" s="461"/>
      <c r="J626" s="457"/>
      <c r="K626" s="209" t="b">
        <f>IF(ABS(E626-SUM(E564,E593,E597:E600,E620:E621))&lt;0.001,TRUE,FALSE)</f>
        <v>1</v>
      </c>
      <c r="L626" s="5"/>
    </row>
    <row r="627" spans="1:12" ht="15.75" x14ac:dyDescent="0.25">
      <c r="A627" s="463"/>
      <c r="B627" s="7" t="s">
        <v>288</v>
      </c>
      <c r="C627" s="8"/>
      <c r="D627" s="8"/>
      <c r="E627" s="8"/>
      <c r="F627" s="115"/>
      <c r="G627" s="580"/>
      <c r="H627" s="465"/>
      <c r="I627" s="8"/>
    </row>
    <row r="628" spans="1:12" ht="12" customHeight="1" x14ac:dyDescent="0.2">
      <c r="B628" s="9"/>
      <c r="C628" s="10" t="str">
        <f>$C$3</f>
        <v>MOIS DE JUILLET 2024</v>
      </c>
      <c r="D628" s="11"/>
      <c r="F628" s="116"/>
      <c r="G628" s="115"/>
      <c r="H628" s="115"/>
    </row>
    <row r="629" spans="1:12" ht="19.5" customHeight="1" x14ac:dyDescent="0.2">
      <c r="B629" s="12" t="str">
        <f>B561</f>
        <v xml:space="preserve">             I - ASSURANCE MALADIE : DÉPENSES en milliers d'euros</v>
      </c>
      <c r="C629" s="13"/>
      <c r="D629" s="13"/>
      <c r="E629" s="13"/>
      <c r="F629" s="14"/>
      <c r="G629" s="116"/>
      <c r="H629" s="116"/>
      <c r="I629" s="15"/>
    </row>
    <row r="630" spans="1:12" ht="12.75" x14ac:dyDescent="0.2">
      <c r="B630" s="831"/>
      <c r="C630" s="832"/>
      <c r="D630" s="87"/>
      <c r="E630" s="601" t="s">
        <v>6</v>
      </c>
      <c r="F630" s="339" t="str">
        <f>$H$5</f>
        <v>PCAP</v>
      </c>
      <c r="G630" s="15"/>
      <c r="H630" s="15"/>
      <c r="I630" s="20"/>
    </row>
    <row r="631" spans="1:12" s="121" customFormat="1" ht="15.75" customHeight="1" x14ac:dyDescent="0.2">
      <c r="A631" s="6"/>
      <c r="B631" s="126" t="s">
        <v>475</v>
      </c>
      <c r="C631" s="126"/>
      <c r="D631" s="126"/>
      <c r="E631" s="326">
        <v>71199915.727233022</v>
      </c>
      <c r="F631" s="243">
        <v>9.944102180019132E-2</v>
      </c>
      <c r="G631" s="175"/>
      <c r="H631" s="122"/>
      <c r="I631" s="120"/>
      <c r="J631" s="104"/>
      <c r="K631" s="209"/>
      <c r="L631" s="5"/>
    </row>
    <row r="632" spans="1:12" ht="12" customHeight="1" x14ac:dyDescent="0.2">
      <c r="A632" s="114"/>
      <c r="B632" s="123"/>
      <c r="C632" s="124"/>
      <c r="D632" s="124"/>
      <c r="E632" s="599"/>
      <c r="F632" s="598"/>
      <c r="G632" s="204"/>
      <c r="H632" s="119"/>
      <c r="I632" s="111"/>
      <c r="L632" s="121"/>
    </row>
    <row r="633" spans="1:12" s="121" customFormat="1" ht="17.25" customHeight="1" x14ac:dyDescent="0.2">
      <c r="A633" s="6"/>
      <c r="B633" s="126" t="s">
        <v>30</v>
      </c>
      <c r="C633" s="127"/>
      <c r="D633" s="128"/>
      <c r="E633" s="407">
        <v>8036744600.6928768</v>
      </c>
      <c r="F633" s="408">
        <v>2.0661924628149642E-2</v>
      </c>
      <c r="G633" s="205"/>
      <c r="H633" s="125"/>
      <c r="I633" s="120"/>
      <c r="J633" s="104"/>
      <c r="K633" s="209" t="b">
        <f>IF(ABS(E633-SUM(E558,E626,E631))&lt;0.001,TRUE,FALSE)</f>
        <v>1</v>
      </c>
      <c r="L633" s="5"/>
    </row>
    <row r="634" spans="1:12" ht="12.75" x14ac:dyDescent="0.2">
      <c r="A634" s="114"/>
      <c r="B634" s="218"/>
      <c r="C634" s="127"/>
      <c r="D634" s="127"/>
      <c r="E634" s="409"/>
      <c r="F634" s="410"/>
      <c r="G634" s="206"/>
      <c r="H634" s="129"/>
      <c r="I634" s="111"/>
      <c r="L634" s="121"/>
    </row>
    <row r="635" spans="1:12" s="121" customFormat="1" ht="17.25" customHeight="1" x14ac:dyDescent="0.2">
      <c r="A635" s="6"/>
      <c r="B635" s="126" t="s">
        <v>240</v>
      </c>
      <c r="C635" s="127"/>
      <c r="D635" s="128"/>
      <c r="E635" s="407">
        <v>4976151.669999999</v>
      </c>
      <c r="F635" s="408">
        <v>4.557422916764331E-2</v>
      </c>
      <c r="G635" s="206"/>
      <c r="H635" s="130"/>
      <c r="I635" s="120"/>
      <c r="J635" s="104"/>
    </row>
    <row r="636" spans="1:12" s="121" customFormat="1" ht="17.25" customHeight="1" x14ac:dyDescent="0.2">
      <c r="A636" s="114"/>
      <c r="B636" s="216"/>
      <c r="C636" s="573"/>
      <c r="D636" s="573"/>
      <c r="E636" s="402"/>
      <c r="F636" s="209"/>
      <c r="G636" s="206"/>
      <c r="H636" s="129"/>
      <c r="I636" s="120"/>
      <c r="J636" s="104"/>
    </row>
    <row r="637" spans="1:12" s="121" customFormat="1" ht="17.25" customHeight="1" x14ac:dyDescent="0.2">
      <c r="A637" s="114"/>
      <c r="B637" s="126" t="s">
        <v>437</v>
      </c>
      <c r="C637" s="127"/>
      <c r="D637" s="128"/>
      <c r="E637" s="407">
        <v>9495894.879999999</v>
      </c>
      <c r="F637" s="408">
        <v>2.8429963201230812E-3</v>
      </c>
      <c r="G637" s="206"/>
      <c r="H637" s="129"/>
      <c r="I637" s="120"/>
      <c r="J637" s="104"/>
      <c r="L637" s="5"/>
    </row>
    <row r="638" spans="1:12" ht="12.75" x14ac:dyDescent="0.2">
      <c r="A638" s="114"/>
      <c r="B638" s="216"/>
      <c r="C638" s="217"/>
      <c r="D638" s="584"/>
      <c r="E638" s="402"/>
      <c r="F638" s="209"/>
      <c r="G638" s="206"/>
      <c r="H638" s="129"/>
      <c r="I638" s="111"/>
      <c r="J638" s="104"/>
    </row>
    <row r="639" spans="1:12" ht="12.75" customHeight="1" x14ac:dyDescent="0.2">
      <c r="B639" s="126" t="s">
        <v>19</v>
      </c>
      <c r="C639" s="131"/>
      <c r="D639" s="403"/>
      <c r="E639" s="407">
        <v>729914896.98000014</v>
      </c>
      <c r="F639" s="408">
        <v>0.16487334504923412</v>
      </c>
      <c r="G639" s="173"/>
      <c r="H639" s="130"/>
      <c r="I639" s="111"/>
      <c r="J639" s="104"/>
    </row>
    <row r="640" spans="1:12" ht="12.75" customHeight="1" x14ac:dyDescent="0.2">
      <c r="B640" s="216"/>
      <c r="C640" s="217"/>
      <c r="D640" s="584"/>
      <c r="E640" s="402"/>
      <c r="F640" s="209"/>
      <c r="G640" s="173"/>
      <c r="H640" s="130"/>
      <c r="I640" s="111"/>
    </row>
    <row r="641" spans="2:12" ht="12.75" customHeight="1" x14ac:dyDescent="0.2">
      <c r="B641" s="126" t="s">
        <v>44</v>
      </c>
      <c r="C641" s="131"/>
      <c r="D641" s="403"/>
      <c r="E641" s="407">
        <v>9908532.0600000042</v>
      </c>
      <c r="F641" s="408">
        <v>0.33775960102341807</v>
      </c>
      <c r="G641" s="173"/>
      <c r="H641" s="130"/>
      <c r="I641" s="111"/>
      <c r="J641" s="104"/>
    </row>
    <row r="642" spans="2:12" ht="12.75" customHeight="1" x14ac:dyDescent="0.2">
      <c r="B642" s="216"/>
      <c r="C642" s="217"/>
      <c r="D642" s="584"/>
      <c r="E642" s="402"/>
      <c r="F642" s="209"/>
      <c r="G642" s="173"/>
      <c r="H642" s="130"/>
      <c r="I642" s="111"/>
    </row>
    <row r="643" spans="2:12" ht="12.75" customHeight="1" x14ac:dyDescent="0.2">
      <c r="B643" s="233" t="s">
        <v>42</v>
      </c>
      <c r="C643" s="131"/>
      <c r="D643" s="403"/>
      <c r="E643" s="411">
        <v>408856406.49000013</v>
      </c>
      <c r="F643" s="412">
        <v>5.960790072965727E-2</v>
      </c>
      <c r="G643" s="173"/>
      <c r="H643" s="130"/>
      <c r="I643" s="111"/>
      <c r="J643" s="104"/>
    </row>
    <row r="644" spans="2:12" ht="12.75" customHeight="1" x14ac:dyDescent="0.2">
      <c r="B644" s="149" t="s">
        <v>83</v>
      </c>
      <c r="C644" s="217"/>
      <c r="D644" s="597"/>
      <c r="E644" s="289">
        <v>30670.010000000002</v>
      </c>
      <c r="F644" s="179">
        <v>-8.4969244892521778E-2</v>
      </c>
      <c r="G644" s="173"/>
      <c r="H644" s="130"/>
      <c r="I644" s="111"/>
      <c r="J644" s="104"/>
    </row>
    <row r="645" spans="2:12" ht="12.75" customHeight="1" x14ac:dyDescent="0.2">
      <c r="B645" s="162" t="s">
        <v>84</v>
      </c>
      <c r="C645" s="231"/>
      <c r="D645" s="596"/>
      <c r="E645" s="413">
        <v>1347734.55</v>
      </c>
      <c r="F645" s="187">
        <v>0.54609146808364883</v>
      </c>
      <c r="G645" s="173"/>
      <c r="H645" s="130"/>
      <c r="I645" s="111"/>
      <c r="J645" s="104"/>
    </row>
    <row r="646" spans="2:12" ht="16.5" hidden="1" customHeight="1" x14ac:dyDescent="0.2">
      <c r="B646" s="71"/>
      <c r="C646" s="217"/>
      <c r="D646" s="584"/>
      <c r="E646" s="414"/>
      <c r="F646" s="415"/>
      <c r="G646" s="173"/>
      <c r="H646" s="130"/>
      <c r="I646" s="111"/>
    </row>
    <row r="647" spans="2:12" ht="16.5" hidden="1" customHeight="1" x14ac:dyDescent="0.2">
      <c r="B647" s="71"/>
      <c r="C647" s="217"/>
      <c r="D647" s="584"/>
      <c r="E647" s="416"/>
      <c r="F647" s="205"/>
      <c r="G647" s="173"/>
      <c r="H647" s="130"/>
      <c r="I647" s="111"/>
    </row>
    <row r="648" spans="2:12" ht="16.5" hidden="1" customHeight="1" x14ac:dyDescent="0.2">
      <c r="B648" s="71"/>
      <c r="C648" s="217"/>
      <c r="D648" s="584"/>
      <c r="E648" s="416"/>
      <c r="F648" s="205"/>
      <c r="G648" s="173"/>
      <c r="H648" s="130"/>
      <c r="I648" s="111"/>
    </row>
    <row r="649" spans="2:12" ht="16.5" hidden="1" customHeight="1" x14ac:dyDescent="0.2">
      <c r="B649" s="71"/>
      <c r="C649" s="217"/>
      <c r="D649" s="584"/>
      <c r="E649" s="416"/>
      <c r="F649" s="205"/>
      <c r="G649" s="173"/>
      <c r="H649" s="130"/>
      <c r="I649" s="111"/>
    </row>
    <row r="650" spans="2:12" ht="16.5" hidden="1" customHeight="1" x14ac:dyDescent="0.2">
      <c r="B650" s="71"/>
      <c r="C650" s="217"/>
      <c r="D650" s="584"/>
      <c r="E650" s="416"/>
      <c r="F650" s="205"/>
      <c r="G650" s="173"/>
      <c r="H650" s="130"/>
      <c r="I650" s="111"/>
    </row>
    <row r="651" spans="2:12" ht="16.5" hidden="1" customHeight="1" x14ac:dyDescent="0.2">
      <c r="B651" s="71"/>
      <c r="C651" s="217"/>
      <c r="D651" s="584"/>
      <c r="E651" s="416"/>
      <c r="F651" s="205"/>
      <c r="G651" s="173"/>
      <c r="H651" s="130"/>
      <c r="I651" s="111"/>
    </row>
    <row r="652" spans="2:12" ht="16.5" hidden="1" customHeight="1" x14ac:dyDescent="0.2">
      <c r="B652" s="71"/>
      <c r="C652" s="217"/>
      <c r="D652" s="584"/>
      <c r="E652" s="416"/>
      <c r="F652" s="205"/>
      <c r="G652" s="173"/>
      <c r="H652" s="130"/>
      <c r="I652" s="111"/>
    </row>
    <row r="653" spans="2:12" ht="16.5" customHeight="1" x14ac:dyDescent="0.2">
      <c r="B653" s="71"/>
      <c r="C653" s="217"/>
      <c r="D653" s="584"/>
      <c r="E653" s="416"/>
      <c r="F653" s="205"/>
      <c r="G653" s="173"/>
      <c r="H653" s="130"/>
      <c r="I653" s="111"/>
    </row>
    <row r="654" spans="2:12" ht="16.5" customHeight="1" x14ac:dyDescent="0.2">
      <c r="B654" s="233" t="s">
        <v>384</v>
      </c>
      <c r="C654" s="131"/>
      <c r="D654" s="403"/>
      <c r="E654" s="407">
        <v>377342175</v>
      </c>
      <c r="F654" s="408">
        <v>0</v>
      </c>
      <c r="G654" s="173"/>
      <c r="H654" s="130"/>
      <c r="I654" s="111"/>
    </row>
    <row r="655" spans="2:12" ht="16.5" customHeight="1" thickBot="1" x14ac:dyDescent="0.25">
      <c r="B655" s="583"/>
      <c r="C655" s="217"/>
      <c r="D655" s="584"/>
      <c r="E655" s="402"/>
      <c r="F655" s="209"/>
      <c r="G655" s="173"/>
      <c r="H655" s="130"/>
      <c r="I655" s="111"/>
    </row>
    <row r="656" spans="2:12" ht="16.5" customHeight="1" thickBot="1" x14ac:dyDescent="0.25">
      <c r="B656" s="133" t="s">
        <v>289</v>
      </c>
      <c r="C656" s="134"/>
      <c r="D656" s="134"/>
      <c r="E656" s="417">
        <v>18844388248.513531</v>
      </c>
      <c r="F656" s="418">
        <v>9.7477170652610967E-2</v>
      </c>
      <c r="G656" s="173"/>
      <c r="H656" s="130"/>
      <c r="I656" s="111"/>
      <c r="K656" s="209" t="b">
        <f>IF(ABS(E656-SUM(E505,E508:E512,E633,E635,E637,E639,E641,E643:E645,E654))&lt;0.001,TRUE,FALSE)</f>
        <v>1</v>
      </c>
      <c r="L656" s="136"/>
    </row>
    <row r="657" spans="1:12" s="136" customFormat="1" ht="39" customHeight="1" x14ac:dyDescent="0.2">
      <c r="A657" s="6"/>
      <c r="B657" s="5"/>
      <c r="C657" s="3"/>
      <c r="D657" s="3"/>
      <c r="E657" s="3"/>
      <c r="F657" s="3"/>
      <c r="G657" s="173"/>
      <c r="H657" s="130"/>
      <c r="I657" s="85"/>
      <c r="J657" s="104"/>
      <c r="L657" s="5"/>
    </row>
    <row r="658" spans="1:12" ht="12" x14ac:dyDescent="0.2">
      <c r="G658" s="207"/>
      <c r="H658" s="135"/>
    </row>
  </sheetData>
  <dataConsolidate/>
  <mergeCells count="93">
    <mergeCell ref="B588:D588"/>
    <mergeCell ref="B589:D589"/>
    <mergeCell ref="B602:D602"/>
    <mergeCell ref="B593:D593"/>
    <mergeCell ref="B595:D595"/>
    <mergeCell ref="B597:D597"/>
    <mergeCell ref="B598:D598"/>
    <mergeCell ref="B599:D599"/>
    <mergeCell ref="B575:D575"/>
    <mergeCell ref="B576:D576"/>
    <mergeCell ref="B587:D587"/>
    <mergeCell ref="B584:D584"/>
    <mergeCell ref="B585:D585"/>
    <mergeCell ref="B582:D582"/>
    <mergeCell ref="B583:D583"/>
    <mergeCell ref="B600:D600"/>
    <mergeCell ref="B601:D601"/>
    <mergeCell ref="B596:D596"/>
    <mergeCell ref="B590:D590"/>
    <mergeCell ref="B594:D594"/>
    <mergeCell ref="B530:C530"/>
    <mergeCell ref="B532:C532"/>
    <mergeCell ref="B580:D580"/>
    <mergeCell ref="B535:C535"/>
    <mergeCell ref="B541:C541"/>
    <mergeCell ref="B546:C546"/>
    <mergeCell ref="B542:C542"/>
    <mergeCell ref="B536:C536"/>
    <mergeCell ref="B553:C553"/>
    <mergeCell ref="B539:C539"/>
    <mergeCell ref="B545:C545"/>
    <mergeCell ref="B540:C540"/>
    <mergeCell ref="B578:D578"/>
    <mergeCell ref="B579:D579"/>
    <mergeCell ref="B565:D565"/>
    <mergeCell ref="B569:D569"/>
    <mergeCell ref="B538:C538"/>
    <mergeCell ref="B557:C557"/>
    <mergeCell ref="B520:C520"/>
    <mergeCell ref="B521:C521"/>
    <mergeCell ref="B548:C548"/>
    <mergeCell ref="B549:C549"/>
    <mergeCell ref="B550:C550"/>
    <mergeCell ref="B552:C552"/>
    <mergeCell ref="B524:C524"/>
    <mergeCell ref="B531:C531"/>
    <mergeCell ref="B537:C537"/>
    <mergeCell ref="B525:C525"/>
    <mergeCell ref="B522:C522"/>
    <mergeCell ref="B529:C529"/>
    <mergeCell ref="B534:C534"/>
    <mergeCell ref="B533:C533"/>
    <mergeCell ref="B551:C551"/>
    <mergeCell ref="B547:C547"/>
    <mergeCell ref="B558:C558"/>
    <mergeCell ref="B562:C562"/>
    <mergeCell ref="B563:D563"/>
    <mergeCell ref="B554:C554"/>
    <mergeCell ref="B555:C555"/>
    <mergeCell ref="B556:C556"/>
    <mergeCell ref="B564:D564"/>
    <mergeCell ref="B620:D620"/>
    <mergeCell ref="B605:D605"/>
    <mergeCell ref="B606:D606"/>
    <mergeCell ref="B607:D607"/>
    <mergeCell ref="B609:D609"/>
    <mergeCell ref="B610:D610"/>
    <mergeCell ref="B611:D611"/>
    <mergeCell ref="B586:D586"/>
    <mergeCell ref="B577:D577"/>
    <mergeCell ref="B592:D592"/>
    <mergeCell ref="B570:D570"/>
    <mergeCell ref="B581:D581"/>
    <mergeCell ref="B566:D566"/>
    <mergeCell ref="B568:D568"/>
    <mergeCell ref="B571:D571"/>
    <mergeCell ref="B626:D626"/>
    <mergeCell ref="B630:C630"/>
    <mergeCell ref="B613:D613"/>
    <mergeCell ref="B614:D614"/>
    <mergeCell ref="B616:D616"/>
    <mergeCell ref="B617:D617"/>
    <mergeCell ref="B619:D619"/>
    <mergeCell ref="B615:D615"/>
    <mergeCell ref="B624:D624"/>
    <mergeCell ref="B625:D625"/>
    <mergeCell ref="B603:D603"/>
    <mergeCell ref="B612:D612"/>
    <mergeCell ref="B621:D621"/>
    <mergeCell ref="B622:D622"/>
    <mergeCell ref="B623:D623"/>
    <mergeCell ref="B604:D604"/>
    <mergeCell ref="B608:D608"/>
  </mergeCells>
  <printOptions headings="1"/>
  <pageMargins left="0.19685039370078741" right="0.19685039370078741" top="0.27559055118110237" bottom="0.19685039370078741" header="0.31496062992125984" footer="0.51181102362204722"/>
  <pageSetup paperSize="9" scale="45" orientation="portrait" r:id="rId1"/>
  <headerFooter alignWithMargins="0">
    <oddFooter xml:space="preserve">&amp;R&amp;8
</oddFooter>
  </headerFooter>
  <rowBreaks count="5" manualBreakCount="5">
    <brk id="156" max="8" man="1"/>
    <brk id="302" max="8" man="1"/>
    <brk id="420" max="8" man="1"/>
    <brk id="516" max="8" man="1"/>
    <brk id="626" max="8"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
    <tabColor indexed="45"/>
  </sheetPr>
  <dimension ref="A1:L661"/>
  <sheetViews>
    <sheetView showZeros="0" view="pageBreakPreview" topLeftCell="B513" zoomScale="114" zoomScaleNormal="100" zoomScaleSheetLayoutView="114" workbookViewId="0">
      <selection activeCell="E659" sqref="E659:F659"/>
    </sheetView>
  </sheetViews>
  <sheetFormatPr baseColWidth="10" defaultRowHeight="11.25" x14ac:dyDescent="0.2"/>
  <cols>
    <col min="1" max="1" width="4" style="6" customWidth="1"/>
    <col min="2" max="2" width="68.140625" style="5" customWidth="1"/>
    <col min="3" max="3" width="15" style="3" bestFit="1" customWidth="1"/>
    <col min="4" max="4" width="12.140625" style="3" customWidth="1"/>
    <col min="5" max="5" width="15" style="3" customWidth="1"/>
    <col min="6" max="6" width="14.85546875" style="3" bestFit="1" customWidth="1"/>
    <col min="7" max="7" width="13.140625" style="3" bestFit="1" customWidth="1"/>
    <col min="8" max="8" width="6.5703125" style="3" bestFit="1" customWidth="1"/>
    <col min="9" max="9" width="2.5703125" style="3" customWidth="1"/>
    <col min="10" max="10" width="4" style="5" bestFit="1" customWidth="1"/>
    <col min="11" max="16384" width="11.42578125" style="5"/>
  </cols>
  <sheetData>
    <row r="1" spans="1:9" ht="9" customHeight="1" x14ac:dyDescent="0.2">
      <c r="A1" s="1"/>
      <c r="B1" s="43"/>
      <c r="F1" s="5"/>
      <c r="G1" s="5"/>
      <c r="H1" s="5"/>
      <c r="I1" s="4"/>
    </row>
    <row r="2" spans="1:9" ht="17.25" customHeight="1" x14ac:dyDescent="0.25">
      <c r="B2" s="7" t="s">
        <v>288</v>
      </c>
      <c r="C2" s="8"/>
      <c r="D2" s="8"/>
      <c r="E2" s="8"/>
      <c r="F2" s="8"/>
      <c r="G2" s="8"/>
      <c r="H2" s="8"/>
      <c r="I2" s="8"/>
    </row>
    <row r="3" spans="1:9" ht="12" customHeight="1" x14ac:dyDescent="0.2">
      <c r="B3" s="9"/>
      <c r="C3" s="10" t="s">
        <v>500</v>
      </c>
      <c r="D3" s="11"/>
    </row>
    <row r="4" spans="1:9" ht="14.25" customHeight="1" x14ac:dyDescent="0.2">
      <c r="B4" s="12" t="s">
        <v>284</v>
      </c>
      <c r="C4" s="13"/>
      <c r="D4" s="13"/>
      <c r="E4" s="13"/>
      <c r="F4" s="13"/>
      <c r="G4" s="13"/>
      <c r="H4" s="14"/>
      <c r="I4" s="15"/>
    </row>
    <row r="5" spans="1:9" ht="12" customHeight="1" x14ac:dyDescent="0.2">
      <c r="B5" s="387" t="s">
        <v>4</v>
      </c>
      <c r="C5" s="386" t="s">
        <v>1</v>
      </c>
      <c r="D5" s="385" t="s">
        <v>2</v>
      </c>
      <c r="E5" s="386" t="s">
        <v>6</v>
      </c>
      <c r="F5" s="219" t="s">
        <v>3</v>
      </c>
      <c r="G5" s="219" t="s">
        <v>237</v>
      </c>
      <c r="H5" s="19" t="s">
        <v>300</v>
      </c>
      <c r="I5" s="20"/>
    </row>
    <row r="6" spans="1:9" ht="9" customHeight="1" x14ac:dyDescent="0.2">
      <c r="B6" s="21"/>
      <c r="C6" s="45" t="s">
        <v>5</v>
      </c>
      <c r="D6" s="44" t="s">
        <v>5</v>
      </c>
      <c r="E6" s="45"/>
      <c r="F6" s="220" t="s">
        <v>241</v>
      </c>
      <c r="G6" s="220" t="s">
        <v>239</v>
      </c>
      <c r="H6" s="22" t="s">
        <v>301</v>
      </c>
      <c r="I6" s="23"/>
    </row>
    <row r="7" spans="1:9" s="28" customFormat="1" ht="14.25" customHeight="1" x14ac:dyDescent="0.2">
      <c r="A7" s="24"/>
      <c r="B7" s="25" t="s">
        <v>285</v>
      </c>
      <c r="C7" s="287"/>
      <c r="D7" s="287"/>
      <c r="E7" s="287"/>
      <c r="F7" s="288"/>
      <c r="G7" s="288"/>
      <c r="H7" s="181"/>
      <c r="I7" s="27"/>
    </row>
    <row r="8" spans="1:9" s="28" customFormat="1" ht="11.25" customHeight="1" x14ac:dyDescent="0.2">
      <c r="A8" s="24"/>
      <c r="B8" s="31" t="s">
        <v>88</v>
      </c>
      <c r="C8" s="291"/>
      <c r="D8" s="291"/>
      <c r="E8" s="291"/>
      <c r="F8" s="292"/>
      <c r="G8" s="292"/>
      <c r="H8" s="178"/>
      <c r="I8" s="27"/>
    </row>
    <row r="9" spans="1:9" ht="10.5" customHeight="1" x14ac:dyDescent="0.2">
      <c r="B9" s="16" t="s">
        <v>22</v>
      </c>
      <c r="C9" s="289">
        <v>1722177880.7499769</v>
      </c>
      <c r="D9" s="289">
        <v>965251392.94147789</v>
      </c>
      <c r="E9" s="289">
        <v>2687429273.6914544</v>
      </c>
      <c r="F9" s="290">
        <v>71950410.920000017</v>
      </c>
      <c r="G9" s="290">
        <v>17476035.561250009</v>
      </c>
      <c r="H9" s="179">
        <v>8.9890310826618025E-2</v>
      </c>
      <c r="I9" s="20"/>
    </row>
    <row r="10" spans="1:9" ht="10.5" customHeight="1" x14ac:dyDescent="0.2">
      <c r="B10" s="16" t="s">
        <v>387</v>
      </c>
      <c r="C10" s="289">
        <v>72196.329608000364</v>
      </c>
      <c r="D10" s="289">
        <v>1499229.3332640028</v>
      </c>
      <c r="E10" s="289">
        <v>1571425.6628720029</v>
      </c>
      <c r="F10" s="290">
        <v>39303.633200000091</v>
      </c>
      <c r="G10" s="290">
        <v>1375.9927999999989</v>
      </c>
      <c r="H10" s="179">
        <v>-0.4325049795547119</v>
      </c>
      <c r="I10" s="20"/>
    </row>
    <row r="11" spans="1:9" ht="10.5" customHeight="1" x14ac:dyDescent="0.2">
      <c r="B11" s="16" t="s">
        <v>100</v>
      </c>
      <c r="C11" s="289">
        <v>53047046.090000585</v>
      </c>
      <c r="D11" s="289">
        <v>253636473.8087298</v>
      </c>
      <c r="E11" s="289">
        <v>306683519.8987304</v>
      </c>
      <c r="F11" s="290">
        <v>139003.69</v>
      </c>
      <c r="G11" s="290">
        <v>1009795.5700000002</v>
      </c>
      <c r="H11" s="179">
        <v>-2.9025147820757047E-2</v>
      </c>
      <c r="I11" s="20"/>
    </row>
    <row r="12" spans="1:9" ht="10.5" customHeight="1" x14ac:dyDescent="0.2">
      <c r="B12" s="16" t="s">
        <v>388</v>
      </c>
      <c r="C12" s="289">
        <v>97119.640391999274</v>
      </c>
      <c r="D12" s="289">
        <v>2016786.9267359988</v>
      </c>
      <c r="E12" s="289">
        <v>2113906.567127998</v>
      </c>
      <c r="F12" s="290">
        <v>52871.866799999967</v>
      </c>
      <c r="G12" s="290">
        <v>1851.0072000000007</v>
      </c>
      <c r="H12" s="179">
        <v>-0.43250497955471257</v>
      </c>
      <c r="I12" s="20"/>
    </row>
    <row r="13" spans="1:9" ht="10.5" customHeight="1" x14ac:dyDescent="0.2">
      <c r="B13" s="16" t="s">
        <v>340</v>
      </c>
      <c r="C13" s="289">
        <v>138091898.57000166</v>
      </c>
      <c r="D13" s="289">
        <v>123597406.48000006</v>
      </c>
      <c r="E13" s="289">
        <v>261689305.05000174</v>
      </c>
      <c r="F13" s="290">
        <v>21145555.929999929</v>
      </c>
      <c r="G13" s="290">
        <v>1416422.7600000002</v>
      </c>
      <c r="H13" s="179">
        <v>4.0559666513631853E-2</v>
      </c>
      <c r="I13" s="20"/>
    </row>
    <row r="14" spans="1:9" ht="10.5" customHeight="1" x14ac:dyDescent="0.2">
      <c r="B14" s="340" t="s">
        <v>90</v>
      </c>
      <c r="C14" s="289">
        <v>137603649.31000167</v>
      </c>
      <c r="D14" s="289">
        <v>120770381.14000006</v>
      </c>
      <c r="E14" s="289">
        <v>258374030.45000172</v>
      </c>
      <c r="F14" s="290">
        <v>18418256.709999926</v>
      </c>
      <c r="G14" s="290">
        <v>1403951.9800000004</v>
      </c>
      <c r="H14" s="179">
        <v>4.2948931786976008E-2</v>
      </c>
      <c r="I14" s="20"/>
    </row>
    <row r="15" spans="1:9" ht="10.5" customHeight="1" x14ac:dyDescent="0.2">
      <c r="B15" s="33" t="s">
        <v>304</v>
      </c>
      <c r="C15" s="289">
        <v>9810307.2099999525</v>
      </c>
      <c r="D15" s="289">
        <v>4220513.0400000075</v>
      </c>
      <c r="E15" s="289">
        <v>14030820.249999957</v>
      </c>
      <c r="F15" s="290">
        <v>1321570.0000000026</v>
      </c>
      <c r="G15" s="290">
        <v>88775.120000000024</v>
      </c>
      <c r="H15" s="179">
        <v>5.7901826663676825E-2</v>
      </c>
      <c r="I15" s="20"/>
    </row>
    <row r="16" spans="1:9" ht="10.5" customHeight="1" x14ac:dyDescent="0.2">
      <c r="B16" s="33" t="s">
        <v>305</v>
      </c>
      <c r="C16" s="289">
        <v>1194.1600000000001</v>
      </c>
      <c r="D16" s="289">
        <v>188.96</v>
      </c>
      <c r="E16" s="289">
        <v>1383.1200000000001</v>
      </c>
      <c r="F16" s="290">
        <v>177.44</v>
      </c>
      <c r="G16" s="290"/>
      <c r="H16" s="179">
        <v>0.13585559543069259</v>
      </c>
      <c r="I16" s="20"/>
    </row>
    <row r="17" spans="2:9" ht="10.5" customHeight="1" x14ac:dyDescent="0.2">
      <c r="B17" s="33" t="s">
        <v>306</v>
      </c>
      <c r="C17" s="289">
        <v>4396.239999999998</v>
      </c>
      <c r="D17" s="289">
        <v>157312.1700000003</v>
      </c>
      <c r="E17" s="289">
        <v>161708.41000000032</v>
      </c>
      <c r="F17" s="290">
        <v>137225.38000000032</v>
      </c>
      <c r="G17" s="290">
        <v>481.05000000000007</v>
      </c>
      <c r="H17" s="179">
        <v>0.11445267954039595</v>
      </c>
      <c r="I17" s="20"/>
    </row>
    <row r="18" spans="2:9" ht="10.5" customHeight="1" x14ac:dyDescent="0.2">
      <c r="B18" s="33" t="s">
        <v>307</v>
      </c>
      <c r="C18" s="289">
        <v>49437615.320001572</v>
      </c>
      <c r="D18" s="289">
        <v>42597650.589999832</v>
      </c>
      <c r="E18" s="289">
        <v>92035265.910001397</v>
      </c>
      <c r="F18" s="290">
        <v>2864674.3100000019</v>
      </c>
      <c r="G18" s="290">
        <v>488493.57999999926</v>
      </c>
      <c r="H18" s="179">
        <v>-9.295138163261929E-2</v>
      </c>
      <c r="I18" s="20"/>
    </row>
    <row r="19" spans="2:9" ht="10.5" customHeight="1" x14ac:dyDescent="0.2">
      <c r="B19" s="33" t="s">
        <v>308</v>
      </c>
      <c r="C19" s="289">
        <v>2527550.4700000286</v>
      </c>
      <c r="D19" s="289">
        <v>254575.12999999971</v>
      </c>
      <c r="E19" s="289">
        <v>2782125.6000000285</v>
      </c>
      <c r="F19" s="290">
        <v>52698.410000000047</v>
      </c>
      <c r="G19" s="290">
        <v>16135.380000000001</v>
      </c>
      <c r="H19" s="179">
        <v>0.24478929646223158</v>
      </c>
      <c r="I19" s="20"/>
    </row>
    <row r="20" spans="2:9" ht="10.5" customHeight="1" x14ac:dyDescent="0.2">
      <c r="B20" s="33" t="s">
        <v>309</v>
      </c>
      <c r="C20" s="289">
        <v>75822585.910000131</v>
      </c>
      <c r="D20" s="289">
        <v>73540141.250000209</v>
      </c>
      <c r="E20" s="289">
        <v>149362727.16000035</v>
      </c>
      <c r="F20" s="290">
        <v>14041911.16999992</v>
      </c>
      <c r="G20" s="290">
        <v>810066.85000000114</v>
      </c>
      <c r="H20" s="179">
        <v>0.14346279045843935</v>
      </c>
      <c r="I20" s="20"/>
    </row>
    <row r="21" spans="2:9" ht="10.5" customHeight="1" x14ac:dyDescent="0.2">
      <c r="B21" s="33" t="s">
        <v>89</v>
      </c>
      <c r="C21" s="289">
        <v>488249.26000000275</v>
      </c>
      <c r="D21" s="289">
        <v>2827025.340000004</v>
      </c>
      <c r="E21" s="289">
        <v>3315274.6000000061</v>
      </c>
      <c r="F21" s="290">
        <v>2727299.2200000039</v>
      </c>
      <c r="G21" s="290">
        <v>12470.780000000002</v>
      </c>
      <c r="H21" s="179">
        <v>-0.1170758508469345</v>
      </c>
      <c r="I21" s="20"/>
    </row>
    <row r="22" spans="2:9" ht="10.5" customHeight="1" x14ac:dyDescent="0.2">
      <c r="B22" s="16" t="s">
        <v>97</v>
      </c>
      <c r="C22" s="289"/>
      <c r="D22" s="289"/>
      <c r="E22" s="289"/>
      <c r="F22" s="290"/>
      <c r="G22" s="290"/>
      <c r="H22" s="179"/>
      <c r="I22" s="20"/>
    </row>
    <row r="23" spans="2:9" ht="10.5" customHeight="1" x14ac:dyDescent="0.2">
      <c r="B23" s="16" t="s">
        <v>380</v>
      </c>
      <c r="C23" s="289"/>
      <c r="D23" s="289"/>
      <c r="E23" s="289"/>
      <c r="F23" s="290"/>
      <c r="G23" s="290"/>
      <c r="H23" s="179"/>
      <c r="I23" s="20"/>
    </row>
    <row r="24" spans="2:9" ht="10.5" customHeight="1" x14ac:dyDescent="0.2">
      <c r="B24" s="16" t="s">
        <v>419</v>
      </c>
      <c r="C24" s="289"/>
      <c r="D24" s="289">
        <v>430085167.47171199</v>
      </c>
      <c r="E24" s="289">
        <v>430085167.47171199</v>
      </c>
      <c r="F24" s="290"/>
      <c r="G24" s="290"/>
      <c r="H24" s="179">
        <v>6.4356564459288057E-2</v>
      </c>
      <c r="I24" s="20"/>
    </row>
    <row r="25" spans="2:9" ht="10.5" customHeight="1" x14ac:dyDescent="0.2">
      <c r="B25" s="16" t="s">
        <v>96</v>
      </c>
      <c r="C25" s="289"/>
      <c r="D25" s="289"/>
      <c r="E25" s="289"/>
      <c r="F25" s="290"/>
      <c r="G25" s="290"/>
      <c r="H25" s="179"/>
      <c r="I25" s="20"/>
    </row>
    <row r="26" spans="2:9" ht="10.5" customHeight="1" x14ac:dyDescent="0.2">
      <c r="B26" s="16" t="s">
        <v>91</v>
      </c>
      <c r="C26" s="289">
        <v>7873501.2399999993</v>
      </c>
      <c r="D26" s="289">
        <v>4320943.2700000005</v>
      </c>
      <c r="E26" s="289">
        <v>12194444.51</v>
      </c>
      <c r="F26" s="290">
        <v>343084.37</v>
      </c>
      <c r="G26" s="290">
        <v>89169.63</v>
      </c>
      <c r="H26" s="179">
        <v>3.2956999438860546E-2</v>
      </c>
      <c r="I26" s="34"/>
    </row>
    <row r="27" spans="2:9" ht="10.5" customHeight="1" x14ac:dyDescent="0.2">
      <c r="B27" s="16" t="s">
        <v>252</v>
      </c>
      <c r="C27" s="289"/>
      <c r="D27" s="289"/>
      <c r="E27" s="289"/>
      <c r="F27" s="290"/>
      <c r="G27" s="290"/>
      <c r="H27" s="179"/>
      <c r="I27" s="34"/>
    </row>
    <row r="28" spans="2:9" ht="10.5" customHeight="1" x14ac:dyDescent="0.2">
      <c r="B28" s="16" t="s">
        <v>95</v>
      </c>
      <c r="C28" s="289">
        <v>218767.74000000081</v>
      </c>
      <c r="D28" s="289">
        <v>814020.41000000294</v>
      </c>
      <c r="E28" s="289">
        <v>1032788.1500000037</v>
      </c>
      <c r="F28" s="290">
        <v>1031682.3500000037</v>
      </c>
      <c r="G28" s="290">
        <v>3402.880000000001</v>
      </c>
      <c r="H28" s="179">
        <v>-0.11243954993431227</v>
      </c>
      <c r="I28" s="34"/>
    </row>
    <row r="29" spans="2:9" ht="10.5" customHeight="1" x14ac:dyDescent="0.2">
      <c r="B29" s="16" t="s">
        <v>381</v>
      </c>
      <c r="C29" s="289">
        <v>42726887.73999989</v>
      </c>
      <c r="D29" s="289">
        <v>24440984.508230958</v>
      </c>
      <c r="E29" s="289">
        <v>67167872.248230845</v>
      </c>
      <c r="F29" s="290">
        <v>5073</v>
      </c>
      <c r="G29" s="290">
        <v>503797.00000000006</v>
      </c>
      <c r="H29" s="179">
        <v>6.4226575611439962E-2</v>
      </c>
      <c r="I29" s="34"/>
    </row>
    <row r="30" spans="2:9" ht="10.5" customHeight="1" x14ac:dyDescent="0.2">
      <c r="B30" s="16" t="s">
        <v>441</v>
      </c>
      <c r="C30" s="289"/>
      <c r="D30" s="289">
        <v>497657235.35132235</v>
      </c>
      <c r="E30" s="289">
        <v>497657235.35132235</v>
      </c>
      <c r="F30" s="290"/>
      <c r="G30" s="290"/>
      <c r="H30" s="179">
        <v>5.6428745078601183E-2</v>
      </c>
      <c r="I30" s="34"/>
    </row>
    <row r="31" spans="2:9" ht="10.5" customHeight="1" x14ac:dyDescent="0.2">
      <c r="B31" s="16" t="s">
        <v>346</v>
      </c>
      <c r="C31" s="289"/>
      <c r="D31" s="289">
        <v>82225</v>
      </c>
      <c r="E31" s="289">
        <v>82225</v>
      </c>
      <c r="F31" s="290"/>
      <c r="G31" s="290"/>
      <c r="H31" s="179">
        <v>0.27496433666191145</v>
      </c>
      <c r="I31" s="34"/>
    </row>
    <row r="32" spans="2:9" ht="10.5" customHeight="1" x14ac:dyDescent="0.2">
      <c r="B32" s="16" t="s">
        <v>312</v>
      </c>
      <c r="C32" s="289"/>
      <c r="D32" s="289"/>
      <c r="E32" s="289"/>
      <c r="F32" s="290"/>
      <c r="G32" s="290"/>
      <c r="H32" s="179"/>
      <c r="I32" s="34"/>
    </row>
    <row r="33" spans="1:11" ht="10.5" customHeight="1" x14ac:dyDescent="0.2">
      <c r="B33" s="16" t="s">
        <v>313</v>
      </c>
      <c r="C33" s="289"/>
      <c r="D33" s="289"/>
      <c r="E33" s="289"/>
      <c r="F33" s="290"/>
      <c r="G33" s="290"/>
      <c r="H33" s="179"/>
      <c r="I33" s="34"/>
    </row>
    <row r="34" spans="1:11" ht="10.5" customHeight="1" x14ac:dyDescent="0.2">
      <c r="B34" s="16" t="s">
        <v>489</v>
      </c>
      <c r="C34" s="289"/>
      <c r="D34" s="289">
        <v>25207879.703400016</v>
      </c>
      <c r="E34" s="289">
        <v>25207879.703400016</v>
      </c>
      <c r="F34" s="290"/>
      <c r="G34" s="290"/>
      <c r="H34" s="179"/>
      <c r="I34" s="34"/>
    </row>
    <row r="35" spans="1:11" ht="10.5" customHeight="1" x14ac:dyDescent="0.2">
      <c r="B35" s="16" t="s">
        <v>487</v>
      </c>
      <c r="C35" s="289"/>
      <c r="D35" s="289">
        <v>17582903.89819999</v>
      </c>
      <c r="E35" s="289">
        <v>17582903.89819999</v>
      </c>
      <c r="F35" s="290"/>
      <c r="G35" s="290"/>
      <c r="H35" s="179">
        <v>0.31035689541674127</v>
      </c>
      <c r="I35" s="34"/>
    </row>
    <row r="36" spans="1:11" ht="10.5" customHeight="1" x14ac:dyDescent="0.2">
      <c r="B36" s="16" t="s">
        <v>420</v>
      </c>
      <c r="C36" s="289"/>
      <c r="D36" s="289">
        <v>29937882.948421005</v>
      </c>
      <c r="E36" s="289">
        <v>29937882.948421005</v>
      </c>
      <c r="F36" s="290"/>
      <c r="G36" s="290"/>
      <c r="H36" s="179">
        <v>0.13669401338666098</v>
      </c>
      <c r="I36" s="34"/>
    </row>
    <row r="37" spans="1:11" ht="10.5" customHeight="1" x14ac:dyDescent="0.2">
      <c r="B37" s="574" t="s">
        <v>448</v>
      </c>
      <c r="C37" s="289"/>
      <c r="D37" s="289">
        <v>30229.56</v>
      </c>
      <c r="E37" s="289">
        <v>30229.56</v>
      </c>
      <c r="F37" s="290"/>
      <c r="G37" s="290"/>
      <c r="H37" s="179">
        <v>-0.53971538983917955</v>
      </c>
      <c r="I37" s="34"/>
    </row>
    <row r="38" spans="1:11" ht="10.5" hidden="1" customHeight="1" x14ac:dyDescent="0.2">
      <c r="B38" s="574"/>
      <c r="C38" s="289"/>
      <c r="D38" s="289"/>
      <c r="E38" s="289"/>
      <c r="F38" s="290"/>
      <c r="G38" s="290"/>
      <c r="H38" s="179"/>
      <c r="I38" s="34"/>
    </row>
    <row r="39" spans="1:11" ht="10.5" customHeight="1" x14ac:dyDescent="0.2">
      <c r="B39" s="16" t="s">
        <v>99</v>
      </c>
      <c r="C39" s="289">
        <v>1059141.06</v>
      </c>
      <c r="D39" s="289">
        <v>1928803.8969439964</v>
      </c>
      <c r="E39" s="289">
        <v>2987944.9569439967</v>
      </c>
      <c r="F39" s="290">
        <v>1059746.5805019999</v>
      </c>
      <c r="G39" s="290">
        <v>11624.921899000001</v>
      </c>
      <c r="H39" s="179">
        <v>-1.9847308658833329E-2</v>
      </c>
      <c r="I39" s="34"/>
    </row>
    <row r="40" spans="1:11" ht="10.5" customHeight="1" x14ac:dyDescent="0.2">
      <c r="B40" s="16" t="s">
        <v>283</v>
      </c>
      <c r="C40" s="289"/>
      <c r="D40" s="289">
        <v>-2805877.07</v>
      </c>
      <c r="E40" s="289">
        <v>-2805877.07</v>
      </c>
      <c r="F40" s="290">
        <v>-264</v>
      </c>
      <c r="G40" s="290">
        <v>-21384</v>
      </c>
      <c r="H40" s="179">
        <v>0.29428188794090637</v>
      </c>
      <c r="I40" s="34"/>
    </row>
    <row r="41" spans="1:11" s="28" customFormat="1" ht="10.5" customHeight="1" x14ac:dyDescent="0.2">
      <c r="A41" s="24"/>
      <c r="B41" s="16" t="s">
        <v>279</v>
      </c>
      <c r="C41" s="289">
        <v>110.88</v>
      </c>
      <c r="D41" s="289">
        <v>-131355672.8</v>
      </c>
      <c r="E41" s="289">
        <v>-131355561.92</v>
      </c>
      <c r="F41" s="290">
        <v>-45686</v>
      </c>
      <c r="G41" s="290">
        <v>-957004</v>
      </c>
      <c r="H41" s="179">
        <v>0.33818222686649091</v>
      </c>
      <c r="I41" s="36"/>
      <c r="J41" s="5"/>
    </row>
    <row r="42" spans="1:11" s="28" customFormat="1" ht="10.5" customHeight="1" x14ac:dyDescent="0.2">
      <c r="A42" s="24"/>
      <c r="B42" s="35" t="s">
        <v>101</v>
      </c>
      <c r="C42" s="291">
        <v>1965364550.039979</v>
      </c>
      <c r="D42" s="291">
        <v>2243928015.6384377</v>
      </c>
      <c r="E42" s="291">
        <v>4209292565.6784167</v>
      </c>
      <c r="F42" s="292">
        <v>95720782.340501949</v>
      </c>
      <c r="G42" s="292">
        <v>19535087.323149011</v>
      </c>
      <c r="H42" s="178">
        <v>7.0122806893551548E-2</v>
      </c>
      <c r="I42" s="36"/>
      <c r="K42" s="209" t="b">
        <f>IF(ABS(E42-SUM(E9:E13,E22:E41))&lt;0.001,TRUE,FALSE)</f>
        <v>1</v>
      </c>
    </row>
    <row r="43" spans="1:11" s="28" customFormat="1" ht="10.5" customHeight="1" x14ac:dyDescent="0.2">
      <c r="A43" s="24"/>
      <c r="B43" s="35"/>
      <c r="C43" s="291"/>
      <c r="D43" s="291"/>
      <c r="E43" s="291"/>
      <c r="F43" s="292"/>
      <c r="G43" s="292"/>
      <c r="H43" s="291"/>
      <c r="I43" s="36"/>
      <c r="K43" s="209"/>
    </row>
    <row r="44" spans="1:11" s="28" customFormat="1" ht="13.5" customHeight="1" x14ac:dyDescent="0.2">
      <c r="A44" s="24"/>
      <c r="B44" s="31" t="s">
        <v>102</v>
      </c>
      <c r="C44" s="291"/>
      <c r="D44" s="291"/>
      <c r="E44" s="291"/>
      <c r="F44" s="292"/>
      <c r="G44" s="292"/>
      <c r="H44" s="178"/>
      <c r="I44" s="36"/>
    </row>
    <row r="45" spans="1:11" ht="10.5" customHeight="1" x14ac:dyDescent="0.2">
      <c r="B45" s="16" t="s">
        <v>104</v>
      </c>
      <c r="C45" s="289">
        <v>1774169486.3699861</v>
      </c>
      <c r="D45" s="289">
        <v>3777608939.560008</v>
      </c>
      <c r="E45" s="289">
        <v>5551778425.9299946</v>
      </c>
      <c r="F45" s="290">
        <v>1961530037.9100049</v>
      </c>
      <c r="G45" s="290">
        <v>33170472.140000001</v>
      </c>
      <c r="H45" s="179">
        <v>5.437451960656281E-2</v>
      </c>
      <c r="I45" s="20"/>
    </row>
    <row r="46" spans="1:11" ht="10.5" customHeight="1" x14ac:dyDescent="0.2">
      <c r="B46" s="33" t="s">
        <v>106</v>
      </c>
      <c r="C46" s="289">
        <v>1771783225.1399863</v>
      </c>
      <c r="D46" s="289">
        <v>3753247047.9900079</v>
      </c>
      <c r="E46" s="289">
        <v>5525030273.1299953</v>
      </c>
      <c r="F46" s="290">
        <v>1938154136.7900052</v>
      </c>
      <c r="G46" s="290">
        <v>33016217.68</v>
      </c>
      <c r="H46" s="179">
        <v>5.4616432287136751E-2</v>
      </c>
      <c r="I46" s="34"/>
    </row>
    <row r="47" spans="1:11" ht="10.5" customHeight="1" x14ac:dyDescent="0.2">
      <c r="B47" s="33" t="s">
        <v>304</v>
      </c>
      <c r="C47" s="289">
        <v>43073757.219999798</v>
      </c>
      <c r="D47" s="289">
        <v>963168652.83000183</v>
      </c>
      <c r="E47" s="289">
        <v>1006242410.0500017</v>
      </c>
      <c r="F47" s="290">
        <v>816116844.28000188</v>
      </c>
      <c r="G47" s="290">
        <v>6308721.9499999955</v>
      </c>
      <c r="H47" s="179">
        <v>4.4255532729509994E-2</v>
      </c>
      <c r="I47" s="34"/>
    </row>
    <row r="48" spans="1:11" ht="10.5" customHeight="1" x14ac:dyDescent="0.2">
      <c r="B48" s="33" t="s">
        <v>305</v>
      </c>
      <c r="C48" s="289">
        <v>190850.44000000044</v>
      </c>
      <c r="D48" s="289">
        <v>278686.39000000025</v>
      </c>
      <c r="E48" s="289">
        <v>469536.83000000071</v>
      </c>
      <c r="F48" s="290">
        <v>423382.65000000072</v>
      </c>
      <c r="G48" s="290">
        <v>1146.52</v>
      </c>
      <c r="H48" s="179">
        <v>-0.12561355418757514</v>
      </c>
      <c r="I48" s="34"/>
    </row>
    <row r="49" spans="2:9" ht="10.5" customHeight="1" x14ac:dyDescent="0.2">
      <c r="B49" s="33" t="s">
        <v>306</v>
      </c>
      <c r="C49" s="289">
        <v>2718213.6599999825</v>
      </c>
      <c r="D49" s="289">
        <v>426652053.75000376</v>
      </c>
      <c r="E49" s="289">
        <v>429370267.41000378</v>
      </c>
      <c r="F49" s="290">
        <v>420092562.83000374</v>
      </c>
      <c r="G49" s="290">
        <v>2615968.17</v>
      </c>
      <c r="H49" s="179">
        <v>3.5374622003974121E-2</v>
      </c>
      <c r="I49" s="34"/>
    </row>
    <row r="50" spans="2:9" ht="10.5" customHeight="1" x14ac:dyDescent="0.2">
      <c r="B50" s="33" t="s">
        <v>307</v>
      </c>
      <c r="C50" s="289">
        <v>430790016.97999901</v>
      </c>
      <c r="D50" s="289">
        <v>341756546.95999897</v>
      </c>
      <c r="E50" s="289">
        <v>772546563.93999803</v>
      </c>
      <c r="F50" s="290">
        <v>37949961.300000057</v>
      </c>
      <c r="G50" s="290">
        <v>5026038.2599999933</v>
      </c>
      <c r="H50" s="179">
        <v>5.9009819041786704E-2</v>
      </c>
      <c r="I50" s="34"/>
    </row>
    <row r="51" spans="2:9" ht="10.5" customHeight="1" x14ac:dyDescent="0.2">
      <c r="B51" s="33" t="s">
        <v>308</v>
      </c>
      <c r="C51" s="289">
        <v>616079616.94998682</v>
      </c>
      <c r="D51" s="289">
        <v>546809017.06000006</v>
      </c>
      <c r="E51" s="289">
        <v>1162888634.0099869</v>
      </c>
      <c r="F51" s="290">
        <v>165085130.21999857</v>
      </c>
      <c r="G51" s="290">
        <v>6567943.7400000086</v>
      </c>
      <c r="H51" s="179">
        <v>4.8762626455272517E-2</v>
      </c>
      <c r="I51" s="34"/>
    </row>
    <row r="52" spans="2:9" ht="10.5" customHeight="1" x14ac:dyDescent="0.2">
      <c r="B52" s="33" t="s">
        <v>309</v>
      </c>
      <c r="C52" s="289">
        <v>678930769.8900007</v>
      </c>
      <c r="D52" s="289">
        <v>1474582091.0000033</v>
      </c>
      <c r="E52" s="289">
        <v>2153512860.8900042</v>
      </c>
      <c r="F52" s="290">
        <v>498486255.51000059</v>
      </c>
      <c r="G52" s="290">
        <v>12496399.040000001</v>
      </c>
      <c r="H52" s="179">
        <v>6.517460789876961E-2</v>
      </c>
      <c r="I52" s="34"/>
    </row>
    <row r="53" spans="2:9" ht="10.5" customHeight="1" x14ac:dyDescent="0.2">
      <c r="B53" s="33" t="s">
        <v>105</v>
      </c>
      <c r="C53" s="289">
        <v>2386261.2299999995</v>
      </c>
      <c r="D53" s="289">
        <v>24361891.570000052</v>
      </c>
      <c r="E53" s="289">
        <v>26748152.800000053</v>
      </c>
      <c r="F53" s="290">
        <v>23375901.120000061</v>
      </c>
      <c r="G53" s="290">
        <v>154254.46</v>
      </c>
      <c r="H53" s="179">
        <v>6.6770715764796762E-3</v>
      </c>
      <c r="I53" s="34"/>
    </row>
    <row r="54" spans="2:9" ht="10.5" customHeight="1" x14ac:dyDescent="0.2">
      <c r="B54" s="16" t="s">
        <v>22</v>
      </c>
      <c r="C54" s="289">
        <v>913025255.10001314</v>
      </c>
      <c r="D54" s="289">
        <v>569286704.48811114</v>
      </c>
      <c r="E54" s="289">
        <v>1482311959.5881243</v>
      </c>
      <c r="F54" s="290">
        <v>120491964.32999988</v>
      </c>
      <c r="G54" s="290">
        <v>6754145.0895000026</v>
      </c>
      <c r="H54" s="179">
        <v>5.6055885895333724E-2</v>
      </c>
      <c r="I54" s="34"/>
    </row>
    <row r="55" spans="2:9" ht="10.5" customHeight="1" x14ac:dyDescent="0.2">
      <c r="B55" s="16" t="s">
        <v>387</v>
      </c>
      <c r="C55" s="289">
        <v>694303.57790100691</v>
      </c>
      <c r="D55" s="289">
        <v>7160851.6964789806</v>
      </c>
      <c r="E55" s="289">
        <v>7855155.2743799882</v>
      </c>
      <c r="F55" s="290">
        <v>452900.08094999974</v>
      </c>
      <c r="G55" s="290">
        <v>10031.995079999999</v>
      </c>
      <c r="H55" s="179">
        <v>-0.25628444208578283</v>
      </c>
      <c r="I55" s="34"/>
    </row>
    <row r="56" spans="2:9" ht="10.5" customHeight="1" x14ac:dyDescent="0.2">
      <c r="B56" s="16" t="s">
        <v>107</v>
      </c>
      <c r="C56" s="289"/>
      <c r="D56" s="289">
        <v>1084968815.890002</v>
      </c>
      <c r="E56" s="289">
        <v>1084968815.890002</v>
      </c>
      <c r="F56" s="290">
        <v>1077092382.950002</v>
      </c>
      <c r="G56" s="290">
        <v>5717337.8099999931</v>
      </c>
      <c r="H56" s="179">
        <v>0.13845423758544029</v>
      </c>
      <c r="I56" s="34"/>
    </row>
    <row r="57" spans="2:9" ht="10.5" customHeight="1" x14ac:dyDescent="0.2">
      <c r="B57" s="33" t="s">
        <v>110</v>
      </c>
      <c r="C57" s="289"/>
      <c r="D57" s="289">
        <v>325822704.09999925</v>
      </c>
      <c r="E57" s="289">
        <v>325822704.09999925</v>
      </c>
      <c r="F57" s="290">
        <v>325822704.09999925</v>
      </c>
      <c r="G57" s="290">
        <v>1711843.6299999966</v>
      </c>
      <c r="H57" s="179">
        <v>0.13603822856198522</v>
      </c>
      <c r="I57" s="34"/>
    </row>
    <row r="58" spans="2:9" ht="10.5" customHeight="1" x14ac:dyDescent="0.2">
      <c r="B58" s="33" t="s">
        <v>109</v>
      </c>
      <c r="C58" s="289"/>
      <c r="D58" s="289">
        <v>581356721.40000272</v>
      </c>
      <c r="E58" s="289">
        <v>581356721.40000272</v>
      </c>
      <c r="F58" s="290">
        <v>581356721.40000272</v>
      </c>
      <c r="G58" s="290">
        <v>3058744.1799999964</v>
      </c>
      <c r="H58" s="179">
        <v>0.14223051363719796</v>
      </c>
      <c r="I58" s="34"/>
    </row>
    <row r="59" spans="2:9" ht="10.5" customHeight="1" x14ac:dyDescent="0.2">
      <c r="B59" s="33" t="s">
        <v>112</v>
      </c>
      <c r="C59" s="289"/>
      <c r="D59" s="289">
        <v>175380307.44999999</v>
      </c>
      <c r="E59" s="289">
        <v>175380307.44999999</v>
      </c>
      <c r="F59" s="290">
        <v>169912457.44999999</v>
      </c>
      <c r="G59" s="290">
        <v>938250</v>
      </c>
      <c r="H59" s="179">
        <v>0.13067876062497419</v>
      </c>
      <c r="I59" s="34"/>
    </row>
    <row r="60" spans="2:9" ht="10.5" customHeight="1" x14ac:dyDescent="0.2">
      <c r="B60" s="33" t="s">
        <v>111</v>
      </c>
      <c r="C60" s="289"/>
      <c r="D60" s="289">
        <v>2409082.9400000004</v>
      </c>
      <c r="E60" s="289">
        <v>2409082.9400000004</v>
      </c>
      <c r="F60" s="290">
        <v>500</v>
      </c>
      <c r="G60" s="290">
        <v>8500</v>
      </c>
      <c r="H60" s="179">
        <v>0.12768264135393248</v>
      </c>
      <c r="I60" s="20"/>
    </row>
    <row r="61" spans="2:9" ht="10.5" customHeight="1" x14ac:dyDescent="0.2">
      <c r="B61" s="16" t="s">
        <v>103</v>
      </c>
      <c r="C61" s="289"/>
      <c r="D61" s="289"/>
      <c r="E61" s="289"/>
      <c r="F61" s="290"/>
      <c r="G61" s="290"/>
      <c r="H61" s="179"/>
      <c r="I61" s="20"/>
    </row>
    <row r="62" spans="2:9" ht="10.5" customHeight="1" x14ac:dyDescent="0.2">
      <c r="B62" s="16" t="s">
        <v>96</v>
      </c>
      <c r="C62" s="289"/>
      <c r="D62" s="289">
        <v>138.52500000000001</v>
      </c>
      <c r="E62" s="289">
        <v>138.52500000000001</v>
      </c>
      <c r="F62" s="290"/>
      <c r="G62" s="290"/>
      <c r="H62" s="179"/>
      <c r="I62" s="34"/>
    </row>
    <row r="63" spans="2:9" ht="10.5" customHeight="1" x14ac:dyDescent="0.2">
      <c r="B63" s="16" t="s">
        <v>95</v>
      </c>
      <c r="C63" s="289">
        <v>2346916.1400000053</v>
      </c>
      <c r="D63" s="289">
        <v>21157698.570000015</v>
      </c>
      <c r="E63" s="289">
        <v>23504614.71000002</v>
      </c>
      <c r="F63" s="290">
        <v>22730204.71000002</v>
      </c>
      <c r="G63" s="290">
        <v>59025.800000000025</v>
      </c>
      <c r="H63" s="179">
        <v>-4.5000933186102765E-2</v>
      </c>
      <c r="I63" s="34"/>
    </row>
    <row r="64" spans="2:9" ht="10.5" customHeight="1" x14ac:dyDescent="0.2">
      <c r="B64" s="16" t="s">
        <v>381</v>
      </c>
      <c r="C64" s="289">
        <v>18132346.749999944</v>
      </c>
      <c r="D64" s="289">
        <v>20537259.512500189</v>
      </c>
      <c r="E64" s="289">
        <v>38669606.262500137</v>
      </c>
      <c r="F64" s="290">
        <v>165919.63</v>
      </c>
      <c r="G64" s="290">
        <v>125830.45000000003</v>
      </c>
      <c r="H64" s="179">
        <v>0.29775119637707581</v>
      </c>
      <c r="I64" s="34"/>
    </row>
    <row r="65" spans="1:10" ht="10.5" customHeight="1" x14ac:dyDescent="0.2">
      <c r="B65" s="16" t="s">
        <v>418</v>
      </c>
      <c r="C65" s="289"/>
      <c r="D65" s="289">
        <v>619332.45736399991</v>
      </c>
      <c r="E65" s="289">
        <v>619332.45736399991</v>
      </c>
      <c r="F65" s="290"/>
      <c r="G65" s="290">
        <v>21392</v>
      </c>
      <c r="H65" s="179">
        <v>-0.21453436170942508</v>
      </c>
      <c r="I65" s="34"/>
    </row>
    <row r="66" spans="1:10" ht="10.5" customHeight="1" x14ac:dyDescent="0.2">
      <c r="B66" s="16" t="s">
        <v>441</v>
      </c>
      <c r="C66" s="289"/>
      <c r="D66" s="289">
        <v>127219832.49681197</v>
      </c>
      <c r="E66" s="289">
        <v>127219832.49681197</v>
      </c>
      <c r="F66" s="290"/>
      <c r="G66" s="290"/>
      <c r="H66" s="179">
        <v>0.15271326785920514</v>
      </c>
      <c r="I66" s="34"/>
    </row>
    <row r="67" spans="1:10" ht="10.5" customHeight="1" x14ac:dyDescent="0.2">
      <c r="B67" s="16" t="s">
        <v>346</v>
      </c>
      <c r="C67" s="289"/>
      <c r="D67" s="289">
        <v>759</v>
      </c>
      <c r="E67" s="289">
        <v>759</v>
      </c>
      <c r="F67" s="290"/>
      <c r="G67" s="290"/>
      <c r="H67" s="179">
        <v>6.4516129032258007E-2</v>
      </c>
      <c r="I67" s="34"/>
    </row>
    <row r="68" spans="1:10" ht="10.5" customHeight="1" x14ac:dyDescent="0.2">
      <c r="B68" s="16" t="s">
        <v>312</v>
      </c>
      <c r="C68" s="289"/>
      <c r="D68" s="289"/>
      <c r="E68" s="289"/>
      <c r="F68" s="290"/>
      <c r="G68" s="290"/>
      <c r="H68" s="179"/>
      <c r="I68" s="34"/>
    </row>
    <row r="69" spans="1:10" ht="10.5" customHeight="1" x14ac:dyDescent="0.2">
      <c r="B69" s="16" t="s">
        <v>313</v>
      </c>
      <c r="C69" s="289"/>
      <c r="D69" s="289"/>
      <c r="E69" s="289"/>
      <c r="F69" s="290"/>
      <c r="G69" s="290"/>
      <c r="H69" s="179"/>
      <c r="I69" s="34"/>
    </row>
    <row r="70" spans="1:10" ht="10.5" customHeight="1" x14ac:dyDescent="0.2">
      <c r="B70" s="16" t="s">
        <v>94</v>
      </c>
      <c r="C70" s="289">
        <v>192417.27000000025</v>
      </c>
      <c r="D70" s="289">
        <v>4362102.5799999991</v>
      </c>
      <c r="E70" s="289">
        <v>4554519.8499999996</v>
      </c>
      <c r="F70" s="290"/>
      <c r="G70" s="290">
        <v>15979.880000000001</v>
      </c>
      <c r="H70" s="179">
        <v>-4.7525051320389644E-2</v>
      </c>
      <c r="I70" s="34"/>
    </row>
    <row r="71" spans="1:10" ht="10.5" customHeight="1" x14ac:dyDescent="0.2">
      <c r="B71" s="16" t="s">
        <v>92</v>
      </c>
      <c r="C71" s="289">
        <v>860356.69000000029</v>
      </c>
      <c r="D71" s="289">
        <v>124421.14</v>
      </c>
      <c r="E71" s="289">
        <v>984777.83000000031</v>
      </c>
      <c r="F71" s="290">
        <v>6208.1</v>
      </c>
      <c r="G71" s="290">
        <v>2731.87</v>
      </c>
      <c r="H71" s="179">
        <v>-0.33665481096809191</v>
      </c>
      <c r="I71" s="34"/>
    </row>
    <row r="72" spans="1:10" ht="10.5" customHeight="1" x14ac:dyDescent="0.2">
      <c r="B72" s="16" t="s">
        <v>93</v>
      </c>
      <c r="C72" s="289">
        <v>1585796.6</v>
      </c>
      <c r="D72" s="289">
        <v>281724.39</v>
      </c>
      <c r="E72" s="289">
        <v>1867520.9900000002</v>
      </c>
      <c r="F72" s="290">
        <v>55585.549999999996</v>
      </c>
      <c r="G72" s="290">
        <v>6086.18</v>
      </c>
      <c r="H72" s="179">
        <v>-0.23540268190047775</v>
      </c>
      <c r="I72" s="34"/>
    </row>
    <row r="73" spans="1:10" ht="10.5" customHeight="1" x14ac:dyDescent="0.2">
      <c r="B73" s="16" t="s">
        <v>91</v>
      </c>
      <c r="C73" s="289">
        <v>964467.87000000011</v>
      </c>
      <c r="D73" s="289">
        <v>742392.00999999989</v>
      </c>
      <c r="E73" s="289">
        <v>1706859.88</v>
      </c>
      <c r="F73" s="290">
        <v>71368.66</v>
      </c>
      <c r="G73" s="290">
        <v>8051.42</v>
      </c>
      <c r="H73" s="179">
        <v>-1.7686218847895785E-2</v>
      </c>
      <c r="I73" s="34"/>
    </row>
    <row r="74" spans="1:10" s="28" customFormat="1" ht="10.5" customHeight="1" x14ac:dyDescent="0.2">
      <c r="A74" s="24"/>
      <c r="B74" s="16" t="s">
        <v>100</v>
      </c>
      <c r="C74" s="289">
        <v>490387.24999999971</v>
      </c>
      <c r="D74" s="289">
        <v>1263535.80699</v>
      </c>
      <c r="E74" s="289">
        <v>1753923.0569899995</v>
      </c>
      <c r="F74" s="290">
        <v>23840.939999999973</v>
      </c>
      <c r="G74" s="290">
        <v>6222.8499999999995</v>
      </c>
      <c r="H74" s="179">
        <v>-9.7744203946945496E-2</v>
      </c>
      <c r="I74" s="27"/>
      <c r="J74" s="5"/>
    </row>
    <row r="75" spans="1:10" s="28" customFormat="1" ht="10.5" customHeight="1" x14ac:dyDescent="0.2">
      <c r="A75" s="24"/>
      <c r="B75" s="16" t="s">
        <v>388</v>
      </c>
      <c r="C75" s="289">
        <v>7225.7520989999903</v>
      </c>
      <c r="D75" s="289">
        <v>74524.373520999929</v>
      </c>
      <c r="E75" s="289">
        <v>81750.125619999919</v>
      </c>
      <c r="F75" s="290">
        <v>4713.4190499999977</v>
      </c>
      <c r="G75" s="290">
        <v>104.40492000000009</v>
      </c>
      <c r="H75" s="179">
        <v>-0.25628444208578283</v>
      </c>
      <c r="I75" s="27"/>
      <c r="J75" s="5"/>
    </row>
    <row r="76" spans="1:10" ht="10.5" customHeight="1" x14ac:dyDescent="0.2">
      <c r="B76" s="16" t="s">
        <v>97</v>
      </c>
      <c r="C76" s="289"/>
      <c r="D76" s="289">
        <v>97.5</v>
      </c>
      <c r="E76" s="289">
        <v>97.5</v>
      </c>
      <c r="F76" s="290"/>
      <c r="G76" s="290"/>
      <c r="H76" s="179"/>
      <c r="I76" s="20"/>
    </row>
    <row r="77" spans="1:10" ht="10.5" customHeight="1" x14ac:dyDescent="0.2">
      <c r="B77" s="16" t="s">
        <v>380</v>
      </c>
      <c r="C77" s="289"/>
      <c r="D77" s="289"/>
      <c r="E77" s="289"/>
      <c r="F77" s="290"/>
      <c r="G77" s="290"/>
      <c r="H77" s="179"/>
      <c r="I77" s="20"/>
    </row>
    <row r="78" spans="1:10" ht="10.5" customHeight="1" x14ac:dyDescent="0.2">
      <c r="B78" s="16" t="s">
        <v>419</v>
      </c>
      <c r="C78" s="289"/>
      <c r="D78" s="289">
        <v>4105646.6802499979</v>
      </c>
      <c r="E78" s="289">
        <v>4105646.6802499979</v>
      </c>
      <c r="F78" s="290"/>
      <c r="G78" s="290"/>
      <c r="H78" s="179">
        <v>0.11017736806787903</v>
      </c>
      <c r="I78" s="20"/>
    </row>
    <row r="79" spans="1:10" ht="10.5" customHeight="1" x14ac:dyDescent="0.2">
      <c r="B79" s="16" t="s">
        <v>303</v>
      </c>
      <c r="C79" s="289"/>
      <c r="D79" s="289"/>
      <c r="E79" s="289"/>
      <c r="F79" s="290"/>
      <c r="G79" s="290"/>
      <c r="H79" s="179"/>
      <c r="I79" s="34"/>
    </row>
    <row r="80" spans="1:10" ht="10.5" customHeight="1" x14ac:dyDescent="0.2">
      <c r="B80" s="268" t="s">
        <v>255</v>
      </c>
      <c r="C80" s="289"/>
      <c r="D80" s="289">
        <v>40200</v>
      </c>
      <c r="E80" s="289">
        <v>40200</v>
      </c>
      <c r="F80" s="290">
        <v>40200</v>
      </c>
      <c r="G80" s="290"/>
      <c r="H80" s="179">
        <v>0.40314136125654443</v>
      </c>
      <c r="I80" s="34"/>
    </row>
    <row r="81" spans="1:11" ht="10.5" customHeight="1" x14ac:dyDescent="0.2">
      <c r="B81" s="16" t="s">
        <v>489</v>
      </c>
      <c r="C81" s="289"/>
      <c r="D81" s="289">
        <v>2306391.0466500013</v>
      </c>
      <c r="E81" s="289">
        <v>2306391.0466500013</v>
      </c>
      <c r="F81" s="290"/>
      <c r="G81" s="290"/>
      <c r="H81" s="179">
        <v>-0.28321829459751791</v>
      </c>
      <c r="I81" s="34"/>
    </row>
    <row r="82" spans="1:11" ht="10.5" customHeight="1" x14ac:dyDescent="0.2">
      <c r="B82" s="268" t="s">
        <v>487</v>
      </c>
      <c r="C82" s="289"/>
      <c r="D82" s="289">
        <v>98792.508000000002</v>
      </c>
      <c r="E82" s="289">
        <v>98792.508000000002</v>
      </c>
      <c r="F82" s="290"/>
      <c r="G82" s="290"/>
      <c r="H82" s="179">
        <v>-0.11113230879424396</v>
      </c>
      <c r="I82" s="34"/>
    </row>
    <row r="83" spans="1:11" ht="10.5" customHeight="1" x14ac:dyDescent="0.2">
      <c r="B83" s="16" t="s">
        <v>420</v>
      </c>
      <c r="C83" s="289"/>
      <c r="D83" s="289">
        <v>8936752.073274998</v>
      </c>
      <c r="E83" s="289">
        <v>8936752.073274998</v>
      </c>
      <c r="F83" s="290"/>
      <c r="G83" s="290"/>
      <c r="H83" s="179">
        <v>0.38750528058328326</v>
      </c>
      <c r="I83" s="34"/>
    </row>
    <row r="84" spans="1:11" ht="10.5" customHeight="1" x14ac:dyDescent="0.2">
      <c r="B84" s="574" t="s">
        <v>447</v>
      </c>
      <c r="C84" s="289"/>
      <c r="D84" s="289">
        <v>53490</v>
      </c>
      <c r="E84" s="289">
        <v>53490</v>
      </c>
      <c r="F84" s="290"/>
      <c r="G84" s="290"/>
      <c r="H84" s="179">
        <v>-0.83494001184951117</v>
      </c>
      <c r="I84" s="34"/>
    </row>
    <row r="85" spans="1:11" ht="10.5" hidden="1" customHeight="1" x14ac:dyDescent="0.2">
      <c r="B85" s="574"/>
      <c r="C85" s="289"/>
      <c r="D85" s="289"/>
      <c r="E85" s="289"/>
      <c r="F85" s="290"/>
      <c r="G85" s="290"/>
      <c r="H85" s="179"/>
      <c r="I85" s="34"/>
    </row>
    <row r="86" spans="1:11" ht="10.5" customHeight="1" x14ac:dyDescent="0.2">
      <c r="B86" s="16" t="s">
        <v>99</v>
      </c>
      <c r="C86" s="289">
        <v>2336012.7300000307</v>
      </c>
      <c r="D86" s="289">
        <v>2048267.1200199996</v>
      </c>
      <c r="E86" s="289">
        <v>4384279.8500200305</v>
      </c>
      <c r="F86" s="290">
        <v>337549.93066500023</v>
      </c>
      <c r="G86" s="290">
        <v>15203.747783999997</v>
      </c>
      <c r="H86" s="179">
        <v>4.9249736950456313E-2</v>
      </c>
      <c r="I86" s="34"/>
    </row>
    <row r="87" spans="1:11" ht="10.5" customHeight="1" x14ac:dyDescent="0.2">
      <c r="B87" s="16" t="s">
        <v>283</v>
      </c>
      <c r="C87" s="289"/>
      <c r="D87" s="289">
        <v>-16864098</v>
      </c>
      <c r="E87" s="289">
        <v>-16864098</v>
      </c>
      <c r="F87" s="290">
        <v>-153480</v>
      </c>
      <c r="G87" s="290">
        <v>-119112</v>
      </c>
      <c r="H87" s="179">
        <v>0.10843455692912829</v>
      </c>
      <c r="I87" s="34"/>
    </row>
    <row r="88" spans="1:11" ht="10.5" customHeight="1" x14ac:dyDescent="0.2">
      <c r="B88" s="16" t="s">
        <v>279</v>
      </c>
      <c r="C88" s="289">
        <v>65.900000000000006</v>
      </c>
      <c r="D88" s="289">
        <v>-128009845</v>
      </c>
      <c r="E88" s="289">
        <v>-128009779.09999999</v>
      </c>
      <c r="F88" s="290">
        <v>-491119</v>
      </c>
      <c r="G88" s="290">
        <v>-730585</v>
      </c>
      <c r="H88" s="179">
        <v>0.35968058788641089</v>
      </c>
      <c r="I88" s="20"/>
    </row>
    <row r="89" spans="1:11" s="28" customFormat="1" ht="15.75" customHeight="1" x14ac:dyDescent="0.2">
      <c r="A89" s="24"/>
      <c r="B89" s="35" t="s">
        <v>108</v>
      </c>
      <c r="C89" s="291">
        <v>2714805037.9999995</v>
      </c>
      <c r="D89" s="291">
        <v>5488124726.4249821</v>
      </c>
      <c r="E89" s="291">
        <v>8202929764.4249821</v>
      </c>
      <c r="F89" s="292">
        <v>3182358277.2106719</v>
      </c>
      <c r="G89" s="292">
        <v>45062918.637283996</v>
      </c>
      <c r="H89" s="178">
        <v>6.2640331103614999E-2</v>
      </c>
      <c r="I89" s="36"/>
      <c r="J89" s="5"/>
      <c r="K89" s="209" t="b">
        <f>IF(ABS(E89-SUM(E45,E54:E56,E61:E88))&lt;0.001,TRUE,FALSE)</f>
        <v>1</v>
      </c>
    </row>
    <row r="90" spans="1:11" s="28" customFormat="1" ht="15.75" customHeight="1" x14ac:dyDescent="0.2">
      <c r="A90" s="24"/>
      <c r="B90" s="35"/>
      <c r="C90" s="291"/>
      <c r="D90" s="291"/>
      <c r="E90" s="291"/>
      <c r="F90" s="292"/>
      <c r="G90" s="292"/>
      <c r="H90" s="178"/>
      <c r="I90" s="36"/>
      <c r="J90" s="5"/>
      <c r="K90" s="209"/>
    </row>
    <row r="91" spans="1:11" ht="15.75" customHeight="1" x14ac:dyDescent="0.2">
      <c r="B91" s="31" t="s">
        <v>341</v>
      </c>
      <c r="C91" s="289"/>
      <c r="D91" s="289"/>
      <c r="E91" s="289"/>
      <c r="F91" s="290"/>
      <c r="G91" s="290"/>
      <c r="H91" s="179"/>
      <c r="I91" s="34"/>
    </row>
    <row r="92" spans="1:11" s="28" customFormat="1" ht="13.5" customHeight="1" x14ac:dyDescent="0.2">
      <c r="A92" s="24"/>
      <c r="B92" s="16" t="s">
        <v>22</v>
      </c>
      <c r="C92" s="289">
        <v>2635203135.8499904</v>
      </c>
      <c r="D92" s="289">
        <v>1534538097.429589</v>
      </c>
      <c r="E92" s="289">
        <v>4169741233.2795792</v>
      </c>
      <c r="F92" s="290">
        <v>192442375.24999988</v>
      </c>
      <c r="G92" s="290">
        <v>24230180.650750011</v>
      </c>
      <c r="H92" s="179">
        <v>7.7616857292400754E-2</v>
      </c>
      <c r="I92" s="36"/>
    </row>
    <row r="93" spans="1:11" ht="10.5" customHeight="1" x14ac:dyDescent="0.2">
      <c r="B93" s="16" t="s">
        <v>387</v>
      </c>
      <c r="C93" s="289">
        <v>766499.90750900737</v>
      </c>
      <c r="D93" s="289">
        <v>8660081.0297429841</v>
      </c>
      <c r="E93" s="289">
        <v>9426580.9372519925</v>
      </c>
      <c r="F93" s="290">
        <v>492203.71414999984</v>
      </c>
      <c r="G93" s="290">
        <v>11407.987879999997</v>
      </c>
      <c r="H93" s="179">
        <v>-0.29288792090419602</v>
      </c>
      <c r="I93" s="34"/>
    </row>
    <row r="94" spans="1:11" ht="10.5" customHeight="1" x14ac:dyDescent="0.2">
      <c r="B94" s="16" t="s">
        <v>104</v>
      </c>
      <c r="C94" s="289">
        <v>1912261384.9399881</v>
      </c>
      <c r="D94" s="289">
        <v>3901206346.0400081</v>
      </c>
      <c r="E94" s="289">
        <v>5813467730.9799957</v>
      </c>
      <c r="F94" s="290">
        <v>1982675593.8400049</v>
      </c>
      <c r="G94" s="290">
        <v>34586894.899999999</v>
      </c>
      <c r="H94" s="179">
        <v>5.3744773596956286E-2</v>
      </c>
      <c r="I94" s="34"/>
    </row>
    <row r="95" spans="1:11" ht="10.5" customHeight="1" x14ac:dyDescent="0.2">
      <c r="B95" s="33" t="s">
        <v>106</v>
      </c>
      <c r="C95" s="289">
        <v>1909386874.4499879</v>
      </c>
      <c r="D95" s="289">
        <v>3874017429.1300082</v>
      </c>
      <c r="E95" s="289">
        <v>5783404303.5799961</v>
      </c>
      <c r="F95" s="290">
        <v>1956572393.5000048</v>
      </c>
      <c r="G95" s="290">
        <v>34420169.659999996</v>
      </c>
      <c r="H95" s="179">
        <v>5.4089617900479947E-2</v>
      </c>
      <c r="I95" s="34"/>
    </row>
    <row r="96" spans="1:11" s="28" customFormat="1" ht="10.5" customHeight="1" x14ac:dyDescent="0.2">
      <c r="A96" s="24"/>
      <c r="B96" s="33" t="s">
        <v>304</v>
      </c>
      <c r="C96" s="289">
        <v>52884064.429999754</v>
      </c>
      <c r="D96" s="289">
        <v>967389165.87000203</v>
      </c>
      <c r="E96" s="289">
        <v>1020273230.3000017</v>
      </c>
      <c r="F96" s="290">
        <v>817438414.28000188</v>
      </c>
      <c r="G96" s="290">
        <v>6397497.0699999956</v>
      </c>
      <c r="H96" s="179">
        <v>4.4440808981212054E-2</v>
      </c>
      <c r="I96" s="27"/>
      <c r="J96" s="5"/>
    </row>
    <row r="97" spans="1:10" s="28" customFormat="1" ht="10.5" customHeight="1" x14ac:dyDescent="0.2">
      <c r="A97" s="24"/>
      <c r="B97" s="33" t="s">
        <v>305</v>
      </c>
      <c r="C97" s="289">
        <v>192044.60000000044</v>
      </c>
      <c r="D97" s="289">
        <v>278875.35000000027</v>
      </c>
      <c r="E97" s="289">
        <v>470919.95000000071</v>
      </c>
      <c r="F97" s="290">
        <v>423560.09000000072</v>
      </c>
      <c r="G97" s="290">
        <v>1146.52</v>
      </c>
      <c r="H97" s="179">
        <v>-0.12502198268233633</v>
      </c>
      <c r="I97" s="27"/>
      <c r="J97" s="5"/>
    </row>
    <row r="98" spans="1:10" s="28" customFormat="1" ht="10.5" customHeight="1" x14ac:dyDescent="0.2">
      <c r="A98" s="24"/>
      <c r="B98" s="33" t="s">
        <v>306</v>
      </c>
      <c r="C98" s="289">
        <v>2722609.8999999827</v>
      </c>
      <c r="D98" s="289">
        <v>426809365.92000377</v>
      </c>
      <c r="E98" s="289">
        <v>429531975.82000381</v>
      </c>
      <c r="F98" s="290">
        <v>420229788.21000379</v>
      </c>
      <c r="G98" s="290">
        <v>2616449.2199999997</v>
      </c>
      <c r="H98" s="179">
        <v>3.5402281265759505E-2</v>
      </c>
      <c r="I98" s="27"/>
      <c r="J98" s="5"/>
    </row>
    <row r="99" spans="1:10" s="28" customFormat="1" ht="10.5" customHeight="1" x14ac:dyDescent="0.2">
      <c r="A99" s="24"/>
      <c r="B99" s="33" t="s">
        <v>307</v>
      </c>
      <c r="C99" s="289">
        <v>480227632.30000061</v>
      </c>
      <c r="D99" s="289">
        <v>384354197.54999888</v>
      </c>
      <c r="E99" s="289">
        <v>864581829.84999943</v>
      </c>
      <c r="F99" s="290">
        <v>40814635.610000059</v>
      </c>
      <c r="G99" s="290">
        <v>5514531.8399999924</v>
      </c>
      <c r="H99" s="179">
        <v>4.0454290772792056E-2</v>
      </c>
      <c r="I99" s="27"/>
      <c r="J99" s="5"/>
    </row>
    <row r="100" spans="1:10" s="28" customFormat="1" ht="10.5" customHeight="1" x14ac:dyDescent="0.2">
      <c r="A100" s="24"/>
      <c r="B100" s="33" t="s">
        <v>308</v>
      </c>
      <c r="C100" s="289">
        <v>618607167.41998684</v>
      </c>
      <c r="D100" s="289">
        <v>547063592.19000006</v>
      </c>
      <c r="E100" s="289">
        <v>1165670759.609987</v>
      </c>
      <c r="F100" s="290">
        <v>165137828.62999856</v>
      </c>
      <c r="G100" s="290">
        <v>6584079.1200000094</v>
      </c>
      <c r="H100" s="179">
        <v>4.915695717547508E-2</v>
      </c>
      <c r="I100" s="27"/>
      <c r="J100" s="5"/>
    </row>
    <row r="101" spans="1:10" s="28" customFormat="1" ht="10.5" customHeight="1" x14ac:dyDescent="0.2">
      <c r="A101" s="24"/>
      <c r="B101" s="33" t="s">
        <v>309</v>
      </c>
      <c r="C101" s="289">
        <v>754753355.80000091</v>
      </c>
      <c r="D101" s="289">
        <v>1548122232.2500036</v>
      </c>
      <c r="E101" s="289">
        <v>2302875588.0500045</v>
      </c>
      <c r="F101" s="290">
        <v>512528166.68000054</v>
      </c>
      <c r="G101" s="290">
        <v>13306465.890000002</v>
      </c>
      <c r="H101" s="179">
        <v>6.9925767065592392E-2</v>
      </c>
      <c r="I101" s="27"/>
      <c r="J101" s="5"/>
    </row>
    <row r="102" spans="1:10" s="28" customFormat="1" ht="10.5" customHeight="1" x14ac:dyDescent="0.2">
      <c r="A102" s="24"/>
      <c r="B102" s="33" t="s">
        <v>105</v>
      </c>
      <c r="C102" s="289">
        <v>2874510.4900000021</v>
      </c>
      <c r="D102" s="289">
        <v>27188916.910000056</v>
      </c>
      <c r="E102" s="289">
        <v>30063427.400000058</v>
      </c>
      <c r="F102" s="290">
        <v>26103200.340000063</v>
      </c>
      <c r="G102" s="290">
        <v>166725.24</v>
      </c>
      <c r="H102" s="179">
        <v>-8.6458615839918318E-3</v>
      </c>
      <c r="I102" s="27"/>
      <c r="J102" s="5"/>
    </row>
    <row r="103" spans="1:10" ht="10.5" customHeight="1" x14ac:dyDescent="0.2">
      <c r="B103" s="16" t="s">
        <v>100</v>
      </c>
      <c r="C103" s="289">
        <v>53537433.340000577</v>
      </c>
      <c r="D103" s="289">
        <v>254900009.61571983</v>
      </c>
      <c r="E103" s="289">
        <v>308437442.95572042</v>
      </c>
      <c r="F103" s="290">
        <v>162844.62999999998</v>
      </c>
      <c r="G103" s="290">
        <v>1016018.4200000002</v>
      </c>
      <c r="H103" s="179">
        <v>-2.9445497651618968E-2</v>
      </c>
      <c r="I103" s="34"/>
    </row>
    <row r="104" spans="1:10" ht="10.5" customHeight="1" x14ac:dyDescent="0.2">
      <c r="B104" s="16" t="s">
        <v>388</v>
      </c>
      <c r="C104" s="289">
        <v>104345.39249099925</v>
      </c>
      <c r="D104" s="289">
        <v>2091311.300256999</v>
      </c>
      <c r="E104" s="289">
        <v>2195656.6927479981</v>
      </c>
      <c r="F104" s="290">
        <v>57585.285849999964</v>
      </c>
      <c r="G104" s="290">
        <v>1955.4121200000006</v>
      </c>
      <c r="H104" s="179">
        <v>-0.4274539011778431</v>
      </c>
      <c r="I104" s="34"/>
    </row>
    <row r="105" spans="1:10" ht="10.5" customHeight="1" x14ac:dyDescent="0.2">
      <c r="B105" s="16" t="s">
        <v>107</v>
      </c>
      <c r="C105" s="289"/>
      <c r="D105" s="289">
        <v>1084968815.890002</v>
      </c>
      <c r="E105" s="289">
        <v>1084968815.890002</v>
      </c>
      <c r="F105" s="290">
        <v>1077092382.950002</v>
      </c>
      <c r="G105" s="290">
        <v>5717337.8099999931</v>
      </c>
      <c r="H105" s="179">
        <v>0.13845423758544029</v>
      </c>
      <c r="I105" s="34"/>
    </row>
    <row r="106" spans="1:10" ht="10.5" customHeight="1" x14ac:dyDescent="0.2">
      <c r="B106" s="33" t="s">
        <v>110</v>
      </c>
      <c r="C106" s="289"/>
      <c r="D106" s="289">
        <v>325822704.09999925</v>
      </c>
      <c r="E106" s="289">
        <v>325822704.09999925</v>
      </c>
      <c r="F106" s="290">
        <v>325822704.09999925</v>
      </c>
      <c r="G106" s="290">
        <v>1711843.6299999966</v>
      </c>
      <c r="H106" s="179">
        <v>0.13603822856198522</v>
      </c>
      <c r="I106" s="34"/>
    </row>
    <row r="107" spans="1:10" s="28" customFormat="1" ht="10.5" customHeight="1" x14ac:dyDescent="0.2">
      <c r="A107" s="24"/>
      <c r="B107" s="33" t="s">
        <v>109</v>
      </c>
      <c r="C107" s="289"/>
      <c r="D107" s="289">
        <v>581356721.40000272</v>
      </c>
      <c r="E107" s="289">
        <v>581356721.40000272</v>
      </c>
      <c r="F107" s="290">
        <v>581356721.40000272</v>
      </c>
      <c r="G107" s="290">
        <v>3058744.1799999964</v>
      </c>
      <c r="H107" s="179">
        <v>0.14223051363719796</v>
      </c>
      <c r="I107" s="27"/>
      <c r="J107" s="5"/>
    </row>
    <row r="108" spans="1:10" ht="10.5" customHeight="1" x14ac:dyDescent="0.2">
      <c r="B108" s="33" t="s">
        <v>112</v>
      </c>
      <c r="C108" s="289"/>
      <c r="D108" s="289">
        <v>175380307.44999999</v>
      </c>
      <c r="E108" s="289">
        <v>175380307.44999999</v>
      </c>
      <c r="F108" s="290">
        <v>169912457.44999999</v>
      </c>
      <c r="G108" s="290">
        <v>938250</v>
      </c>
      <c r="H108" s="179">
        <v>0.13067876062497419</v>
      </c>
      <c r="I108" s="34"/>
    </row>
    <row r="109" spans="1:10" ht="10.5" customHeight="1" x14ac:dyDescent="0.2">
      <c r="B109" s="33" t="s">
        <v>111</v>
      </c>
      <c r="C109" s="289"/>
      <c r="D109" s="289">
        <v>2409082.9400000004</v>
      </c>
      <c r="E109" s="289">
        <v>2409082.9400000004</v>
      </c>
      <c r="F109" s="290">
        <v>500</v>
      </c>
      <c r="G109" s="290">
        <v>8500</v>
      </c>
      <c r="H109" s="179">
        <v>0.12768264135393248</v>
      </c>
      <c r="I109" s="34"/>
    </row>
    <row r="110" spans="1:10" ht="10.5" customHeight="1" x14ac:dyDescent="0.2">
      <c r="B110" s="16" t="s">
        <v>97</v>
      </c>
      <c r="C110" s="289"/>
      <c r="D110" s="289">
        <v>97.5</v>
      </c>
      <c r="E110" s="289">
        <v>97.5</v>
      </c>
      <c r="F110" s="290"/>
      <c r="G110" s="290"/>
      <c r="H110" s="179"/>
      <c r="I110" s="20"/>
    </row>
    <row r="111" spans="1:10" ht="10.5" customHeight="1" x14ac:dyDescent="0.2">
      <c r="B111" s="16" t="s">
        <v>380</v>
      </c>
      <c r="C111" s="289"/>
      <c r="D111" s="289"/>
      <c r="E111" s="289"/>
      <c r="F111" s="290"/>
      <c r="G111" s="290"/>
      <c r="H111" s="179"/>
      <c r="I111" s="20"/>
    </row>
    <row r="112" spans="1:10" ht="10.5" customHeight="1" x14ac:dyDescent="0.2">
      <c r="B112" s="16" t="s">
        <v>419</v>
      </c>
      <c r="C112" s="289"/>
      <c r="D112" s="289">
        <v>434190814.15196198</v>
      </c>
      <c r="E112" s="289">
        <v>434190814.15196198</v>
      </c>
      <c r="F112" s="290"/>
      <c r="G112" s="290"/>
      <c r="H112" s="179">
        <v>6.4772118915624954E-2</v>
      </c>
      <c r="I112" s="20"/>
    </row>
    <row r="113" spans="1:10" ht="10.5" customHeight="1" x14ac:dyDescent="0.2">
      <c r="B113" s="16" t="s">
        <v>103</v>
      </c>
      <c r="C113" s="289"/>
      <c r="D113" s="289"/>
      <c r="E113" s="289"/>
      <c r="F113" s="290"/>
      <c r="G113" s="290"/>
      <c r="H113" s="179"/>
      <c r="I113" s="34"/>
    </row>
    <row r="114" spans="1:10" ht="10.5" customHeight="1" x14ac:dyDescent="0.2">
      <c r="B114" s="16" t="s">
        <v>96</v>
      </c>
      <c r="C114" s="289"/>
      <c r="D114" s="289">
        <v>138.52500000000001</v>
      </c>
      <c r="E114" s="289">
        <v>138.52500000000001</v>
      </c>
      <c r="F114" s="290"/>
      <c r="G114" s="290"/>
      <c r="H114" s="179"/>
      <c r="I114" s="34"/>
    </row>
    <row r="115" spans="1:10" s="40" customFormat="1" ht="10.5" customHeight="1" x14ac:dyDescent="0.25">
      <c r="A115" s="38"/>
      <c r="B115" s="16" t="s">
        <v>95</v>
      </c>
      <c r="C115" s="289">
        <v>2565683.8800000059</v>
      </c>
      <c r="D115" s="289">
        <v>21971718.980000015</v>
      </c>
      <c r="E115" s="289">
        <v>24537402.860000025</v>
      </c>
      <c r="F115" s="290">
        <v>23761887.060000025</v>
      </c>
      <c r="G115" s="290">
        <v>62428.680000000029</v>
      </c>
      <c r="H115" s="285">
        <v>-4.8045388522050425E-2</v>
      </c>
      <c r="I115" s="39"/>
      <c r="J115" s="5"/>
    </row>
    <row r="116" spans="1:10" s="40" customFormat="1" ht="10.5" customHeight="1" x14ac:dyDescent="0.25">
      <c r="A116" s="38"/>
      <c r="B116" s="16" t="s">
        <v>381</v>
      </c>
      <c r="C116" s="289">
        <v>60859234.489999838</v>
      </c>
      <c r="D116" s="289">
        <v>44978244.020731144</v>
      </c>
      <c r="E116" s="289">
        <v>105837478.51073097</v>
      </c>
      <c r="F116" s="290">
        <v>170992.63</v>
      </c>
      <c r="G116" s="290">
        <v>629627.45000000007</v>
      </c>
      <c r="H116" s="285">
        <v>0.13911950006240015</v>
      </c>
      <c r="I116" s="39"/>
      <c r="J116" s="5"/>
    </row>
    <row r="117" spans="1:10" s="40" customFormat="1" ht="10.5" customHeight="1" x14ac:dyDescent="0.25">
      <c r="A117" s="38"/>
      <c r="B117" s="16" t="s">
        <v>418</v>
      </c>
      <c r="C117" s="289"/>
      <c r="D117" s="289">
        <v>619332.45736399991</v>
      </c>
      <c r="E117" s="289">
        <v>619332.45736399991</v>
      </c>
      <c r="F117" s="290"/>
      <c r="G117" s="290">
        <v>21392</v>
      </c>
      <c r="H117" s="285">
        <v>-0.21453436170942508</v>
      </c>
      <c r="I117" s="39"/>
      <c r="J117" s="5"/>
    </row>
    <row r="118" spans="1:10" ht="10.5" customHeight="1" x14ac:dyDescent="0.2">
      <c r="B118" s="16" t="s">
        <v>441</v>
      </c>
      <c r="C118" s="289"/>
      <c r="D118" s="289">
        <v>624877067.84813428</v>
      </c>
      <c r="E118" s="289">
        <v>624877067.84813428</v>
      </c>
      <c r="F118" s="290"/>
      <c r="G118" s="290"/>
      <c r="H118" s="179">
        <v>7.4704892336051598E-2</v>
      </c>
      <c r="I118" s="34"/>
    </row>
    <row r="119" spans="1:10" ht="10.5" customHeight="1" x14ac:dyDescent="0.2">
      <c r="B119" s="16" t="s">
        <v>346</v>
      </c>
      <c r="C119" s="289"/>
      <c r="D119" s="289">
        <v>82984</v>
      </c>
      <c r="E119" s="289">
        <v>82984</v>
      </c>
      <c r="F119" s="290"/>
      <c r="G119" s="290"/>
      <c r="H119" s="179">
        <v>0.27266313932980601</v>
      </c>
      <c r="I119" s="34"/>
    </row>
    <row r="120" spans="1:10" ht="10.5" customHeight="1" x14ac:dyDescent="0.2">
      <c r="B120" s="16" t="s">
        <v>312</v>
      </c>
      <c r="C120" s="289"/>
      <c r="D120" s="289"/>
      <c r="E120" s="289"/>
      <c r="F120" s="290"/>
      <c r="G120" s="290"/>
      <c r="H120" s="179"/>
      <c r="I120" s="34"/>
    </row>
    <row r="121" spans="1:10" ht="10.5" customHeight="1" x14ac:dyDescent="0.2">
      <c r="B121" s="16" t="s">
        <v>313</v>
      </c>
      <c r="C121" s="289"/>
      <c r="D121" s="289"/>
      <c r="E121" s="289"/>
      <c r="F121" s="290"/>
      <c r="G121" s="290"/>
      <c r="H121" s="179"/>
      <c r="I121" s="34"/>
    </row>
    <row r="122" spans="1:10" ht="10.5" hidden="1" customHeight="1" x14ac:dyDescent="0.2">
      <c r="B122" s="16"/>
      <c r="C122" s="289"/>
      <c r="D122" s="289"/>
      <c r="E122" s="289"/>
      <c r="F122" s="290"/>
      <c r="G122" s="290"/>
      <c r="H122" s="179"/>
      <c r="I122" s="34"/>
    </row>
    <row r="123" spans="1:10" ht="10.5" customHeight="1" x14ac:dyDescent="0.2">
      <c r="B123" s="16" t="s">
        <v>91</v>
      </c>
      <c r="C123" s="289">
        <v>8837969.1100000013</v>
      </c>
      <c r="D123" s="289">
        <v>5063335.28</v>
      </c>
      <c r="E123" s="289">
        <v>13901304.390000001</v>
      </c>
      <c r="F123" s="290">
        <v>414453.03</v>
      </c>
      <c r="G123" s="290">
        <v>97221.05</v>
      </c>
      <c r="H123" s="179">
        <v>2.6459367016298474E-2</v>
      </c>
      <c r="I123" s="34"/>
    </row>
    <row r="124" spans="1:10" s="28" customFormat="1" ht="10.5" customHeight="1" x14ac:dyDescent="0.2">
      <c r="A124" s="24"/>
      <c r="B124" s="16" t="s">
        <v>94</v>
      </c>
      <c r="C124" s="289">
        <v>192417.27000000025</v>
      </c>
      <c r="D124" s="289">
        <v>4362102.5799999991</v>
      </c>
      <c r="E124" s="289">
        <v>4554519.8499999996</v>
      </c>
      <c r="F124" s="290"/>
      <c r="G124" s="290">
        <v>15979.880000000001</v>
      </c>
      <c r="H124" s="179">
        <v>-4.7525051320389644E-2</v>
      </c>
      <c r="I124" s="27"/>
      <c r="J124" s="5"/>
    </row>
    <row r="125" spans="1:10" ht="10.5" customHeight="1" x14ac:dyDescent="0.2">
      <c r="B125" s="16" t="s">
        <v>92</v>
      </c>
      <c r="C125" s="289">
        <v>860356.69000000029</v>
      </c>
      <c r="D125" s="289">
        <v>124421.14</v>
      </c>
      <c r="E125" s="289">
        <v>984777.83000000031</v>
      </c>
      <c r="F125" s="290">
        <v>6208.1</v>
      </c>
      <c r="G125" s="290">
        <v>2731.87</v>
      </c>
      <c r="H125" s="179">
        <v>-0.33665481096809191</v>
      </c>
      <c r="I125" s="34"/>
    </row>
    <row r="126" spans="1:10" ht="10.5" customHeight="1" x14ac:dyDescent="0.2">
      <c r="B126" s="16" t="s">
        <v>93</v>
      </c>
      <c r="C126" s="289">
        <v>1585796.6</v>
      </c>
      <c r="D126" s="289">
        <v>281724.39</v>
      </c>
      <c r="E126" s="289">
        <v>1867520.9900000002</v>
      </c>
      <c r="F126" s="290">
        <v>55585.549999999996</v>
      </c>
      <c r="G126" s="290">
        <v>6086.18</v>
      </c>
      <c r="H126" s="179">
        <v>-0.23540268190047775</v>
      </c>
      <c r="I126" s="34"/>
    </row>
    <row r="127" spans="1:10" ht="10.5" customHeight="1" x14ac:dyDescent="0.2">
      <c r="B127" s="16" t="s">
        <v>252</v>
      </c>
      <c r="C127" s="289"/>
      <c r="D127" s="289"/>
      <c r="E127" s="289"/>
      <c r="F127" s="290"/>
      <c r="G127" s="290"/>
      <c r="H127" s="179"/>
      <c r="I127" s="34"/>
    </row>
    <row r="128" spans="1:10" ht="10.5" customHeight="1" x14ac:dyDescent="0.2">
      <c r="B128" s="16" t="s">
        <v>303</v>
      </c>
      <c r="C128" s="289"/>
      <c r="D128" s="289"/>
      <c r="E128" s="289"/>
      <c r="F128" s="290"/>
      <c r="G128" s="290"/>
      <c r="H128" s="179"/>
      <c r="I128" s="34"/>
    </row>
    <row r="129" spans="1:11" ht="10.5" customHeight="1" x14ac:dyDescent="0.2">
      <c r="B129" s="268" t="s">
        <v>255</v>
      </c>
      <c r="C129" s="289"/>
      <c r="D129" s="289">
        <v>40200</v>
      </c>
      <c r="E129" s="289">
        <v>40200</v>
      </c>
      <c r="F129" s="290">
        <v>40200</v>
      </c>
      <c r="G129" s="290"/>
      <c r="H129" s="179">
        <v>0.40314136125654443</v>
      </c>
      <c r="I129" s="34"/>
    </row>
    <row r="130" spans="1:11" ht="10.5" customHeight="1" x14ac:dyDescent="0.2">
      <c r="B130" s="16" t="s">
        <v>489</v>
      </c>
      <c r="C130" s="289"/>
      <c r="D130" s="289">
        <v>27514270.750050016</v>
      </c>
      <c r="E130" s="289">
        <v>27514270.750050016</v>
      </c>
      <c r="F130" s="290"/>
      <c r="G130" s="290"/>
      <c r="H130" s="179"/>
      <c r="I130" s="34"/>
    </row>
    <row r="131" spans="1:11" ht="10.5" customHeight="1" x14ac:dyDescent="0.2">
      <c r="B131" s="268" t="s">
        <v>487</v>
      </c>
      <c r="C131" s="289"/>
      <c r="D131" s="289">
        <v>17681696.406199992</v>
      </c>
      <c r="E131" s="289">
        <v>17681696.406199992</v>
      </c>
      <c r="F131" s="290"/>
      <c r="G131" s="290"/>
      <c r="H131" s="179">
        <v>0.30689439438744115</v>
      </c>
      <c r="I131" s="34"/>
    </row>
    <row r="132" spans="1:11" ht="10.5" customHeight="1" x14ac:dyDescent="0.2">
      <c r="B132" s="16" t="s">
        <v>420</v>
      </c>
      <c r="C132" s="289"/>
      <c r="D132" s="289">
        <v>38874635.021696001</v>
      </c>
      <c r="E132" s="289">
        <v>38874635.021696001</v>
      </c>
      <c r="F132" s="290"/>
      <c r="G132" s="290"/>
      <c r="H132" s="179">
        <v>0.18597759564389449</v>
      </c>
      <c r="I132" s="34"/>
    </row>
    <row r="133" spans="1:11" ht="10.5" customHeight="1" x14ac:dyDescent="0.2">
      <c r="B133" s="574" t="s">
        <v>449</v>
      </c>
      <c r="C133" s="289"/>
      <c r="D133" s="289">
        <v>83719.56</v>
      </c>
      <c r="E133" s="289">
        <v>83719.56</v>
      </c>
      <c r="F133" s="290"/>
      <c r="G133" s="290"/>
      <c r="H133" s="179">
        <v>-0.78519114547705926</v>
      </c>
      <c r="I133" s="34"/>
    </row>
    <row r="134" spans="1:11" ht="10.5" customHeight="1" x14ac:dyDescent="0.2">
      <c r="B134" s="16" t="s">
        <v>99</v>
      </c>
      <c r="C134" s="289">
        <v>3395153.7900000308</v>
      </c>
      <c r="D134" s="289">
        <v>3977071.0169639955</v>
      </c>
      <c r="E134" s="289">
        <v>7372224.8069640268</v>
      </c>
      <c r="F134" s="290">
        <v>1397296.511167</v>
      </c>
      <c r="G134" s="290">
        <v>26828.669683</v>
      </c>
      <c r="H134" s="179">
        <v>2.0103401414087951E-2</v>
      </c>
      <c r="I134" s="34"/>
    </row>
    <row r="135" spans="1:11" ht="10.5" customHeight="1" x14ac:dyDescent="0.2">
      <c r="B135" s="16" t="s">
        <v>283</v>
      </c>
      <c r="C135" s="289"/>
      <c r="D135" s="289">
        <v>-19669975.07</v>
      </c>
      <c r="E135" s="289">
        <v>-19669975.07</v>
      </c>
      <c r="F135" s="290">
        <v>-153744</v>
      </c>
      <c r="G135" s="290">
        <v>-140496</v>
      </c>
      <c r="H135" s="179">
        <v>0.13161332434899098</v>
      </c>
      <c r="I135" s="34"/>
    </row>
    <row r="136" spans="1:11" ht="10.5" customHeight="1" x14ac:dyDescent="0.2">
      <c r="B136" s="16" t="s">
        <v>279</v>
      </c>
      <c r="C136" s="289">
        <v>176.78</v>
      </c>
      <c r="D136" s="289">
        <v>-259365517.80000001</v>
      </c>
      <c r="E136" s="289">
        <v>-259365341.02000001</v>
      </c>
      <c r="F136" s="290">
        <v>-536805</v>
      </c>
      <c r="G136" s="290">
        <v>-1687589</v>
      </c>
      <c r="H136" s="179">
        <v>0.34870711064831994</v>
      </c>
      <c r="I136" s="34"/>
    </row>
    <row r="137" spans="1:11" s="28" customFormat="1" ht="10.5" customHeight="1" x14ac:dyDescent="0.2">
      <c r="A137" s="24"/>
      <c r="B137" s="29" t="s">
        <v>113</v>
      </c>
      <c r="C137" s="291">
        <v>4680169588.039979</v>
      </c>
      <c r="D137" s="291">
        <v>7732052742.0634222</v>
      </c>
      <c r="E137" s="291">
        <v>12412222330.103401</v>
      </c>
      <c r="F137" s="292">
        <v>3278079059.5511742</v>
      </c>
      <c r="G137" s="292">
        <v>64598005.960432999</v>
      </c>
      <c r="H137" s="178">
        <v>6.5166070804088871E-2</v>
      </c>
      <c r="I137" s="36"/>
      <c r="J137" s="5"/>
      <c r="K137" s="209" t="b">
        <f>IF(ABS(E137-SUM(E92:E94,E103:E105,E110:E136))&lt;0.001,TRUE,FALSE)</f>
        <v>1</v>
      </c>
    </row>
    <row r="138" spans="1:11" s="28" customFormat="1" ht="10.5" customHeight="1" x14ac:dyDescent="0.2">
      <c r="A138" s="24"/>
      <c r="B138" s="273"/>
      <c r="C138" s="291"/>
      <c r="D138" s="291"/>
      <c r="E138" s="291"/>
      <c r="F138" s="292"/>
      <c r="G138" s="292"/>
      <c r="H138" s="178"/>
      <c r="I138" s="36"/>
      <c r="J138" s="5"/>
      <c r="K138" s="209"/>
    </row>
    <row r="139" spans="1:11" s="28" customFormat="1" ht="10.5" customHeight="1" x14ac:dyDescent="0.2">
      <c r="A139" s="24"/>
      <c r="B139" s="74" t="s">
        <v>122</v>
      </c>
      <c r="C139" s="291"/>
      <c r="D139" s="291"/>
      <c r="E139" s="291"/>
      <c r="F139" s="292"/>
      <c r="G139" s="292"/>
      <c r="H139" s="178"/>
      <c r="I139" s="36"/>
    </row>
    <row r="140" spans="1:11" ht="18" customHeight="1" x14ac:dyDescent="0.2">
      <c r="B140" s="16" t="s">
        <v>386</v>
      </c>
      <c r="C140" s="289">
        <v>20761206.529999826</v>
      </c>
      <c r="D140" s="289">
        <v>1970730.8700000045</v>
      </c>
      <c r="E140" s="289">
        <v>22731937.399999835</v>
      </c>
      <c r="F140" s="290">
        <v>1555.51</v>
      </c>
      <c r="G140" s="290">
        <v>146750.94000000006</v>
      </c>
      <c r="H140" s="179">
        <v>0.10082558553038123</v>
      </c>
      <c r="I140" s="34"/>
    </row>
    <row r="141" spans="1:11" ht="10.5" customHeight="1" x14ac:dyDescent="0.2">
      <c r="B141" s="16" t="s">
        <v>100</v>
      </c>
      <c r="C141" s="289">
        <v>454551.14000000246</v>
      </c>
      <c r="D141" s="289">
        <v>220969.03000000009</v>
      </c>
      <c r="E141" s="289">
        <v>675520.17000000249</v>
      </c>
      <c r="F141" s="290"/>
      <c r="G141" s="290">
        <v>4325.8600000000006</v>
      </c>
      <c r="H141" s="179">
        <v>0.2186372985831293</v>
      </c>
      <c r="I141" s="34"/>
    </row>
    <row r="142" spans="1:11" ht="10.5" customHeight="1" x14ac:dyDescent="0.2">
      <c r="B142" s="16" t="s">
        <v>177</v>
      </c>
      <c r="C142" s="289">
        <v>1814658.6300000143</v>
      </c>
      <c r="D142" s="289">
        <v>7563.9999999999873</v>
      </c>
      <c r="E142" s="289">
        <v>1822222.6300000141</v>
      </c>
      <c r="F142" s="290">
        <v>1260.96</v>
      </c>
      <c r="G142" s="290">
        <v>12366.379999999997</v>
      </c>
      <c r="H142" s="179">
        <v>0.49036855353882958</v>
      </c>
      <c r="I142" s="34"/>
    </row>
    <row r="143" spans="1:11" ht="10.5" customHeight="1" x14ac:dyDescent="0.2">
      <c r="B143" s="16" t="s">
        <v>22</v>
      </c>
      <c r="C143" s="289">
        <v>40986750.32000114</v>
      </c>
      <c r="D143" s="289">
        <v>7959198.4707001233</v>
      </c>
      <c r="E143" s="289">
        <v>48945948.790701263</v>
      </c>
      <c r="F143" s="290">
        <v>3413.3999999999996</v>
      </c>
      <c r="G143" s="290">
        <v>297399.51475000021</v>
      </c>
      <c r="H143" s="179">
        <v>0.21438647306915759</v>
      </c>
      <c r="I143" s="34"/>
    </row>
    <row r="144" spans="1:11" ht="10.5" customHeight="1" x14ac:dyDescent="0.2">
      <c r="B144" s="16" t="s">
        <v>381</v>
      </c>
      <c r="C144" s="289">
        <v>1112726.3699999985</v>
      </c>
      <c r="D144" s="289">
        <v>138235.14750000005</v>
      </c>
      <c r="E144" s="289">
        <v>1250961.5174999984</v>
      </c>
      <c r="F144" s="290"/>
      <c r="G144" s="290">
        <v>8382.5</v>
      </c>
      <c r="H144" s="179">
        <v>0.47518778975330545</v>
      </c>
      <c r="I144" s="34"/>
    </row>
    <row r="145" spans="2:11" ht="10.5" customHeight="1" x14ac:dyDescent="0.2">
      <c r="B145" s="37" t="s">
        <v>312</v>
      </c>
      <c r="C145" s="289"/>
      <c r="D145" s="289">
        <v>2642408.6475900006</v>
      </c>
      <c r="E145" s="289">
        <v>2642408.6475900006</v>
      </c>
      <c r="F145" s="290"/>
      <c r="G145" s="290"/>
      <c r="H145" s="179">
        <v>-0.14288440701243565</v>
      </c>
      <c r="I145" s="34"/>
    </row>
    <row r="146" spans="2:11" ht="10.5" customHeight="1" x14ac:dyDescent="0.2">
      <c r="B146" s="16" t="s">
        <v>385</v>
      </c>
      <c r="C146" s="289">
        <v>24437034.360000018</v>
      </c>
      <c r="D146" s="289">
        <v>865383.12000000023</v>
      </c>
      <c r="E146" s="289">
        <v>25302417.480000015</v>
      </c>
      <c r="F146" s="290">
        <v>10205.68</v>
      </c>
      <c r="G146" s="290">
        <v>160632.76999999996</v>
      </c>
      <c r="H146" s="179">
        <v>0.1896016444087365</v>
      </c>
      <c r="I146" s="34"/>
    </row>
    <row r="147" spans="2:11" ht="10.5" customHeight="1" x14ac:dyDescent="0.2">
      <c r="B147" s="16" t="s">
        <v>382</v>
      </c>
      <c r="C147" s="289"/>
      <c r="D147" s="289">
        <v>650</v>
      </c>
      <c r="E147" s="289">
        <v>650</v>
      </c>
      <c r="F147" s="290"/>
      <c r="G147" s="290">
        <v>25</v>
      </c>
      <c r="H147" s="179">
        <v>-0.31578947368421051</v>
      </c>
      <c r="I147" s="34"/>
    </row>
    <row r="148" spans="2:11" ht="10.5" customHeight="1" x14ac:dyDescent="0.2">
      <c r="B148" s="574" t="s">
        <v>450</v>
      </c>
      <c r="C148" s="289"/>
      <c r="D148" s="289"/>
      <c r="E148" s="289"/>
      <c r="F148" s="290"/>
      <c r="G148" s="290"/>
      <c r="H148" s="179"/>
      <c r="I148" s="34"/>
    </row>
    <row r="149" spans="2:11" ht="10.5" hidden="1" customHeight="1" x14ac:dyDescent="0.2">
      <c r="B149" s="574"/>
      <c r="C149" s="289"/>
      <c r="D149" s="289"/>
      <c r="E149" s="289"/>
      <c r="F149" s="290"/>
      <c r="G149" s="290"/>
      <c r="H149" s="179"/>
      <c r="I149" s="34"/>
    </row>
    <row r="150" spans="2:11" ht="10.5" customHeight="1" x14ac:dyDescent="0.2">
      <c r="B150" s="16" t="s">
        <v>99</v>
      </c>
      <c r="C150" s="289">
        <v>336</v>
      </c>
      <c r="D150" s="289">
        <v>3466453.2452759929</v>
      </c>
      <c r="E150" s="289">
        <v>3466789.2452759929</v>
      </c>
      <c r="F150" s="290">
        <v>2709.0448499999993</v>
      </c>
      <c r="G150" s="290">
        <v>7794.1485960000045</v>
      </c>
      <c r="H150" s="179">
        <v>0.21244184510375996</v>
      </c>
      <c r="I150" s="34"/>
    </row>
    <row r="151" spans="2:11" ht="10.5" customHeight="1" x14ac:dyDescent="0.2">
      <c r="B151" s="41" t="s">
        <v>120</v>
      </c>
      <c r="C151" s="293">
        <v>89567263.350000992</v>
      </c>
      <c r="D151" s="293">
        <v>17271592.53106612</v>
      </c>
      <c r="E151" s="293">
        <v>106838855.88106711</v>
      </c>
      <c r="F151" s="294">
        <v>19144.594850000001</v>
      </c>
      <c r="G151" s="294">
        <v>637677.11334600009</v>
      </c>
      <c r="H151" s="286">
        <v>0.17673225780483826</v>
      </c>
      <c r="I151" s="34"/>
      <c r="K151" s="209" t="b">
        <f>IF(ABS(E151-SUM(E140:E150))&lt;0.001,TRUE,FALSE)</f>
        <v>1</v>
      </c>
    </row>
    <row r="152" spans="2:11" ht="10.5" customHeight="1" x14ac:dyDescent="0.2">
      <c r="B152" s="265" t="s">
        <v>238</v>
      </c>
      <c r="C152" s="208"/>
      <c r="D152" s="208"/>
      <c r="E152" s="208"/>
      <c r="F152" s="208"/>
      <c r="G152" s="208"/>
      <c r="H152" s="205"/>
      <c r="I152" s="34"/>
    </row>
    <row r="153" spans="2:11" ht="10.5" customHeight="1" x14ac:dyDescent="0.2">
      <c r="B153" s="265" t="s">
        <v>249</v>
      </c>
      <c r="C153" s="208"/>
      <c r="D153" s="208"/>
      <c r="E153" s="208"/>
      <c r="F153" s="208"/>
      <c r="G153" s="208"/>
      <c r="H153" s="205"/>
      <c r="I153" s="34"/>
    </row>
    <row r="154" spans="2:11" ht="10.5" customHeight="1" x14ac:dyDescent="0.2">
      <c r="B154" s="265" t="s">
        <v>251</v>
      </c>
      <c r="C154" s="208"/>
      <c r="D154" s="208"/>
      <c r="E154" s="208"/>
      <c r="F154" s="208"/>
      <c r="G154" s="208"/>
      <c r="H154" s="205"/>
      <c r="I154" s="34"/>
    </row>
    <row r="155" spans="2:11" ht="10.5" customHeight="1" x14ac:dyDescent="0.2">
      <c r="B155" s="265" t="s">
        <v>377</v>
      </c>
      <c r="C155" s="208"/>
      <c r="D155" s="208"/>
      <c r="E155" s="208"/>
      <c r="F155" s="208"/>
      <c r="G155" s="208"/>
      <c r="H155" s="205"/>
      <c r="I155" s="34"/>
    </row>
    <row r="156" spans="2:11" ht="10.5" customHeight="1" x14ac:dyDescent="0.2">
      <c r="B156" s="265" t="s">
        <v>282</v>
      </c>
      <c r="C156" s="208"/>
      <c r="D156" s="208"/>
      <c r="E156" s="208"/>
      <c r="F156" s="208"/>
      <c r="G156" s="208"/>
      <c r="H156" s="205"/>
      <c r="I156" s="34"/>
    </row>
    <row r="157" spans="2:11" ht="10.5" customHeight="1" x14ac:dyDescent="0.2">
      <c r="B157" s="265"/>
      <c r="C157" s="208"/>
      <c r="D157" s="208"/>
      <c r="E157" s="208"/>
      <c r="F157" s="208"/>
      <c r="G157" s="208"/>
      <c r="H157" s="205"/>
      <c r="I157" s="34"/>
    </row>
    <row r="158" spans="2:11" ht="14.25" customHeight="1" x14ac:dyDescent="0.25">
      <c r="B158" s="7" t="s">
        <v>288</v>
      </c>
      <c r="C158" s="8"/>
      <c r="D158" s="8"/>
      <c r="E158" s="8"/>
      <c r="F158" s="8"/>
      <c r="G158" s="8"/>
      <c r="H158" s="8"/>
      <c r="I158" s="8"/>
    </row>
    <row r="159" spans="2:11" ht="12" customHeight="1" x14ac:dyDescent="0.2">
      <c r="B159" s="9"/>
      <c r="C159" s="10" t="str">
        <f>C3</f>
        <v>PERIODE DU 1.1 AU 31.7.2024</v>
      </c>
      <c r="D159" s="11"/>
    </row>
    <row r="160" spans="2:11" ht="14.25" customHeight="1" x14ac:dyDescent="0.2">
      <c r="B160" s="12" t="str">
        <f>B4</f>
        <v xml:space="preserve">             I - ASSURANCE MALADIE : DÉPENSES en milliers d'euros</v>
      </c>
      <c r="C160" s="13"/>
      <c r="D160" s="13"/>
      <c r="E160" s="13"/>
      <c r="F160" s="13"/>
      <c r="G160" s="13"/>
      <c r="H160" s="14"/>
      <c r="I160" s="15"/>
    </row>
    <row r="161" spans="1:10" ht="12" customHeight="1" x14ac:dyDescent="0.2">
      <c r="B161" s="16" t="s">
        <v>4</v>
      </c>
      <c r="C161" s="386" t="s">
        <v>1</v>
      </c>
      <c r="D161" s="17" t="s">
        <v>2</v>
      </c>
      <c r="E161" s="386" t="s">
        <v>6</v>
      </c>
      <c r="F161" s="219" t="s">
        <v>3</v>
      </c>
      <c r="G161" s="219" t="s">
        <v>237</v>
      </c>
      <c r="H161" s="19" t="str">
        <f>$H$5</f>
        <v>PCAP</v>
      </c>
      <c r="I161" s="20"/>
    </row>
    <row r="162" spans="1:10" ht="9.75" customHeight="1" x14ac:dyDescent="0.2">
      <c r="B162" s="21"/>
      <c r="C162" s="45" t="s">
        <v>5</v>
      </c>
      <c r="D162" s="44" t="s">
        <v>5</v>
      </c>
      <c r="E162" s="45"/>
      <c r="F162" s="220" t="s">
        <v>241</v>
      </c>
      <c r="G162" s="220" t="s">
        <v>239</v>
      </c>
      <c r="H162" s="22" t="str">
        <f>$H$6</f>
        <v>en %</v>
      </c>
      <c r="I162" s="23"/>
    </row>
    <row r="163" spans="1:10" s="28" customFormat="1" ht="13.5" customHeight="1" x14ac:dyDescent="0.2">
      <c r="A163" s="24"/>
      <c r="B163" s="31" t="s">
        <v>121</v>
      </c>
      <c r="C163" s="30"/>
      <c r="D163" s="30"/>
      <c r="E163" s="30"/>
      <c r="F163" s="222"/>
      <c r="G163" s="222"/>
      <c r="H163" s="178"/>
      <c r="I163" s="36"/>
    </row>
    <row r="164" spans="1:10" s="28" customFormat="1" ht="10.5" customHeight="1" x14ac:dyDescent="0.2">
      <c r="A164" s="24"/>
      <c r="B164" s="16" t="s">
        <v>116</v>
      </c>
      <c r="C164" s="289">
        <v>757978343.40000176</v>
      </c>
      <c r="D164" s="289">
        <v>78006131.920000285</v>
      </c>
      <c r="E164" s="289">
        <v>835984475.32000208</v>
      </c>
      <c r="F164" s="290">
        <v>1252843.2499999995</v>
      </c>
      <c r="G164" s="290">
        <v>6796538.8700000076</v>
      </c>
      <c r="H164" s="179">
        <v>-7.8785479402029179E-2</v>
      </c>
      <c r="I164" s="36"/>
      <c r="J164" s="5"/>
    </row>
    <row r="165" spans="1:10" s="28" customFormat="1" ht="10.5" customHeight="1" x14ac:dyDescent="0.2">
      <c r="A165" s="24"/>
      <c r="B165" s="16" t="s">
        <v>117</v>
      </c>
      <c r="C165" s="289">
        <v>456701174.29000026</v>
      </c>
      <c r="D165" s="289">
        <v>59482531.830000006</v>
      </c>
      <c r="E165" s="289">
        <v>516183706.1200003</v>
      </c>
      <c r="F165" s="290">
        <v>19846.660000000003</v>
      </c>
      <c r="G165" s="290">
        <v>3635824.3099999991</v>
      </c>
      <c r="H165" s="179">
        <v>-0.12715689645061534</v>
      </c>
      <c r="I165" s="36"/>
      <c r="J165" s="5"/>
    </row>
    <row r="166" spans="1:10" s="28" customFormat="1" ht="10.5" customHeight="1" x14ac:dyDescent="0.2">
      <c r="A166" s="24"/>
      <c r="B166" s="16" t="s">
        <v>118</v>
      </c>
      <c r="C166" s="289">
        <v>12847338.469999937</v>
      </c>
      <c r="D166" s="289">
        <v>279661607.67999995</v>
      </c>
      <c r="E166" s="289">
        <v>292508946.14999986</v>
      </c>
      <c r="F166" s="290"/>
      <c r="G166" s="290">
        <v>1562402.0399999998</v>
      </c>
      <c r="H166" s="179">
        <v>4.0013475970811729E-2</v>
      </c>
      <c r="I166" s="36"/>
      <c r="J166" s="5"/>
    </row>
    <row r="167" spans="1:10" s="28" customFormat="1" ht="10.5" customHeight="1" x14ac:dyDescent="0.2">
      <c r="A167" s="24"/>
      <c r="B167" s="16" t="s">
        <v>166</v>
      </c>
      <c r="C167" s="289">
        <v>128035280.07000165</v>
      </c>
      <c r="D167" s="289">
        <v>10336569.350000147</v>
      </c>
      <c r="E167" s="289">
        <v>138371849.4200018</v>
      </c>
      <c r="F167" s="290">
        <v>17919.529999999992</v>
      </c>
      <c r="G167" s="290">
        <v>1049350.4999999993</v>
      </c>
      <c r="H167" s="179">
        <v>-6.9667500417121331E-2</v>
      </c>
      <c r="I167" s="36"/>
      <c r="J167" s="5"/>
    </row>
    <row r="168" spans="1:10" s="28" customFormat="1" ht="10.5" customHeight="1" x14ac:dyDescent="0.2">
      <c r="A168" s="24"/>
      <c r="B168" s="16" t="s">
        <v>22</v>
      </c>
      <c r="C168" s="289">
        <v>86957921.239997834</v>
      </c>
      <c r="D168" s="289">
        <v>9805358.1400000006</v>
      </c>
      <c r="E168" s="289">
        <v>96763279.379997835</v>
      </c>
      <c r="F168" s="290">
        <v>3568.2</v>
      </c>
      <c r="G168" s="290">
        <v>661464.23999999894</v>
      </c>
      <c r="H168" s="179">
        <v>-0.10623486141003913</v>
      </c>
      <c r="I168" s="36"/>
      <c r="J168" s="5"/>
    </row>
    <row r="169" spans="1:10" s="28" customFormat="1" ht="10.5" customHeight="1" x14ac:dyDescent="0.2">
      <c r="A169" s="24"/>
      <c r="B169" s="16" t="s">
        <v>115</v>
      </c>
      <c r="C169" s="289">
        <v>73656525.459999293</v>
      </c>
      <c r="D169" s="289">
        <v>65327502.610000618</v>
      </c>
      <c r="E169" s="289">
        <v>138984028.0699999</v>
      </c>
      <c r="F169" s="290">
        <v>8922027.950000003</v>
      </c>
      <c r="G169" s="290">
        <v>849498.87999999954</v>
      </c>
      <c r="H169" s="179">
        <v>1.7673517497474034E-3</v>
      </c>
      <c r="I169" s="36"/>
      <c r="J169" s="5"/>
    </row>
    <row r="170" spans="1:10" s="28" customFormat="1" ht="10.5" customHeight="1" x14ac:dyDescent="0.2">
      <c r="A170" s="24"/>
      <c r="B170" s="16" t="s">
        <v>114</v>
      </c>
      <c r="C170" s="289">
        <v>889029.50999999396</v>
      </c>
      <c r="D170" s="289">
        <v>48526188.799999885</v>
      </c>
      <c r="E170" s="289">
        <v>49415218.309999883</v>
      </c>
      <c r="F170" s="290">
        <v>5706.05</v>
      </c>
      <c r="G170" s="290">
        <v>307878.45999999915</v>
      </c>
      <c r="H170" s="179">
        <v>0.10358120385197145</v>
      </c>
      <c r="I170" s="36"/>
      <c r="J170" s="5"/>
    </row>
    <row r="171" spans="1:10" s="28" customFormat="1" ht="10.5" customHeight="1" x14ac:dyDescent="0.2">
      <c r="A171" s="24"/>
      <c r="B171" s="16" t="s">
        <v>100</v>
      </c>
      <c r="C171" s="289">
        <v>24142.389999999923</v>
      </c>
      <c r="D171" s="289">
        <v>26425.270000000004</v>
      </c>
      <c r="E171" s="289">
        <v>50567.659999999931</v>
      </c>
      <c r="F171" s="290"/>
      <c r="G171" s="290">
        <v>185</v>
      </c>
      <c r="H171" s="179">
        <v>0.50318382348350754</v>
      </c>
      <c r="I171" s="36"/>
      <c r="J171" s="5"/>
    </row>
    <row r="172" spans="1:10" s="28" customFormat="1" ht="10.5" customHeight="1" x14ac:dyDescent="0.2">
      <c r="A172" s="24"/>
      <c r="B172" s="16" t="s">
        <v>283</v>
      </c>
      <c r="C172" s="289"/>
      <c r="D172" s="289">
        <v>-81528</v>
      </c>
      <c r="E172" s="289">
        <v>-81528</v>
      </c>
      <c r="F172" s="290"/>
      <c r="G172" s="290">
        <v>-360</v>
      </c>
      <c r="H172" s="179">
        <v>0.23124320405944188</v>
      </c>
      <c r="I172" s="36"/>
      <c r="J172" s="5"/>
    </row>
    <row r="173" spans="1:10" s="28" customFormat="1" ht="12.75" customHeight="1" x14ac:dyDescent="0.2">
      <c r="A173" s="24"/>
      <c r="B173" s="16" t="s">
        <v>416</v>
      </c>
      <c r="C173" s="289"/>
      <c r="D173" s="289"/>
      <c r="E173" s="289"/>
      <c r="F173" s="290"/>
      <c r="G173" s="290"/>
      <c r="H173" s="179"/>
      <c r="I173" s="36"/>
      <c r="J173" s="5"/>
    </row>
    <row r="174" spans="1:10" s="28" customFormat="1" ht="12.75" customHeight="1" x14ac:dyDescent="0.2">
      <c r="A174" s="24"/>
      <c r="B174" s="16" t="s">
        <v>412</v>
      </c>
      <c r="C174" s="289"/>
      <c r="D174" s="289">
        <v>1550968.0485400003</v>
      </c>
      <c r="E174" s="289">
        <v>1550968.0485400003</v>
      </c>
      <c r="F174" s="290"/>
      <c r="G174" s="290"/>
      <c r="H174" s="179">
        <v>0.12119438212590139</v>
      </c>
      <c r="I174" s="36"/>
      <c r="J174" s="5"/>
    </row>
    <row r="175" spans="1:10" s="28" customFormat="1" ht="12.75" customHeight="1" x14ac:dyDescent="0.2">
      <c r="A175" s="24"/>
      <c r="B175" s="16" t="s">
        <v>374</v>
      </c>
      <c r="C175" s="289">
        <v>1070888.679999999</v>
      </c>
      <c r="D175" s="289">
        <v>752859.37250000192</v>
      </c>
      <c r="E175" s="289">
        <v>1823748.0525000009</v>
      </c>
      <c r="F175" s="290"/>
      <c r="G175" s="290">
        <v>6159</v>
      </c>
      <c r="H175" s="179">
        <v>-6.1490458713801877E-2</v>
      </c>
      <c r="I175" s="36"/>
      <c r="J175" s="5"/>
    </row>
    <row r="176" spans="1:10" s="28" customFormat="1" ht="12.75" customHeight="1" x14ac:dyDescent="0.2">
      <c r="A176" s="24"/>
      <c r="B176" s="574" t="s">
        <v>451</v>
      </c>
      <c r="C176" s="289"/>
      <c r="D176" s="289">
        <v>8089.7800000000007</v>
      </c>
      <c r="E176" s="289">
        <v>8089.7800000000007</v>
      </c>
      <c r="F176" s="290"/>
      <c r="G176" s="290"/>
      <c r="H176" s="179">
        <v>-0.8421663405202604</v>
      </c>
      <c r="I176" s="36"/>
      <c r="J176" s="5"/>
    </row>
    <row r="177" spans="1:11" s="28" customFormat="1" ht="12.75" hidden="1" customHeight="1" x14ac:dyDescent="0.2">
      <c r="A177" s="24"/>
      <c r="B177" s="574"/>
      <c r="C177" s="289"/>
      <c r="D177" s="289"/>
      <c r="E177" s="289"/>
      <c r="F177" s="290"/>
      <c r="G177" s="290"/>
      <c r="H177" s="179"/>
      <c r="I177" s="36"/>
      <c r="J177" s="5"/>
    </row>
    <row r="178" spans="1:11" s="28" customFormat="1" ht="12" customHeight="1" x14ac:dyDescent="0.2">
      <c r="A178" s="24"/>
      <c r="B178" s="269" t="s">
        <v>99</v>
      </c>
      <c r="C178" s="289"/>
      <c r="D178" s="289">
        <v>304687.56</v>
      </c>
      <c r="E178" s="289">
        <v>304687.56</v>
      </c>
      <c r="F178" s="290"/>
      <c r="G178" s="290">
        <v>198</v>
      </c>
      <c r="H178" s="179">
        <v>0.31738387751176278</v>
      </c>
      <c r="I178" s="36"/>
    </row>
    <row r="179" spans="1:11" s="28" customFormat="1" ht="14.25" customHeight="1" x14ac:dyDescent="0.2">
      <c r="A179" s="24"/>
      <c r="B179" s="35" t="s">
        <v>119</v>
      </c>
      <c r="C179" s="291">
        <v>1518160643.5100005</v>
      </c>
      <c r="D179" s="291">
        <v>553707392.36104095</v>
      </c>
      <c r="E179" s="291">
        <v>2071868035.8710413</v>
      </c>
      <c r="F179" s="292">
        <v>10221911.640000002</v>
      </c>
      <c r="G179" s="292">
        <v>14869139.300000003</v>
      </c>
      <c r="H179" s="178">
        <v>-6.8492103249076508E-2</v>
      </c>
      <c r="I179" s="36"/>
      <c r="K179" s="209" t="b">
        <f>IF(ABS(E179-SUM(E164:E178))&lt;0.001,TRUE,FALSE)</f>
        <v>1</v>
      </c>
    </row>
    <row r="180" spans="1:11" s="28" customFormat="1" ht="14.25" customHeight="1" x14ac:dyDescent="0.2">
      <c r="A180" s="24"/>
      <c r="B180" s="35"/>
      <c r="C180" s="291"/>
      <c r="D180" s="291"/>
      <c r="E180" s="291"/>
      <c r="F180" s="292"/>
      <c r="G180" s="292"/>
      <c r="H180" s="178"/>
      <c r="I180" s="36"/>
      <c r="K180" s="209"/>
    </row>
    <row r="181" spans="1:11" s="28" customFormat="1" ht="14.25" customHeight="1" x14ac:dyDescent="0.2">
      <c r="A181" s="24"/>
      <c r="B181" s="31" t="s">
        <v>243</v>
      </c>
      <c r="C181" s="291"/>
      <c r="D181" s="291"/>
      <c r="E181" s="291"/>
      <c r="F181" s="292"/>
      <c r="G181" s="292"/>
      <c r="H181" s="178"/>
      <c r="I181" s="36"/>
    </row>
    <row r="182" spans="1:11" s="28" customFormat="1" ht="10.5" customHeight="1" x14ac:dyDescent="0.2">
      <c r="A182" s="24"/>
      <c r="B182" s="16" t="s">
        <v>22</v>
      </c>
      <c r="C182" s="289">
        <v>139570457.83000112</v>
      </c>
      <c r="D182" s="289">
        <v>94112169.539349988</v>
      </c>
      <c r="E182" s="289">
        <v>233682627.36935109</v>
      </c>
      <c r="F182" s="290"/>
      <c r="G182" s="290">
        <v>807475.06574999983</v>
      </c>
      <c r="H182" s="179">
        <v>0.17822868348163601</v>
      </c>
      <c r="I182" s="36"/>
      <c r="J182" s="5"/>
    </row>
    <row r="183" spans="1:11" s="28" customFormat="1" ht="10.5" customHeight="1" x14ac:dyDescent="0.2">
      <c r="A183" s="24"/>
      <c r="B183" s="16" t="s">
        <v>387</v>
      </c>
      <c r="C183" s="289">
        <v>55800.243374999984</v>
      </c>
      <c r="D183" s="289">
        <v>429138.8316799989</v>
      </c>
      <c r="E183" s="289">
        <v>484939.07505499892</v>
      </c>
      <c r="F183" s="290"/>
      <c r="G183" s="290">
        <v>1353.2101000000005</v>
      </c>
      <c r="H183" s="179">
        <v>4.9915863955572348E-2</v>
      </c>
      <c r="I183" s="36"/>
      <c r="J183" s="5"/>
    </row>
    <row r="184" spans="1:11" s="28" customFormat="1" ht="10.5" customHeight="1" x14ac:dyDescent="0.2">
      <c r="A184" s="24"/>
      <c r="B184" s="16" t="s">
        <v>104</v>
      </c>
      <c r="C184" s="289">
        <v>125868199.44999948</v>
      </c>
      <c r="D184" s="289">
        <v>81152237.049999908</v>
      </c>
      <c r="E184" s="289">
        <v>207020436.49999937</v>
      </c>
      <c r="F184" s="290"/>
      <c r="G184" s="290">
        <v>959434.76000000013</v>
      </c>
      <c r="H184" s="179">
        <v>6.9324973696759384E-2</v>
      </c>
      <c r="I184" s="36"/>
      <c r="J184" s="5"/>
    </row>
    <row r="185" spans="1:11" s="28" customFormat="1" ht="10.5" customHeight="1" x14ac:dyDescent="0.2">
      <c r="A185" s="24"/>
      <c r="B185" s="33" t="s">
        <v>106</v>
      </c>
      <c r="C185" s="289">
        <v>101988202.85999984</v>
      </c>
      <c r="D185" s="289">
        <v>75253989.169999927</v>
      </c>
      <c r="E185" s="289">
        <v>177242192.02999973</v>
      </c>
      <c r="F185" s="290"/>
      <c r="G185" s="290">
        <v>889353.19</v>
      </c>
      <c r="H185" s="179">
        <v>8.9795089146982976E-2</v>
      </c>
      <c r="I185" s="36"/>
      <c r="J185" s="5"/>
    </row>
    <row r="186" spans="1:11" s="28" customFormat="1" ht="10.5" customHeight="1" x14ac:dyDescent="0.2">
      <c r="A186" s="24"/>
      <c r="B186" s="33" t="s">
        <v>304</v>
      </c>
      <c r="C186" s="289">
        <v>2418426.0399999949</v>
      </c>
      <c r="D186" s="289">
        <v>6420155.1499999994</v>
      </c>
      <c r="E186" s="289">
        <v>8838581.1899999939</v>
      </c>
      <c r="F186" s="290"/>
      <c r="G186" s="290">
        <v>109397.26000000002</v>
      </c>
      <c r="H186" s="179">
        <v>0.26168544704520569</v>
      </c>
      <c r="I186" s="36"/>
      <c r="J186" s="5"/>
    </row>
    <row r="187" spans="1:11" s="28" customFormat="1" ht="10.5" customHeight="1" x14ac:dyDescent="0.2">
      <c r="A187" s="24"/>
      <c r="B187" s="33" t="s">
        <v>305</v>
      </c>
      <c r="C187" s="289">
        <v>4104.24</v>
      </c>
      <c r="D187" s="289">
        <v>8435.11</v>
      </c>
      <c r="E187" s="289">
        <v>12539.35</v>
      </c>
      <c r="F187" s="290"/>
      <c r="G187" s="290"/>
      <c r="H187" s="179">
        <v>8.4503083296576076E-2</v>
      </c>
      <c r="I187" s="36"/>
      <c r="J187" s="5"/>
    </row>
    <row r="188" spans="1:11" s="28" customFormat="1" ht="10.5" customHeight="1" x14ac:dyDescent="0.2">
      <c r="A188" s="24"/>
      <c r="B188" s="33" t="s">
        <v>306</v>
      </c>
      <c r="C188" s="289">
        <v>24572.040000000008</v>
      </c>
      <c r="D188" s="289">
        <v>1777579.8199999984</v>
      </c>
      <c r="E188" s="289">
        <v>1802151.8599999985</v>
      </c>
      <c r="F188" s="290"/>
      <c r="G188" s="290">
        <v>20952.560000000001</v>
      </c>
      <c r="H188" s="179">
        <v>-0.35723139189831876</v>
      </c>
      <c r="I188" s="36"/>
      <c r="J188" s="5"/>
    </row>
    <row r="189" spans="1:11" s="28" customFormat="1" ht="10.5" customHeight="1" x14ac:dyDescent="0.2">
      <c r="A189" s="24"/>
      <c r="B189" s="33" t="s">
        <v>307</v>
      </c>
      <c r="C189" s="289">
        <v>12951833.230000013</v>
      </c>
      <c r="D189" s="289">
        <v>6744628.6999999946</v>
      </c>
      <c r="E189" s="289">
        <v>19696461.930000007</v>
      </c>
      <c r="F189" s="290"/>
      <c r="G189" s="290">
        <v>89063.830000000016</v>
      </c>
      <c r="H189" s="179">
        <v>7.6166607767467864E-2</v>
      </c>
      <c r="I189" s="36"/>
      <c r="J189" s="5"/>
    </row>
    <row r="190" spans="1:11" s="28" customFormat="1" ht="10.5" customHeight="1" x14ac:dyDescent="0.2">
      <c r="A190" s="24"/>
      <c r="B190" s="33" t="s">
        <v>308</v>
      </c>
      <c r="C190" s="289">
        <v>17202149.090000186</v>
      </c>
      <c r="D190" s="289">
        <v>7186604.5500000054</v>
      </c>
      <c r="E190" s="289">
        <v>24388753.640000191</v>
      </c>
      <c r="F190" s="290"/>
      <c r="G190" s="290">
        <v>114574.33000000002</v>
      </c>
      <c r="H190" s="179">
        <v>6.4758602189631143E-2</v>
      </c>
      <c r="I190" s="36"/>
      <c r="J190" s="5"/>
    </row>
    <row r="191" spans="1:11" s="28" customFormat="1" ht="10.5" customHeight="1" x14ac:dyDescent="0.2">
      <c r="A191" s="24"/>
      <c r="B191" s="33" t="s">
        <v>309</v>
      </c>
      <c r="C191" s="289">
        <v>69387118.219999626</v>
      </c>
      <c r="D191" s="289">
        <v>53116585.839999929</v>
      </c>
      <c r="E191" s="289">
        <v>122503704.05999954</v>
      </c>
      <c r="F191" s="290"/>
      <c r="G191" s="290">
        <v>555365.21</v>
      </c>
      <c r="H191" s="179">
        <v>9.760941502170839E-2</v>
      </c>
      <c r="I191" s="36"/>
      <c r="J191" s="5"/>
    </row>
    <row r="192" spans="1:11" ht="10.5" customHeight="1" x14ac:dyDescent="0.2">
      <c r="B192" s="33" t="s">
        <v>105</v>
      </c>
      <c r="C192" s="289">
        <v>23879996.589999661</v>
      </c>
      <c r="D192" s="289">
        <v>5898247.8799999766</v>
      </c>
      <c r="E192" s="289">
        <v>29778244.469999637</v>
      </c>
      <c r="F192" s="290"/>
      <c r="G192" s="290">
        <v>70081.570000000138</v>
      </c>
      <c r="H192" s="179">
        <v>-3.820420773891664E-2</v>
      </c>
      <c r="I192" s="34"/>
    </row>
    <row r="193" spans="1:10" ht="10.5" customHeight="1" x14ac:dyDescent="0.2">
      <c r="B193" s="16" t="s">
        <v>116</v>
      </c>
      <c r="C193" s="289">
        <v>144147441.73000044</v>
      </c>
      <c r="D193" s="289">
        <v>17562438.259999871</v>
      </c>
      <c r="E193" s="289">
        <v>161709879.99000031</v>
      </c>
      <c r="F193" s="290"/>
      <c r="G193" s="290">
        <v>464508.02</v>
      </c>
      <c r="H193" s="179">
        <v>-5.1498527520358439E-2</v>
      </c>
      <c r="I193" s="34"/>
    </row>
    <row r="194" spans="1:10" ht="10.5" customHeight="1" x14ac:dyDescent="0.2">
      <c r="B194" s="16" t="s">
        <v>117</v>
      </c>
      <c r="C194" s="289">
        <v>97736067.809999913</v>
      </c>
      <c r="D194" s="289">
        <v>17885662.420000002</v>
      </c>
      <c r="E194" s="289">
        <v>115621730.22999993</v>
      </c>
      <c r="F194" s="290"/>
      <c r="G194" s="290">
        <v>303597.43</v>
      </c>
      <c r="H194" s="179">
        <v>-9.5952731247440415E-2</v>
      </c>
      <c r="I194" s="34"/>
    </row>
    <row r="195" spans="1:10" ht="10.5" customHeight="1" x14ac:dyDescent="0.2">
      <c r="B195" s="16" t="s">
        <v>118</v>
      </c>
      <c r="C195" s="289">
        <v>1489354.7800000072</v>
      </c>
      <c r="D195" s="289">
        <v>31244126.700000007</v>
      </c>
      <c r="E195" s="289">
        <v>32733481.480000012</v>
      </c>
      <c r="F195" s="290"/>
      <c r="G195" s="290">
        <v>27804.97</v>
      </c>
      <c r="H195" s="179">
        <v>0.10272350923298568</v>
      </c>
      <c r="I195" s="34"/>
    </row>
    <row r="196" spans="1:10" s="28" customFormat="1" ht="10.5" customHeight="1" x14ac:dyDescent="0.2">
      <c r="A196" s="24"/>
      <c r="B196" s="16" t="s">
        <v>115</v>
      </c>
      <c r="C196" s="289">
        <v>13602592.160000065</v>
      </c>
      <c r="D196" s="289">
        <v>18257354.439999998</v>
      </c>
      <c r="E196" s="289">
        <v>31859946.600000065</v>
      </c>
      <c r="F196" s="290"/>
      <c r="G196" s="290">
        <v>69911.619999999966</v>
      </c>
      <c r="H196" s="179">
        <v>-2.0756062245975815E-2</v>
      </c>
      <c r="I196" s="36"/>
      <c r="J196" s="5"/>
    </row>
    <row r="197" spans="1:10" s="28" customFormat="1" ht="10.5" customHeight="1" x14ac:dyDescent="0.2">
      <c r="A197" s="24"/>
      <c r="B197" s="16" t="s">
        <v>114</v>
      </c>
      <c r="C197" s="289">
        <v>104004.61000000004</v>
      </c>
      <c r="D197" s="289">
        <v>14159580.80000014</v>
      </c>
      <c r="E197" s="289">
        <v>14263585.41000014</v>
      </c>
      <c r="F197" s="290"/>
      <c r="G197" s="290">
        <v>36039.569999999956</v>
      </c>
      <c r="H197" s="179">
        <v>-1.1161611728770282E-2</v>
      </c>
      <c r="I197" s="36"/>
      <c r="J197" s="5"/>
    </row>
    <row r="198" spans="1:10" s="28" customFormat="1" ht="10.5" customHeight="1" x14ac:dyDescent="0.2">
      <c r="A198" s="24"/>
      <c r="B198" s="16" t="s">
        <v>95</v>
      </c>
      <c r="C198" s="289">
        <v>946626.27999999758</v>
      </c>
      <c r="D198" s="289">
        <v>5315323.5999999996</v>
      </c>
      <c r="E198" s="289">
        <v>6261949.8799999971</v>
      </c>
      <c r="F198" s="290"/>
      <c r="G198" s="290">
        <v>21118.800000000007</v>
      </c>
      <c r="H198" s="179">
        <v>4.2281988653002145E-2</v>
      </c>
      <c r="I198" s="36"/>
      <c r="J198" s="5"/>
    </row>
    <row r="199" spans="1:10" ht="10.5" customHeight="1" x14ac:dyDescent="0.2">
      <c r="B199" s="16" t="s">
        <v>381</v>
      </c>
      <c r="C199" s="289">
        <v>65301365.62000002</v>
      </c>
      <c r="D199" s="289">
        <v>10307647.033570996</v>
      </c>
      <c r="E199" s="289">
        <v>75609012.653571025</v>
      </c>
      <c r="F199" s="290"/>
      <c r="G199" s="290">
        <v>507996.37000000005</v>
      </c>
      <c r="H199" s="179">
        <v>0.54175351812781369</v>
      </c>
      <c r="I199" s="20"/>
    </row>
    <row r="200" spans="1:10" ht="10.5" customHeight="1" x14ac:dyDescent="0.2">
      <c r="B200" s="16" t="s">
        <v>418</v>
      </c>
      <c r="C200" s="289"/>
      <c r="D200" s="289">
        <v>118199.12709200002</v>
      </c>
      <c r="E200" s="289">
        <v>118199.12709200002</v>
      </c>
      <c r="F200" s="290"/>
      <c r="G200" s="290"/>
      <c r="H200" s="179">
        <v>6.6851179044143727E-2</v>
      </c>
      <c r="I200" s="34"/>
    </row>
    <row r="201" spans="1:10" ht="10.5" customHeight="1" x14ac:dyDescent="0.2">
      <c r="B201" s="16" t="s">
        <v>441</v>
      </c>
      <c r="C201" s="289"/>
      <c r="D201" s="289">
        <v>9479073.2722759973</v>
      </c>
      <c r="E201" s="289">
        <v>9479073.2722759973</v>
      </c>
      <c r="F201" s="290"/>
      <c r="G201" s="290"/>
      <c r="H201" s="179">
        <v>0.2803089954305078</v>
      </c>
      <c r="I201" s="34"/>
    </row>
    <row r="202" spans="1:10" ht="10.5" customHeight="1" x14ac:dyDescent="0.2">
      <c r="B202" s="16" t="s">
        <v>346</v>
      </c>
      <c r="C202" s="289"/>
      <c r="D202" s="289"/>
      <c r="E202" s="289"/>
      <c r="F202" s="290"/>
      <c r="G202" s="290"/>
      <c r="H202" s="179"/>
      <c r="I202" s="20"/>
    </row>
    <row r="203" spans="1:10" ht="10.5" customHeight="1" x14ac:dyDescent="0.2">
      <c r="B203" s="16" t="s">
        <v>350</v>
      </c>
      <c r="C203" s="289"/>
      <c r="D203" s="289">
        <v>102300034.86367592</v>
      </c>
      <c r="E203" s="289">
        <v>102300034.86367592</v>
      </c>
      <c r="F203" s="290"/>
      <c r="G203" s="290"/>
      <c r="H203" s="179">
        <v>7.4259636050078015E-4</v>
      </c>
      <c r="I203" s="20"/>
    </row>
    <row r="204" spans="1:10" ht="10.5" customHeight="1" x14ac:dyDescent="0.2">
      <c r="B204" s="16" t="s">
        <v>313</v>
      </c>
      <c r="C204" s="289"/>
      <c r="D204" s="289"/>
      <c r="E204" s="289"/>
      <c r="F204" s="290"/>
      <c r="G204" s="290"/>
      <c r="H204" s="179"/>
      <c r="I204" s="20"/>
    </row>
    <row r="205" spans="1:10" ht="10.5" customHeight="1" x14ac:dyDescent="0.2">
      <c r="B205" s="16" t="s">
        <v>351</v>
      </c>
      <c r="C205" s="289"/>
      <c r="D205" s="289"/>
      <c r="E205" s="289"/>
      <c r="F205" s="290"/>
      <c r="G205" s="290"/>
      <c r="H205" s="179"/>
      <c r="I205" s="20"/>
    </row>
    <row r="206" spans="1:10" ht="10.5" customHeight="1" x14ac:dyDescent="0.2">
      <c r="B206" s="269" t="s">
        <v>412</v>
      </c>
      <c r="C206" s="289"/>
      <c r="D206" s="289">
        <v>5662.6157149999999</v>
      </c>
      <c r="E206" s="289">
        <v>5662.6157149999999</v>
      </c>
      <c r="F206" s="290"/>
      <c r="G206" s="290"/>
      <c r="H206" s="179"/>
      <c r="I206" s="34"/>
    </row>
    <row r="207" spans="1:10" ht="10.5" customHeight="1" x14ac:dyDescent="0.2">
      <c r="B207" s="16" t="s">
        <v>100</v>
      </c>
      <c r="C207" s="289">
        <v>457240.05000000045</v>
      </c>
      <c r="D207" s="289">
        <v>2887631.7830000003</v>
      </c>
      <c r="E207" s="289">
        <v>3344871.8330000006</v>
      </c>
      <c r="F207" s="290"/>
      <c r="G207" s="290">
        <v>13064.69</v>
      </c>
      <c r="H207" s="179">
        <v>0.15755325815053522</v>
      </c>
      <c r="I207" s="34"/>
    </row>
    <row r="208" spans="1:10" ht="10.5" customHeight="1" x14ac:dyDescent="0.2">
      <c r="B208" s="16" t="s">
        <v>388</v>
      </c>
      <c r="C208" s="289">
        <v>26073.506625000042</v>
      </c>
      <c r="D208" s="289">
        <v>283681.36832000077</v>
      </c>
      <c r="E208" s="289">
        <v>309754.8749450008</v>
      </c>
      <c r="F208" s="290"/>
      <c r="G208" s="290">
        <v>661.78990000000022</v>
      </c>
      <c r="H208" s="179">
        <v>-0.14610764545373434</v>
      </c>
      <c r="I208" s="34"/>
    </row>
    <row r="209" spans="1:10" ht="10.5" customHeight="1" x14ac:dyDescent="0.2">
      <c r="B209" s="16" t="s">
        <v>94</v>
      </c>
      <c r="C209" s="289">
        <v>5117.0000000000018</v>
      </c>
      <c r="D209" s="289">
        <v>169581.25</v>
      </c>
      <c r="E209" s="289">
        <v>174698.25</v>
      </c>
      <c r="F209" s="290"/>
      <c r="G209" s="290"/>
      <c r="H209" s="179">
        <v>-0.27254879801538334</v>
      </c>
      <c r="I209" s="34"/>
    </row>
    <row r="210" spans="1:10" ht="10.5" customHeight="1" x14ac:dyDescent="0.2">
      <c r="B210" s="16" t="s">
        <v>92</v>
      </c>
      <c r="C210" s="289">
        <v>157993.75999999983</v>
      </c>
      <c r="D210" s="289">
        <v>23321.780000000013</v>
      </c>
      <c r="E210" s="289">
        <v>181315.53999999983</v>
      </c>
      <c r="F210" s="290"/>
      <c r="G210" s="290">
        <v>221.02</v>
      </c>
      <c r="H210" s="179">
        <v>-0.12597100853770882</v>
      </c>
      <c r="I210" s="34"/>
    </row>
    <row r="211" spans="1:10" s="28" customFormat="1" ht="10.5" customHeight="1" x14ac:dyDescent="0.2">
      <c r="A211" s="24"/>
      <c r="B211" s="16" t="s">
        <v>93</v>
      </c>
      <c r="C211" s="289">
        <v>174486.58</v>
      </c>
      <c r="D211" s="289">
        <v>27529.5</v>
      </c>
      <c r="E211" s="289">
        <v>202016.08</v>
      </c>
      <c r="F211" s="290"/>
      <c r="G211" s="290"/>
      <c r="H211" s="179">
        <v>-8.8534473326526975E-2</v>
      </c>
      <c r="I211" s="27"/>
      <c r="J211" s="5"/>
    </row>
    <row r="212" spans="1:10" ht="10.5" customHeight="1" x14ac:dyDescent="0.2">
      <c r="B212" s="16" t="s">
        <v>303</v>
      </c>
      <c r="C212" s="289"/>
      <c r="D212" s="289"/>
      <c r="E212" s="289"/>
      <c r="F212" s="290"/>
      <c r="G212" s="290"/>
      <c r="H212" s="179"/>
      <c r="I212" s="34"/>
    </row>
    <row r="213" spans="1:10" ht="10.5" customHeight="1" x14ac:dyDescent="0.2">
      <c r="B213" s="16" t="s">
        <v>123</v>
      </c>
      <c r="C213" s="289">
        <v>802723.90000000026</v>
      </c>
      <c r="D213" s="289">
        <v>80339.539999999964</v>
      </c>
      <c r="E213" s="289">
        <v>883063.44000000029</v>
      </c>
      <c r="F213" s="290"/>
      <c r="G213" s="290">
        <v>1750.88</v>
      </c>
      <c r="H213" s="179">
        <v>0.18450880030836103</v>
      </c>
      <c r="I213" s="34"/>
    </row>
    <row r="214" spans="1:10" ht="10.5" customHeight="1" x14ac:dyDescent="0.2">
      <c r="B214" s="16" t="s">
        <v>107</v>
      </c>
      <c r="C214" s="289"/>
      <c r="D214" s="289">
        <v>1000</v>
      </c>
      <c r="E214" s="289">
        <v>1000</v>
      </c>
      <c r="F214" s="290"/>
      <c r="G214" s="290"/>
      <c r="H214" s="179">
        <v>1</v>
      </c>
      <c r="I214" s="20"/>
    </row>
    <row r="215" spans="1:10" ht="10.5" customHeight="1" x14ac:dyDescent="0.2">
      <c r="B215" s="33" t="s">
        <v>110</v>
      </c>
      <c r="C215" s="289"/>
      <c r="D215" s="289"/>
      <c r="E215" s="289"/>
      <c r="F215" s="290"/>
      <c r="G215" s="290"/>
      <c r="H215" s="179"/>
      <c r="I215" s="34"/>
    </row>
    <row r="216" spans="1:10" ht="10.5" customHeight="1" x14ac:dyDescent="0.2">
      <c r="B216" s="33" t="s">
        <v>109</v>
      </c>
      <c r="C216" s="289"/>
      <c r="D216" s="289"/>
      <c r="E216" s="289"/>
      <c r="F216" s="290"/>
      <c r="G216" s="290"/>
      <c r="H216" s="179"/>
      <c r="I216" s="34"/>
    </row>
    <row r="217" spans="1:10" ht="10.5" customHeight="1" x14ac:dyDescent="0.2">
      <c r="B217" s="33" t="s">
        <v>111</v>
      </c>
      <c r="C217" s="289"/>
      <c r="D217" s="289">
        <v>1000</v>
      </c>
      <c r="E217" s="289">
        <v>1000</v>
      </c>
      <c r="F217" s="290"/>
      <c r="G217" s="290"/>
      <c r="H217" s="179">
        <v>1</v>
      </c>
      <c r="I217" s="34"/>
    </row>
    <row r="218" spans="1:10" ht="10.5" customHeight="1" x14ac:dyDescent="0.2">
      <c r="B218" s="33" t="s">
        <v>112</v>
      </c>
      <c r="C218" s="289"/>
      <c r="D218" s="289"/>
      <c r="E218" s="289"/>
      <c r="F218" s="290"/>
      <c r="G218" s="290"/>
      <c r="H218" s="179"/>
      <c r="I218" s="34"/>
    </row>
    <row r="219" spans="1:10" s="28" customFormat="1" ht="10.5" customHeight="1" x14ac:dyDescent="0.2">
      <c r="A219" s="24"/>
      <c r="B219" s="16" t="s">
        <v>256</v>
      </c>
      <c r="C219" s="289">
        <v>50524.310000000019</v>
      </c>
      <c r="D219" s="289">
        <v>1040.1500000000001</v>
      </c>
      <c r="E219" s="289">
        <v>51564.460000000021</v>
      </c>
      <c r="F219" s="290"/>
      <c r="G219" s="290">
        <v>145.74</v>
      </c>
      <c r="H219" s="179"/>
      <c r="I219" s="47"/>
      <c r="J219" s="5"/>
    </row>
    <row r="220" spans="1:10" s="28" customFormat="1" ht="10.5" customHeight="1" x14ac:dyDescent="0.2">
      <c r="A220" s="24"/>
      <c r="B220" s="16" t="s">
        <v>96</v>
      </c>
      <c r="C220" s="289"/>
      <c r="D220" s="289"/>
      <c r="E220" s="289"/>
      <c r="F220" s="290"/>
      <c r="G220" s="290"/>
      <c r="H220" s="179"/>
      <c r="I220" s="47"/>
      <c r="J220" s="5"/>
    </row>
    <row r="221" spans="1:10" s="28" customFormat="1" ht="10.5" customHeight="1" x14ac:dyDescent="0.2">
      <c r="A221" s="24"/>
      <c r="B221" s="16" t="s">
        <v>103</v>
      </c>
      <c r="C221" s="295"/>
      <c r="D221" s="295"/>
      <c r="E221" s="295"/>
      <c r="F221" s="296"/>
      <c r="G221" s="296"/>
      <c r="H221" s="190"/>
      <c r="I221" s="47"/>
      <c r="J221" s="5"/>
    </row>
    <row r="222" spans="1:10" s="28" customFormat="1" ht="10.5" customHeight="1" x14ac:dyDescent="0.2">
      <c r="A222" s="24"/>
      <c r="B222" s="16" t="s">
        <v>91</v>
      </c>
      <c r="C222" s="295">
        <v>739151.42</v>
      </c>
      <c r="D222" s="295">
        <v>404485.66</v>
      </c>
      <c r="E222" s="295">
        <v>1143637.08</v>
      </c>
      <c r="F222" s="296"/>
      <c r="G222" s="296">
        <v>3384</v>
      </c>
      <c r="H222" s="190">
        <v>0.37976165209301493</v>
      </c>
      <c r="I222" s="47"/>
      <c r="J222" s="5"/>
    </row>
    <row r="223" spans="1:10" s="28" customFormat="1" ht="10.5" customHeight="1" x14ac:dyDescent="0.2">
      <c r="A223" s="24"/>
      <c r="B223" s="269" t="s">
        <v>382</v>
      </c>
      <c r="C223" s="295"/>
      <c r="D223" s="295">
        <v>50</v>
      </c>
      <c r="E223" s="295">
        <v>50</v>
      </c>
      <c r="F223" s="296"/>
      <c r="G223" s="296"/>
      <c r="H223" s="190">
        <v>0</v>
      </c>
      <c r="I223" s="47"/>
      <c r="J223" s="5"/>
    </row>
    <row r="224" spans="1:10" s="28" customFormat="1" ht="10.5" customHeight="1" x14ac:dyDescent="0.2">
      <c r="A224" s="24"/>
      <c r="B224" s="268" t="s">
        <v>255</v>
      </c>
      <c r="C224" s="295"/>
      <c r="D224" s="295">
        <v>2250</v>
      </c>
      <c r="E224" s="295">
        <v>2250</v>
      </c>
      <c r="F224" s="296"/>
      <c r="G224" s="296"/>
      <c r="H224" s="190"/>
      <c r="I224" s="47"/>
      <c r="J224" s="5"/>
    </row>
    <row r="225" spans="1:11" s="28" customFormat="1" ht="10.5" customHeight="1" x14ac:dyDescent="0.2">
      <c r="A225" s="24"/>
      <c r="B225" s="16" t="s">
        <v>411</v>
      </c>
      <c r="C225" s="295"/>
      <c r="D225" s="295"/>
      <c r="E225" s="295"/>
      <c r="F225" s="296"/>
      <c r="G225" s="296"/>
      <c r="H225" s="190"/>
      <c r="I225" s="47"/>
      <c r="J225" s="5"/>
    </row>
    <row r="226" spans="1:11" s="28" customFormat="1" ht="10.5" customHeight="1" x14ac:dyDescent="0.2">
      <c r="A226" s="24"/>
      <c r="B226" s="16" t="s">
        <v>97</v>
      </c>
      <c r="C226" s="295"/>
      <c r="D226" s="295"/>
      <c r="E226" s="295"/>
      <c r="F226" s="296"/>
      <c r="G226" s="296"/>
      <c r="H226" s="190"/>
      <c r="I226" s="47"/>
      <c r="J226" s="5"/>
    </row>
    <row r="227" spans="1:11" s="28" customFormat="1" ht="10.5" customHeight="1" x14ac:dyDescent="0.2">
      <c r="A227" s="24"/>
      <c r="B227" s="16" t="s">
        <v>380</v>
      </c>
      <c r="C227" s="295"/>
      <c r="D227" s="295"/>
      <c r="E227" s="295"/>
      <c r="F227" s="296"/>
      <c r="G227" s="296"/>
      <c r="H227" s="190"/>
      <c r="I227" s="47"/>
      <c r="J227" s="5"/>
    </row>
    <row r="228" spans="1:11" s="28" customFormat="1" ht="10.5" customHeight="1" x14ac:dyDescent="0.2">
      <c r="A228" s="24"/>
      <c r="B228" s="16" t="s">
        <v>419</v>
      </c>
      <c r="C228" s="295"/>
      <c r="D228" s="295">
        <v>14631203.061573999</v>
      </c>
      <c r="E228" s="295">
        <v>14631203.061573999</v>
      </c>
      <c r="F228" s="296"/>
      <c r="G228" s="296"/>
      <c r="H228" s="190">
        <v>0.31486837063871675</v>
      </c>
      <c r="I228" s="47"/>
      <c r="J228" s="5"/>
    </row>
    <row r="229" spans="1:11" s="28" customFormat="1" ht="10.5" customHeight="1" x14ac:dyDescent="0.2">
      <c r="A229" s="24"/>
      <c r="B229" s="16" t="s">
        <v>489</v>
      </c>
      <c r="C229" s="295"/>
      <c r="D229" s="295">
        <v>34641.777900000001</v>
      </c>
      <c r="E229" s="295">
        <v>34641.777900000001</v>
      </c>
      <c r="F229" s="296"/>
      <c r="G229" s="296"/>
      <c r="H229" s="190"/>
      <c r="I229" s="47"/>
      <c r="J229" s="5"/>
    </row>
    <row r="230" spans="1:11" s="28" customFormat="1" ht="10.5" customHeight="1" x14ac:dyDescent="0.2">
      <c r="A230" s="24"/>
      <c r="B230" s="16" t="s">
        <v>487</v>
      </c>
      <c r="C230" s="295"/>
      <c r="D230" s="295">
        <v>41757.847999999998</v>
      </c>
      <c r="E230" s="295">
        <v>41757.847999999998</v>
      </c>
      <c r="F230" s="296"/>
      <c r="G230" s="296"/>
      <c r="H230" s="190">
        <v>0.32407813490059323</v>
      </c>
      <c r="I230" s="47"/>
      <c r="J230" s="5"/>
    </row>
    <row r="231" spans="1:11" s="28" customFormat="1" ht="10.5" customHeight="1" x14ac:dyDescent="0.2">
      <c r="A231" s="24"/>
      <c r="B231" s="16" t="s">
        <v>374</v>
      </c>
      <c r="C231" s="295">
        <v>123145.8</v>
      </c>
      <c r="D231" s="295">
        <v>73626.90000000014</v>
      </c>
      <c r="E231" s="295">
        <v>196772.70000000013</v>
      </c>
      <c r="F231" s="296"/>
      <c r="G231" s="296">
        <v>594</v>
      </c>
      <c r="H231" s="190">
        <v>-1.6877641536762744E-2</v>
      </c>
      <c r="I231" s="47"/>
      <c r="J231" s="5"/>
    </row>
    <row r="232" spans="1:11" s="28" customFormat="1" ht="10.5" customHeight="1" x14ac:dyDescent="0.2">
      <c r="A232" s="24"/>
      <c r="B232" s="16" t="s">
        <v>420</v>
      </c>
      <c r="C232" s="295"/>
      <c r="D232" s="295">
        <v>1988023.311036</v>
      </c>
      <c r="E232" s="295">
        <v>1988023.311036</v>
      </c>
      <c r="F232" s="296"/>
      <c r="G232" s="296"/>
      <c r="H232" s="190">
        <v>0.53006050711166486</v>
      </c>
      <c r="I232" s="47"/>
      <c r="J232" s="5"/>
    </row>
    <row r="233" spans="1:11" s="28" customFormat="1" ht="10.5" customHeight="1" x14ac:dyDescent="0.2">
      <c r="A233" s="24"/>
      <c r="B233" s="574" t="s">
        <v>460</v>
      </c>
      <c r="C233" s="295"/>
      <c r="D233" s="295"/>
      <c r="E233" s="295"/>
      <c r="F233" s="296"/>
      <c r="G233" s="296"/>
      <c r="H233" s="190"/>
      <c r="I233" s="47"/>
      <c r="J233" s="5"/>
    </row>
    <row r="234" spans="1:11" s="28" customFormat="1" ht="10.5" hidden="1" customHeight="1" x14ac:dyDescent="0.2">
      <c r="A234" s="24"/>
      <c r="B234" s="574"/>
      <c r="C234" s="295"/>
      <c r="D234" s="295"/>
      <c r="E234" s="295"/>
      <c r="F234" s="296"/>
      <c r="G234" s="296"/>
      <c r="H234" s="190"/>
      <c r="I234" s="47"/>
      <c r="J234" s="5"/>
    </row>
    <row r="235" spans="1:11" s="28" customFormat="1" ht="10.5" customHeight="1" x14ac:dyDescent="0.2">
      <c r="A235" s="24"/>
      <c r="B235" s="16" t="s">
        <v>99</v>
      </c>
      <c r="C235" s="295">
        <v>214099.53999999992</v>
      </c>
      <c r="D235" s="295">
        <v>1092238.4413680001</v>
      </c>
      <c r="E235" s="295">
        <v>1306337.9813680002</v>
      </c>
      <c r="F235" s="296"/>
      <c r="G235" s="296">
        <v>6896.6420079999998</v>
      </c>
      <c r="H235" s="190">
        <v>0.14987774869153592</v>
      </c>
      <c r="I235" s="47"/>
      <c r="J235" s="5"/>
    </row>
    <row r="236" spans="1:11" s="28" customFormat="1" ht="10.5" customHeight="1" x14ac:dyDescent="0.2">
      <c r="A236" s="24"/>
      <c r="B236" s="16" t="s">
        <v>283</v>
      </c>
      <c r="C236" s="295"/>
      <c r="D236" s="295">
        <v>-738312</v>
      </c>
      <c r="E236" s="295">
        <v>-738312</v>
      </c>
      <c r="F236" s="296"/>
      <c r="G236" s="296">
        <v>-1296</v>
      </c>
      <c r="H236" s="190">
        <v>0.204408425338658</v>
      </c>
      <c r="I236" s="47"/>
      <c r="J236" s="5"/>
    </row>
    <row r="237" spans="1:11" s="28" customFormat="1" ht="12.75" customHeight="1" x14ac:dyDescent="0.2">
      <c r="A237" s="24"/>
      <c r="B237" s="16" t="s">
        <v>279</v>
      </c>
      <c r="C237" s="295">
        <v>98</v>
      </c>
      <c r="D237" s="295">
        <v>-14564024</v>
      </c>
      <c r="E237" s="295">
        <v>-14563926</v>
      </c>
      <c r="F237" s="296"/>
      <c r="G237" s="296">
        <v>-65321</v>
      </c>
      <c r="H237" s="190">
        <v>0.54080767445458755</v>
      </c>
      <c r="I237" s="47"/>
    </row>
    <row r="238" spans="1:11" ht="10.5" customHeight="1" x14ac:dyDescent="0.2">
      <c r="B238" s="35" t="s">
        <v>245</v>
      </c>
      <c r="C238" s="297">
        <v>591572564.38000107</v>
      </c>
      <c r="D238" s="297">
        <v>408768714.92455786</v>
      </c>
      <c r="E238" s="297">
        <v>1000341279.3045589</v>
      </c>
      <c r="F238" s="298"/>
      <c r="G238" s="298">
        <v>3159341.5777579993</v>
      </c>
      <c r="H238" s="180">
        <v>6.2244706351712864E-2</v>
      </c>
      <c r="I238" s="47"/>
      <c r="K238" s="209" t="b">
        <f>IF(ABS(E238-SUM(E182:E184,E193:E214,E219:E237))&lt;0.001,TRUE,FALSE)</f>
        <v>1</v>
      </c>
    </row>
    <row r="239" spans="1:11" ht="10.5" customHeight="1" x14ac:dyDescent="0.2">
      <c r="B239" s="35"/>
      <c r="C239" s="297"/>
      <c r="D239" s="297"/>
      <c r="E239" s="297"/>
      <c r="F239" s="298"/>
      <c r="G239" s="298"/>
      <c r="H239" s="180"/>
      <c r="I239" s="47"/>
      <c r="K239" s="209"/>
    </row>
    <row r="240" spans="1:11" ht="10.5" customHeight="1" x14ac:dyDescent="0.2">
      <c r="B240" s="31" t="s">
        <v>278</v>
      </c>
      <c r="C240" s="297"/>
      <c r="D240" s="297"/>
      <c r="E240" s="297"/>
      <c r="F240" s="298"/>
      <c r="G240" s="298"/>
      <c r="H240" s="180"/>
      <c r="I240" s="47"/>
    </row>
    <row r="241" spans="2:9" ht="10.5" customHeight="1" x14ac:dyDescent="0.2">
      <c r="B241" s="16" t="s">
        <v>22</v>
      </c>
      <c r="C241" s="295">
        <v>2902718265.2399907</v>
      </c>
      <c r="D241" s="295">
        <v>1646414823.5796392</v>
      </c>
      <c r="E241" s="295">
        <v>4549133088.8196287</v>
      </c>
      <c r="F241" s="296">
        <v>192449356.8499999</v>
      </c>
      <c r="G241" s="296">
        <v>25996519.471250013</v>
      </c>
      <c r="H241" s="190">
        <v>7.8936155983200473E-2</v>
      </c>
      <c r="I241" s="47"/>
    </row>
    <row r="242" spans="2:9" ht="10.5" customHeight="1" x14ac:dyDescent="0.2">
      <c r="B242" s="16" t="s">
        <v>387</v>
      </c>
      <c r="C242" s="295">
        <v>822300.15088400734</v>
      </c>
      <c r="D242" s="295">
        <v>9089219.8614229821</v>
      </c>
      <c r="E242" s="295">
        <v>9911520.0123069901</v>
      </c>
      <c r="F242" s="296">
        <v>492203.71414999984</v>
      </c>
      <c r="G242" s="296">
        <v>12761.197979999997</v>
      </c>
      <c r="H242" s="190">
        <v>-0.28140849667527501</v>
      </c>
      <c r="I242" s="47"/>
    </row>
    <row r="243" spans="2:9" ht="10.5" customHeight="1" x14ac:dyDescent="0.2">
      <c r="B243" s="16" t="s">
        <v>104</v>
      </c>
      <c r="C243" s="295">
        <v>2190601898.8199892</v>
      </c>
      <c r="D243" s="295">
        <v>3993560535.5600085</v>
      </c>
      <c r="E243" s="295">
        <v>6184162434.3799973</v>
      </c>
      <c r="F243" s="296">
        <v>1982703719.050005</v>
      </c>
      <c r="G243" s="296">
        <v>36756312.930000007</v>
      </c>
      <c r="H243" s="190">
        <v>5.1627692377314016E-2</v>
      </c>
      <c r="I243" s="47"/>
    </row>
    <row r="244" spans="2:9" ht="10.5" customHeight="1" x14ac:dyDescent="0.2">
      <c r="B244" s="33" t="s">
        <v>106</v>
      </c>
      <c r="C244" s="295">
        <v>2011375077.3099878</v>
      </c>
      <c r="D244" s="295">
        <v>3949271418.3000088</v>
      </c>
      <c r="E244" s="295">
        <v>5960646495.6099958</v>
      </c>
      <c r="F244" s="296">
        <v>1956572393.5000048</v>
      </c>
      <c r="G244" s="296">
        <v>35309522.850000001</v>
      </c>
      <c r="H244" s="190">
        <v>5.5117550208101829E-2</v>
      </c>
      <c r="I244" s="47"/>
    </row>
    <row r="245" spans="2:9" ht="10.5" customHeight="1" x14ac:dyDescent="0.2">
      <c r="B245" s="33" t="s">
        <v>304</v>
      </c>
      <c r="C245" s="295">
        <v>55302490.469999753</v>
      </c>
      <c r="D245" s="295">
        <v>973809321.02000201</v>
      </c>
      <c r="E245" s="295">
        <v>1029111811.4900018</v>
      </c>
      <c r="F245" s="296">
        <v>817438414.28000188</v>
      </c>
      <c r="G245" s="296">
        <v>6506894.3299999954</v>
      </c>
      <c r="H245" s="190">
        <v>4.5987645869781435E-2</v>
      </c>
      <c r="I245" s="47"/>
    </row>
    <row r="246" spans="2:9" ht="10.5" customHeight="1" x14ac:dyDescent="0.2">
      <c r="B246" s="33" t="s">
        <v>305</v>
      </c>
      <c r="C246" s="295">
        <v>196148.84000000043</v>
      </c>
      <c r="D246" s="295">
        <v>287310.46000000025</v>
      </c>
      <c r="E246" s="295">
        <v>483459.30000000069</v>
      </c>
      <c r="F246" s="296">
        <v>423560.09000000072</v>
      </c>
      <c r="G246" s="296">
        <v>1146.52</v>
      </c>
      <c r="H246" s="190">
        <v>-0.12061542821403104</v>
      </c>
      <c r="I246" s="47"/>
    </row>
    <row r="247" spans="2:9" ht="10.5" customHeight="1" x14ac:dyDescent="0.2">
      <c r="B247" s="33" t="s">
        <v>306</v>
      </c>
      <c r="C247" s="295">
        <v>2747181.9399999827</v>
      </c>
      <c r="D247" s="295">
        <v>428586945.74000376</v>
      </c>
      <c r="E247" s="295">
        <v>431334127.68000376</v>
      </c>
      <c r="F247" s="296">
        <v>420229788.21000379</v>
      </c>
      <c r="G247" s="296">
        <v>2637401.7799999998</v>
      </c>
      <c r="H247" s="190">
        <v>3.2766480488771954E-2</v>
      </c>
      <c r="I247" s="47"/>
    </row>
    <row r="248" spans="2:9" ht="10.5" customHeight="1" x14ac:dyDescent="0.2">
      <c r="B248" s="33" t="s">
        <v>307</v>
      </c>
      <c r="C248" s="295">
        <v>493179465.53000063</v>
      </c>
      <c r="D248" s="295">
        <v>391098826.24999881</v>
      </c>
      <c r="E248" s="295">
        <v>884278291.77999938</v>
      </c>
      <c r="F248" s="296">
        <v>40814635.610000059</v>
      </c>
      <c r="G248" s="296">
        <v>5603595.6699999925</v>
      </c>
      <c r="H248" s="190">
        <v>4.1223920634166911E-2</v>
      </c>
      <c r="I248" s="47"/>
    </row>
    <row r="249" spans="2:9" ht="10.5" customHeight="1" x14ac:dyDescent="0.2">
      <c r="B249" s="33" t="s">
        <v>308</v>
      </c>
      <c r="C249" s="295">
        <v>635809316.509987</v>
      </c>
      <c r="D249" s="295">
        <v>554250196.74000001</v>
      </c>
      <c r="E249" s="295">
        <v>1190059513.2499871</v>
      </c>
      <c r="F249" s="296">
        <v>165137828.62999856</v>
      </c>
      <c r="G249" s="296">
        <v>6698653.4500000095</v>
      </c>
      <c r="H249" s="190">
        <v>4.9472102638765891E-2</v>
      </c>
      <c r="I249" s="47"/>
    </row>
    <row r="250" spans="2:9" ht="10.5" customHeight="1" x14ac:dyDescent="0.2">
      <c r="B250" s="33" t="s">
        <v>309</v>
      </c>
      <c r="C250" s="295">
        <v>824140474.02000046</v>
      </c>
      <c r="D250" s="295">
        <v>1601238818.0900035</v>
      </c>
      <c r="E250" s="295">
        <v>2425379292.1100039</v>
      </c>
      <c r="F250" s="296">
        <v>512528166.68000054</v>
      </c>
      <c r="G250" s="296">
        <v>13861831.100000003</v>
      </c>
      <c r="H250" s="190">
        <v>7.1290514570203856E-2</v>
      </c>
      <c r="I250" s="47"/>
    </row>
    <row r="251" spans="2:9" ht="10.5" customHeight="1" x14ac:dyDescent="0.2">
      <c r="B251" s="33" t="s">
        <v>105</v>
      </c>
      <c r="C251" s="295">
        <v>179226821.5100013</v>
      </c>
      <c r="D251" s="295">
        <v>44289117.260000177</v>
      </c>
      <c r="E251" s="295">
        <v>223515938.7700015</v>
      </c>
      <c r="F251" s="296">
        <v>26131325.55000006</v>
      </c>
      <c r="G251" s="296">
        <v>1446790.0799999994</v>
      </c>
      <c r="H251" s="190">
        <v>-3.3612254555741683E-2</v>
      </c>
      <c r="I251" s="47"/>
    </row>
    <row r="252" spans="2:9" ht="10.5" customHeight="1" x14ac:dyDescent="0.2">
      <c r="B252" s="16" t="s">
        <v>116</v>
      </c>
      <c r="C252" s="295">
        <v>902125785.13000226</v>
      </c>
      <c r="D252" s="295">
        <v>95568570.180000156</v>
      </c>
      <c r="E252" s="295">
        <v>997694355.31000233</v>
      </c>
      <c r="F252" s="296">
        <v>1252843.2499999995</v>
      </c>
      <c r="G252" s="296">
        <v>7261046.8900000071</v>
      </c>
      <c r="H252" s="190">
        <v>-7.4469825211159302E-2</v>
      </c>
      <c r="I252" s="47"/>
    </row>
    <row r="253" spans="2:9" ht="10.5" customHeight="1" x14ac:dyDescent="0.2">
      <c r="B253" s="16" t="s">
        <v>117</v>
      </c>
      <c r="C253" s="295">
        <v>554437242.10000014</v>
      </c>
      <c r="D253" s="295">
        <v>77368194.250000015</v>
      </c>
      <c r="E253" s="295">
        <v>631805436.35000014</v>
      </c>
      <c r="F253" s="296">
        <v>19846.660000000003</v>
      </c>
      <c r="G253" s="296">
        <v>3939421.7399999993</v>
      </c>
      <c r="H253" s="190">
        <v>-0.12160852346343098</v>
      </c>
      <c r="I253" s="47"/>
    </row>
    <row r="254" spans="2:9" ht="10.5" customHeight="1" x14ac:dyDescent="0.2">
      <c r="B254" s="16" t="s">
        <v>118</v>
      </c>
      <c r="C254" s="295">
        <v>14336693.249999944</v>
      </c>
      <c r="D254" s="295">
        <v>310905734.37999994</v>
      </c>
      <c r="E254" s="295">
        <v>325242427.62999982</v>
      </c>
      <c r="F254" s="296"/>
      <c r="G254" s="296">
        <v>1590207.0099999998</v>
      </c>
      <c r="H254" s="190">
        <v>4.6000171313957061E-2</v>
      </c>
      <c r="I254" s="47"/>
    </row>
    <row r="255" spans="2:9" ht="10.5" customHeight="1" x14ac:dyDescent="0.2">
      <c r="B255" s="16" t="s">
        <v>100</v>
      </c>
      <c r="C255" s="295">
        <v>54473366.920000583</v>
      </c>
      <c r="D255" s="295">
        <v>258035035.69871983</v>
      </c>
      <c r="E255" s="295">
        <v>312508402.61872047</v>
      </c>
      <c r="F255" s="296">
        <v>162844.62999999998</v>
      </c>
      <c r="G255" s="296">
        <v>1033593.9700000001</v>
      </c>
      <c r="H255" s="190">
        <v>-2.727977106146473E-2</v>
      </c>
      <c r="I255" s="47"/>
    </row>
    <row r="256" spans="2:9" ht="10.5" customHeight="1" x14ac:dyDescent="0.2">
      <c r="B256" s="16" t="s">
        <v>388</v>
      </c>
      <c r="C256" s="295">
        <v>130418.89911599929</v>
      </c>
      <c r="D256" s="295">
        <v>2374992.668577</v>
      </c>
      <c r="E256" s="295">
        <v>2505411.5676929993</v>
      </c>
      <c r="F256" s="296">
        <v>57585.285849999964</v>
      </c>
      <c r="G256" s="296">
        <v>2617.2020200000006</v>
      </c>
      <c r="H256" s="190">
        <v>-0.40314029683616981</v>
      </c>
      <c r="I256" s="20"/>
    </row>
    <row r="257" spans="2:9" ht="10.5" customHeight="1" x14ac:dyDescent="0.2">
      <c r="B257" s="16" t="s">
        <v>107</v>
      </c>
      <c r="C257" s="295"/>
      <c r="D257" s="295">
        <v>1084969815.890002</v>
      </c>
      <c r="E257" s="295">
        <v>1084969815.890002</v>
      </c>
      <c r="F257" s="296">
        <v>1077092382.950002</v>
      </c>
      <c r="G257" s="296">
        <v>5717337.8099999931</v>
      </c>
      <c r="H257" s="190">
        <v>0.13845468959378171</v>
      </c>
      <c r="I257" s="47"/>
    </row>
    <row r="258" spans="2:9" ht="10.5" customHeight="1" x14ac:dyDescent="0.2">
      <c r="B258" s="33" t="s">
        <v>110</v>
      </c>
      <c r="C258" s="289"/>
      <c r="D258" s="289">
        <v>325822704.09999925</v>
      </c>
      <c r="E258" s="289">
        <v>325822704.09999925</v>
      </c>
      <c r="F258" s="290">
        <v>325822704.09999925</v>
      </c>
      <c r="G258" s="290">
        <v>1711843.6299999966</v>
      </c>
      <c r="H258" s="179">
        <v>0.13603822856198522</v>
      </c>
      <c r="I258" s="47"/>
    </row>
    <row r="259" spans="2:9" ht="10.5" customHeight="1" x14ac:dyDescent="0.2">
      <c r="B259" s="33" t="s">
        <v>109</v>
      </c>
      <c r="C259" s="295"/>
      <c r="D259" s="295">
        <v>581356721.40000272</v>
      </c>
      <c r="E259" s="295">
        <v>581356721.40000272</v>
      </c>
      <c r="F259" s="296">
        <v>581356721.40000272</v>
      </c>
      <c r="G259" s="296">
        <v>3058744.1799999964</v>
      </c>
      <c r="H259" s="190">
        <v>0.14223051363719796</v>
      </c>
      <c r="I259" s="47"/>
    </row>
    <row r="260" spans="2:9" ht="10.5" customHeight="1" x14ac:dyDescent="0.2">
      <c r="B260" s="33" t="s">
        <v>112</v>
      </c>
      <c r="C260" s="295"/>
      <c r="D260" s="295">
        <v>175380307.44999999</v>
      </c>
      <c r="E260" s="295">
        <v>175380307.44999999</v>
      </c>
      <c r="F260" s="296">
        <v>169912457.44999999</v>
      </c>
      <c r="G260" s="296">
        <v>938250</v>
      </c>
      <c r="H260" s="190">
        <v>0.13067876062497419</v>
      </c>
      <c r="I260" s="47"/>
    </row>
    <row r="261" spans="2:9" ht="10.5" customHeight="1" x14ac:dyDescent="0.2">
      <c r="B261" s="33" t="s">
        <v>111</v>
      </c>
      <c r="C261" s="295"/>
      <c r="D261" s="295">
        <v>2410082.9400000004</v>
      </c>
      <c r="E261" s="295">
        <v>2410082.9400000004</v>
      </c>
      <c r="F261" s="296">
        <v>500</v>
      </c>
      <c r="G261" s="296">
        <v>8500</v>
      </c>
      <c r="H261" s="190">
        <v>0.12788675781422087</v>
      </c>
      <c r="I261" s="47"/>
    </row>
    <row r="262" spans="2:9" ht="10.5" customHeight="1" x14ac:dyDescent="0.2">
      <c r="B262" s="269" t="s">
        <v>411</v>
      </c>
      <c r="C262" s="295"/>
      <c r="D262" s="295"/>
      <c r="E262" s="295"/>
      <c r="F262" s="296"/>
      <c r="G262" s="296"/>
      <c r="H262" s="190"/>
      <c r="I262" s="47"/>
    </row>
    <row r="263" spans="2:9" ht="10.5" customHeight="1" x14ac:dyDescent="0.2">
      <c r="B263" s="16" t="s">
        <v>97</v>
      </c>
      <c r="C263" s="295"/>
      <c r="D263" s="295">
        <v>97.5</v>
      </c>
      <c r="E263" s="295">
        <v>97.5</v>
      </c>
      <c r="F263" s="296"/>
      <c r="G263" s="296"/>
      <c r="H263" s="190"/>
      <c r="I263" s="47"/>
    </row>
    <row r="264" spans="2:9" ht="10.5" customHeight="1" x14ac:dyDescent="0.2">
      <c r="B264" s="16" t="s">
        <v>380</v>
      </c>
      <c r="C264" s="295"/>
      <c r="D264" s="295"/>
      <c r="E264" s="295"/>
      <c r="F264" s="296"/>
      <c r="G264" s="296"/>
      <c r="H264" s="190"/>
      <c r="I264" s="47"/>
    </row>
    <row r="265" spans="2:9" ht="10.5" customHeight="1" x14ac:dyDescent="0.2">
      <c r="B265" s="16" t="s">
        <v>419</v>
      </c>
      <c r="C265" s="295"/>
      <c r="D265" s="295">
        <v>448822017.21353596</v>
      </c>
      <c r="E265" s="295">
        <v>448822017.21353596</v>
      </c>
      <c r="F265" s="296"/>
      <c r="G265" s="296"/>
      <c r="H265" s="190">
        <v>7.1415493045580147E-2</v>
      </c>
      <c r="I265" s="47"/>
    </row>
    <row r="266" spans="2:9" ht="10.5" customHeight="1" x14ac:dyDescent="0.2">
      <c r="B266" s="16" t="s">
        <v>103</v>
      </c>
      <c r="C266" s="295"/>
      <c r="D266" s="295"/>
      <c r="E266" s="295"/>
      <c r="F266" s="296"/>
      <c r="G266" s="296"/>
      <c r="H266" s="190"/>
      <c r="I266" s="47"/>
    </row>
    <row r="267" spans="2:9" ht="10.5" customHeight="1" x14ac:dyDescent="0.2">
      <c r="B267" s="16" t="s">
        <v>96</v>
      </c>
      <c r="C267" s="295"/>
      <c r="D267" s="295">
        <v>138.52500000000001</v>
      </c>
      <c r="E267" s="295">
        <v>138.52500000000001</v>
      </c>
      <c r="F267" s="296"/>
      <c r="G267" s="296"/>
      <c r="H267" s="190"/>
      <c r="I267" s="47"/>
    </row>
    <row r="268" spans="2:9" ht="10.5" customHeight="1" x14ac:dyDescent="0.2">
      <c r="B268" s="16" t="s">
        <v>115</v>
      </c>
      <c r="C268" s="295">
        <v>87259117.619999364</v>
      </c>
      <c r="D268" s="295">
        <v>83584857.050000608</v>
      </c>
      <c r="E268" s="295">
        <v>170843974.66999996</v>
      </c>
      <c r="F268" s="296">
        <v>8922027.950000003</v>
      </c>
      <c r="G268" s="296">
        <v>919410.49999999953</v>
      </c>
      <c r="H268" s="190">
        <v>-2.5111994466560095E-3</v>
      </c>
      <c r="I268" s="47"/>
    </row>
    <row r="269" spans="2:9" ht="10.5" customHeight="1" x14ac:dyDescent="0.2">
      <c r="B269" s="16" t="s">
        <v>114</v>
      </c>
      <c r="C269" s="295">
        <v>993034.11999999394</v>
      </c>
      <c r="D269" s="295">
        <v>62685769.600000024</v>
      </c>
      <c r="E269" s="295">
        <v>63678803.720000021</v>
      </c>
      <c r="F269" s="296">
        <v>5706.05</v>
      </c>
      <c r="G269" s="296">
        <v>343918.0299999991</v>
      </c>
      <c r="H269" s="190">
        <v>7.5623953188186155E-2</v>
      </c>
      <c r="I269" s="47"/>
    </row>
    <row r="270" spans="2:9" ht="10.5" customHeight="1" x14ac:dyDescent="0.2">
      <c r="B270" s="16" t="s">
        <v>123</v>
      </c>
      <c r="C270" s="295">
        <v>21563930.429999828</v>
      </c>
      <c r="D270" s="295">
        <v>2051070.4100000043</v>
      </c>
      <c r="E270" s="295">
        <v>23615000.839999832</v>
      </c>
      <c r="F270" s="296">
        <v>1555.51</v>
      </c>
      <c r="G270" s="296">
        <v>148501.82000000007</v>
      </c>
      <c r="H270" s="190">
        <v>0.103741477074768</v>
      </c>
      <c r="I270" s="47"/>
    </row>
    <row r="271" spans="2:9" ht="10.5" customHeight="1" x14ac:dyDescent="0.2">
      <c r="B271" s="16" t="s">
        <v>95</v>
      </c>
      <c r="C271" s="295">
        <v>3512310.1600000039</v>
      </c>
      <c r="D271" s="295">
        <v>27287042.580000021</v>
      </c>
      <c r="E271" s="295">
        <v>30799352.740000021</v>
      </c>
      <c r="F271" s="296">
        <v>23761887.060000025</v>
      </c>
      <c r="G271" s="296">
        <v>83547.48000000004</v>
      </c>
      <c r="H271" s="190">
        <v>-3.0971248951431996E-2</v>
      </c>
      <c r="I271" s="47"/>
    </row>
    <row r="272" spans="2:9" ht="10.5" customHeight="1" x14ac:dyDescent="0.2">
      <c r="B272" s="16" t="s">
        <v>422</v>
      </c>
      <c r="C272" s="295">
        <v>127273326.47999984</v>
      </c>
      <c r="D272" s="295">
        <v>55424126.201802135</v>
      </c>
      <c r="E272" s="295">
        <v>182697452.68180197</v>
      </c>
      <c r="F272" s="296">
        <v>170992.63</v>
      </c>
      <c r="G272" s="296">
        <v>1146006.32</v>
      </c>
      <c r="H272" s="190">
        <v>0.27938874693311799</v>
      </c>
      <c r="I272" s="47"/>
    </row>
    <row r="273" spans="2:10" ht="10.5" customHeight="1" x14ac:dyDescent="0.2">
      <c r="B273" s="16" t="s">
        <v>418</v>
      </c>
      <c r="C273" s="295"/>
      <c r="D273" s="295">
        <v>737531.58445599989</v>
      </c>
      <c r="E273" s="295">
        <v>737531.58445599989</v>
      </c>
      <c r="F273" s="296"/>
      <c r="G273" s="296">
        <v>21392</v>
      </c>
      <c r="H273" s="190">
        <v>-0.17986741034977483</v>
      </c>
      <c r="I273" s="34"/>
    </row>
    <row r="274" spans="2:10" ht="10.5" customHeight="1" x14ac:dyDescent="0.2">
      <c r="B274" s="16" t="s">
        <v>441</v>
      </c>
      <c r="C274" s="295"/>
      <c r="D274" s="295">
        <v>634356141.12041032</v>
      </c>
      <c r="E274" s="295">
        <v>634356141.12041032</v>
      </c>
      <c r="F274" s="296"/>
      <c r="G274" s="296"/>
      <c r="H274" s="190">
        <v>7.729002211007141E-2</v>
      </c>
      <c r="I274" s="34"/>
    </row>
    <row r="275" spans="2:10" ht="10.5" customHeight="1" x14ac:dyDescent="0.2">
      <c r="B275" s="16" t="s">
        <v>346</v>
      </c>
      <c r="C275" s="295"/>
      <c r="D275" s="295">
        <v>82984</v>
      </c>
      <c r="E275" s="295">
        <v>82984</v>
      </c>
      <c r="F275" s="296"/>
      <c r="G275" s="296"/>
      <c r="H275" s="190">
        <v>0.27266313932980601</v>
      </c>
      <c r="I275" s="47"/>
    </row>
    <row r="276" spans="2:10" ht="10.5" customHeight="1" x14ac:dyDescent="0.2">
      <c r="B276" s="16" t="s">
        <v>350</v>
      </c>
      <c r="C276" s="295"/>
      <c r="D276" s="295">
        <v>102300034.86367592</v>
      </c>
      <c r="E276" s="295">
        <v>102300034.86367592</v>
      </c>
      <c r="F276" s="296"/>
      <c r="G276" s="296"/>
      <c r="H276" s="190">
        <v>7.4259636050078015E-4</v>
      </c>
      <c r="I276" s="47"/>
    </row>
    <row r="277" spans="2:10" ht="10.5" customHeight="1" x14ac:dyDescent="0.2">
      <c r="B277" s="16" t="s">
        <v>313</v>
      </c>
      <c r="C277" s="295"/>
      <c r="D277" s="295"/>
      <c r="E277" s="295"/>
      <c r="F277" s="296"/>
      <c r="G277" s="296"/>
      <c r="H277" s="190"/>
      <c r="I277" s="47"/>
      <c r="J277" s="73"/>
    </row>
    <row r="278" spans="2:10" ht="10.5" hidden="1" customHeight="1" x14ac:dyDescent="0.2">
      <c r="B278" s="16"/>
      <c r="C278" s="295"/>
      <c r="D278" s="295"/>
      <c r="E278" s="295"/>
      <c r="F278" s="296"/>
      <c r="G278" s="296"/>
      <c r="H278" s="190"/>
      <c r="I278" s="47"/>
    </row>
    <row r="279" spans="2:10" ht="10.5" customHeight="1" x14ac:dyDescent="0.2">
      <c r="B279" s="16" t="s">
        <v>351</v>
      </c>
      <c r="C279" s="295"/>
      <c r="D279" s="295">
        <v>2642408.6475900006</v>
      </c>
      <c r="E279" s="295">
        <v>2642408.6475900006</v>
      </c>
      <c r="F279" s="296"/>
      <c r="G279" s="296"/>
      <c r="H279" s="190">
        <v>-0.14288440701243565</v>
      </c>
      <c r="I279" s="47"/>
    </row>
    <row r="280" spans="2:10" ht="10.5" customHeight="1" x14ac:dyDescent="0.2">
      <c r="B280" s="269" t="s">
        <v>412</v>
      </c>
      <c r="C280" s="295"/>
      <c r="D280" s="295">
        <v>1556630.6642550004</v>
      </c>
      <c r="E280" s="295">
        <v>1556630.6642550004</v>
      </c>
      <c r="F280" s="296"/>
      <c r="G280" s="296"/>
      <c r="H280" s="190">
        <v>0.10472965021474634</v>
      </c>
      <c r="I280" s="47"/>
    </row>
    <row r="281" spans="2:10" ht="10.5" customHeight="1" x14ac:dyDescent="0.2">
      <c r="B281" s="16" t="s">
        <v>94</v>
      </c>
      <c r="C281" s="295">
        <v>197534.27000000025</v>
      </c>
      <c r="D281" s="295">
        <v>4531683.8299999991</v>
      </c>
      <c r="E281" s="295">
        <v>4729218.0999999996</v>
      </c>
      <c r="F281" s="296"/>
      <c r="G281" s="296">
        <v>15979.880000000001</v>
      </c>
      <c r="H281" s="190">
        <v>-5.8285808032348507E-2</v>
      </c>
      <c r="I281" s="47"/>
    </row>
    <row r="282" spans="2:10" ht="10.5" customHeight="1" x14ac:dyDescent="0.2">
      <c r="B282" s="16" t="s">
        <v>92</v>
      </c>
      <c r="C282" s="295">
        <v>1018350.4500000001</v>
      </c>
      <c r="D282" s="295">
        <v>147742.92000000001</v>
      </c>
      <c r="E282" s="295">
        <v>1166093.3700000001</v>
      </c>
      <c r="F282" s="296">
        <v>6208.1</v>
      </c>
      <c r="G282" s="296">
        <v>2952.89</v>
      </c>
      <c r="H282" s="190">
        <v>-0.3108240546857356</v>
      </c>
      <c r="I282" s="47"/>
    </row>
    <row r="283" spans="2:10" ht="10.5" customHeight="1" x14ac:dyDescent="0.2">
      <c r="B283" s="16" t="s">
        <v>93</v>
      </c>
      <c r="C283" s="295">
        <v>1760283.1800000002</v>
      </c>
      <c r="D283" s="295">
        <v>309253.89</v>
      </c>
      <c r="E283" s="295">
        <v>2069537.0700000003</v>
      </c>
      <c r="F283" s="296">
        <v>55585.549999999996</v>
      </c>
      <c r="G283" s="296">
        <v>6086.18</v>
      </c>
      <c r="H283" s="190">
        <v>-0.22318416912302275</v>
      </c>
      <c r="I283" s="47"/>
    </row>
    <row r="284" spans="2:10" ht="10.5" customHeight="1" x14ac:dyDescent="0.2">
      <c r="B284" s="16" t="s">
        <v>91</v>
      </c>
      <c r="C284" s="295">
        <v>9577120.5300000012</v>
      </c>
      <c r="D284" s="295">
        <v>5467820.9400000004</v>
      </c>
      <c r="E284" s="295">
        <v>15044941.470000001</v>
      </c>
      <c r="F284" s="296">
        <v>414453.03</v>
      </c>
      <c r="G284" s="296">
        <v>100605.05</v>
      </c>
      <c r="H284" s="190">
        <v>4.6835345781977233E-2</v>
      </c>
      <c r="I284" s="47"/>
    </row>
    <row r="285" spans="2:10" ht="10.5" customHeight="1" x14ac:dyDescent="0.2">
      <c r="B285" s="16" t="s">
        <v>252</v>
      </c>
      <c r="C285" s="295"/>
      <c r="D285" s="295"/>
      <c r="E285" s="295"/>
      <c r="F285" s="296"/>
      <c r="G285" s="296"/>
      <c r="H285" s="190"/>
      <c r="I285" s="47"/>
    </row>
    <row r="286" spans="2:10" ht="10.5" customHeight="1" x14ac:dyDescent="0.2">
      <c r="B286" s="16" t="s">
        <v>177</v>
      </c>
      <c r="C286" s="295">
        <v>1865182.9400000144</v>
      </c>
      <c r="D286" s="295">
        <v>8604.1499999999887</v>
      </c>
      <c r="E286" s="295">
        <v>1873787.0900000143</v>
      </c>
      <c r="F286" s="296">
        <v>1260.96</v>
      </c>
      <c r="G286" s="296">
        <v>12512.119999999997</v>
      </c>
      <c r="H286" s="190">
        <v>0.50403635635220878</v>
      </c>
      <c r="I286" s="47"/>
    </row>
    <row r="287" spans="2:10" ht="10.5" customHeight="1" x14ac:dyDescent="0.2">
      <c r="B287" s="16" t="s">
        <v>303</v>
      </c>
      <c r="C287" s="295"/>
      <c r="D287" s="295"/>
      <c r="E287" s="295"/>
      <c r="F287" s="296"/>
      <c r="G287" s="296"/>
      <c r="H287" s="190"/>
      <c r="I287" s="47"/>
    </row>
    <row r="288" spans="2:10" ht="10.5" customHeight="1" x14ac:dyDescent="0.2">
      <c r="B288" s="16" t="s">
        <v>382</v>
      </c>
      <c r="C288" s="295"/>
      <c r="D288" s="295">
        <v>700</v>
      </c>
      <c r="E288" s="295">
        <v>700</v>
      </c>
      <c r="F288" s="296"/>
      <c r="G288" s="296">
        <v>25</v>
      </c>
      <c r="H288" s="190">
        <v>-0.30000000000000004</v>
      </c>
      <c r="I288" s="47"/>
    </row>
    <row r="289" spans="1:11" ht="10.5" customHeight="1" x14ac:dyDescent="0.2">
      <c r="B289" s="268" t="s">
        <v>255</v>
      </c>
      <c r="C289" s="295"/>
      <c r="D289" s="295">
        <v>42450</v>
      </c>
      <c r="E289" s="295">
        <v>42450</v>
      </c>
      <c r="F289" s="296">
        <v>40200</v>
      </c>
      <c r="G289" s="296"/>
      <c r="H289" s="190">
        <v>0.43654822335025378</v>
      </c>
      <c r="I289" s="47"/>
    </row>
    <row r="290" spans="1:11" ht="10.5" customHeight="1" x14ac:dyDescent="0.2">
      <c r="B290" s="16" t="s">
        <v>486</v>
      </c>
      <c r="C290" s="295"/>
      <c r="D290" s="295">
        <v>27548912.527950015</v>
      </c>
      <c r="E290" s="295">
        <v>27548912.527950015</v>
      </c>
      <c r="F290" s="296"/>
      <c r="G290" s="296"/>
      <c r="H290" s="190"/>
      <c r="I290" s="47"/>
    </row>
    <row r="291" spans="1:11" ht="10.5" customHeight="1" x14ac:dyDescent="0.2">
      <c r="B291" s="268" t="s">
        <v>487</v>
      </c>
      <c r="C291" s="295"/>
      <c r="D291" s="295">
        <v>17723454.254199993</v>
      </c>
      <c r="E291" s="295">
        <v>17723454.254199993</v>
      </c>
      <c r="F291" s="296"/>
      <c r="G291" s="296"/>
      <c r="H291" s="190">
        <v>0.30693435642348765</v>
      </c>
      <c r="I291" s="47"/>
    </row>
    <row r="292" spans="1:11" ht="10.5" customHeight="1" x14ac:dyDescent="0.2">
      <c r="B292" s="16" t="s">
        <v>374</v>
      </c>
      <c r="C292" s="295">
        <v>1194034.4799999991</v>
      </c>
      <c r="D292" s="295">
        <v>826486.27250000206</v>
      </c>
      <c r="E292" s="295">
        <v>2020520.7525000011</v>
      </c>
      <c r="F292" s="296"/>
      <c r="G292" s="296">
        <v>6753</v>
      </c>
      <c r="H292" s="190">
        <v>-5.7324491681833623E-2</v>
      </c>
      <c r="I292" s="47"/>
    </row>
    <row r="293" spans="1:11" ht="10.5" customHeight="1" x14ac:dyDescent="0.2">
      <c r="B293" s="16" t="s">
        <v>420</v>
      </c>
      <c r="C293" s="295"/>
      <c r="D293" s="295">
        <v>40862658.332731999</v>
      </c>
      <c r="E293" s="295">
        <v>40862658.332731999</v>
      </c>
      <c r="F293" s="296"/>
      <c r="G293" s="296"/>
      <c r="H293" s="190">
        <v>0.19909668094203581</v>
      </c>
      <c r="I293" s="47"/>
    </row>
    <row r="294" spans="1:11" ht="10.5" customHeight="1" x14ac:dyDescent="0.2">
      <c r="B294" s="574" t="s">
        <v>460</v>
      </c>
      <c r="C294" s="295"/>
      <c r="D294" s="295">
        <v>91809.34</v>
      </c>
      <c r="E294" s="295">
        <v>91809.34</v>
      </c>
      <c r="F294" s="296"/>
      <c r="G294" s="296"/>
      <c r="H294" s="190">
        <v>-0.86485606942806226</v>
      </c>
      <c r="I294" s="47"/>
    </row>
    <row r="295" spans="1:11" ht="13.5" customHeight="1" x14ac:dyDescent="0.2">
      <c r="B295" s="16" t="s">
        <v>99</v>
      </c>
      <c r="C295" s="295">
        <v>3609589.3300000303</v>
      </c>
      <c r="D295" s="295">
        <v>8840450.2636079881</v>
      </c>
      <c r="E295" s="295">
        <v>12450039.593608018</v>
      </c>
      <c r="F295" s="296">
        <v>1400005.5560170002</v>
      </c>
      <c r="G295" s="296">
        <v>41717.460287000002</v>
      </c>
      <c r="H295" s="190">
        <v>8.6994839933388857E-2</v>
      </c>
      <c r="I295" s="117"/>
    </row>
    <row r="296" spans="1:11" s="28" customFormat="1" ht="14.25" customHeight="1" x14ac:dyDescent="0.2">
      <c r="A296" s="24"/>
      <c r="B296" s="16" t="s">
        <v>283</v>
      </c>
      <c r="C296" s="295"/>
      <c r="D296" s="295">
        <v>-20489815.07</v>
      </c>
      <c r="E296" s="295">
        <v>-20489815.07</v>
      </c>
      <c r="F296" s="296">
        <v>-153744</v>
      </c>
      <c r="G296" s="296">
        <v>-142152</v>
      </c>
      <c r="H296" s="190">
        <v>0.13444925557144449</v>
      </c>
      <c r="I296" s="47"/>
      <c r="J296" s="5"/>
    </row>
    <row r="297" spans="1:11" s="28" customFormat="1" ht="14.25" customHeight="1" x14ac:dyDescent="0.2">
      <c r="A297" s="24"/>
      <c r="B297" s="16" t="s">
        <v>279</v>
      </c>
      <c r="C297" s="295">
        <v>274.77999999999997</v>
      </c>
      <c r="D297" s="295">
        <v>-273929541.80000001</v>
      </c>
      <c r="E297" s="295">
        <v>-273929267.01999998</v>
      </c>
      <c r="F297" s="296">
        <v>-536805</v>
      </c>
      <c r="G297" s="296">
        <v>-1752910</v>
      </c>
      <c r="H297" s="190">
        <v>0.35770677306958154</v>
      </c>
      <c r="I297" s="47"/>
    </row>
    <row r="298" spans="1:11" s="28" customFormat="1" ht="11.25" customHeight="1" x14ac:dyDescent="0.2">
      <c r="A298" s="24"/>
      <c r="B298" s="263" t="s">
        <v>286</v>
      </c>
      <c r="C298" s="299">
        <v>6879470059.2799835</v>
      </c>
      <c r="D298" s="299">
        <v>8711800441.880085</v>
      </c>
      <c r="E298" s="299">
        <v>15591270501.160069</v>
      </c>
      <c r="F298" s="300">
        <v>3288320115.786025</v>
      </c>
      <c r="G298" s="300">
        <v>83264163.951536998</v>
      </c>
      <c r="H298" s="234">
        <v>4.5721831328831009E-2</v>
      </c>
      <c r="I298" s="47"/>
      <c r="K298" s="209" t="b">
        <f>IF(ABS(E298-SUM(E241:E243,E252:E257,E262:E297))&lt;0.001,TRUE,FALSE)</f>
        <v>1</v>
      </c>
    </row>
    <row r="299" spans="1:11" s="28" customFormat="1" ht="11.25" customHeight="1" x14ac:dyDescent="0.2">
      <c r="A299" s="24"/>
      <c r="B299" s="265" t="s">
        <v>238</v>
      </c>
      <c r="C299" s="266"/>
      <c r="D299" s="266"/>
      <c r="E299" s="266"/>
      <c r="F299" s="266"/>
      <c r="G299" s="266"/>
      <c r="H299" s="267"/>
      <c r="I299" s="47"/>
    </row>
    <row r="300" spans="1:11" s="28" customFormat="1" ht="11.25" customHeight="1" x14ac:dyDescent="0.2">
      <c r="A300" s="24"/>
      <c r="B300" s="265" t="s">
        <v>249</v>
      </c>
      <c r="C300" s="266"/>
      <c r="D300" s="266"/>
      <c r="E300" s="266"/>
      <c r="F300" s="266"/>
      <c r="G300" s="266"/>
      <c r="H300" s="267"/>
      <c r="I300" s="47"/>
    </row>
    <row r="301" spans="1:11" s="28" customFormat="1" ht="11.25" customHeight="1" x14ac:dyDescent="0.2">
      <c r="A301" s="24"/>
      <c r="B301" s="265" t="s">
        <v>251</v>
      </c>
      <c r="C301" s="266"/>
      <c r="D301" s="266"/>
      <c r="E301" s="266"/>
      <c r="F301" s="266"/>
      <c r="G301" s="266"/>
      <c r="H301" s="267"/>
      <c r="I301" s="47"/>
    </row>
    <row r="302" spans="1:11" s="28" customFormat="1" ht="11.25" customHeight="1" x14ac:dyDescent="0.2">
      <c r="A302" s="24"/>
      <c r="B302" s="265" t="s">
        <v>376</v>
      </c>
      <c r="C302" s="266"/>
      <c r="D302" s="266"/>
      <c r="E302" s="266"/>
      <c r="F302" s="266"/>
      <c r="G302" s="266"/>
      <c r="H302" s="267"/>
      <c r="I302" s="47"/>
    </row>
    <row r="303" spans="1:11" ht="15" customHeight="1" x14ac:dyDescent="0.2">
      <c r="B303" s="265" t="s">
        <v>431</v>
      </c>
      <c r="C303" s="266"/>
      <c r="D303" s="266"/>
      <c r="E303" s="266"/>
      <c r="F303" s="266"/>
      <c r="G303" s="266"/>
      <c r="H303" s="267"/>
      <c r="I303" s="8"/>
    </row>
    <row r="304" spans="1:11" ht="15.75" x14ac:dyDescent="0.25">
      <c r="B304" s="7" t="s">
        <v>288</v>
      </c>
      <c r="C304" s="8"/>
      <c r="D304" s="8"/>
      <c r="E304" s="8"/>
      <c r="F304" s="8"/>
      <c r="G304" s="8"/>
      <c r="H304" s="8"/>
    </row>
    <row r="305" spans="1:9" ht="14.25" customHeight="1" x14ac:dyDescent="0.2">
      <c r="B305" s="9"/>
      <c r="C305" s="10" t="str">
        <f>$C$3</f>
        <v>PERIODE DU 1.1 AU 31.7.2024</v>
      </c>
      <c r="D305" s="11"/>
      <c r="I305" s="15"/>
    </row>
    <row r="306" spans="1:9" ht="12" customHeight="1" x14ac:dyDescent="0.2">
      <c r="B306" s="12" t="str">
        <f>B4</f>
        <v xml:space="preserve">             I - ASSURANCE MALADIE : DÉPENSES en milliers d'euros</v>
      </c>
      <c r="C306" s="13"/>
      <c r="D306" s="13"/>
      <c r="E306" s="13"/>
      <c r="F306" s="13"/>
      <c r="G306" s="13"/>
      <c r="H306" s="14"/>
      <c r="I306" s="20"/>
    </row>
    <row r="307" spans="1:9" ht="9.75" customHeight="1" x14ac:dyDescent="0.2">
      <c r="B307" s="16" t="s">
        <v>4</v>
      </c>
      <c r="C307" s="17" t="s">
        <v>1</v>
      </c>
      <c r="D307" s="17" t="s">
        <v>2</v>
      </c>
      <c r="E307" s="386" t="s">
        <v>6</v>
      </c>
      <c r="F307" s="219" t="s">
        <v>3</v>
      </c>
      <c r="G307" s="219" t="s">
        <v>237</v>
      </c>
      <c r="H307" s="19" t="str">
        <f>$H$5</f>
        <v>PCAP</v>
      </c>
      <c r="I307" s="23"/>
    </row>
    <row r="308" spans="1:9" s="28" customFormat="1" ht="18" customHeight="1" x14ac:dyDescent="0.2">
      <c r="A308" s="24"/>
      <c r="B308" s="21"/>
      <c r="C308" s="45" t="s">
        <v>5</v>
      </c>
      <c r="D308" s="44" t="s">
        <v>5</v>
      </c>
      <c r="E308" s="45"/>
      <c r="F308" s="220" t="s">
        <v>241</v>
      </c>
      <c r="G308" s="220" t="s">
        <v>239</v>
      </c>
      <c r="H308" s="22" t="str">
        <f>$H$6</f>
        <v>en %</v>
      </c>
      <c r="I308" s="27"/>
    </row>
    <row r="309" spans="1:9" s="28" customFormat="1" ht="15" customHeight="1" x14ac:dyDescent="0.2">
      <c r="A309" s="54"/>
      <c r="B309" s="52" t="s">
        <v>163</v>
      </c>
      <c r="C309" s="235"/>
      <c r="D309" s="235"/>
      <c r="E309" s="235"/>
      <c r="F309" s="236"/>
      <c r="G309" s="236"/>
      <c r="H309" s="237"/>
      <c r="I309" s="27"/>
    </row>
    <row r="310" spans="1:9" ht="10.5" customHeight="1" x14ac:dyDescent="0.2">
      <c r="A310" s="2"/>
      <c r="B310" s="31" t="s">
        <v>124</v>
      </c>
      <c r="C310" s="235"/>
      <c r="D310" s="235"/>
      <c r="E310" s="235"/>
      <c r="F310" s="236"/>
      <c r="G310" s="236"/>
      <c r="H310" s="237"/>
      <c r="I310" s="20"/>
    </row>
    <row r="311" spans="1:9" ht="10.5" customHeight="1" x14ac:dyDescent="0.2">
      <c r="A311" s="2"/>
      <c r="B311" s="37" t="s">
        <v>125</v>
      </c>
      <c r="C311" s="301">
        <v>327627280.97014743</v>
      </c>
      <c r="D311" s="301">
        <v>1887249826.179419</v>
      </c>
      <c r="E311" s="301">
        <v>2214877107.1495662</v>
      </c>
      <c r="F311" s="302">
        <v>5813971.3699992932</v>
      </c>
      <c r="G311" s="302">
        <v>8383748.4289999129</v>
      </c>
      <c r="H311" s="239">
        <v>1.1358779414358366E-2</v>
      </c>
      <c r="I311" s="20"/>
    </row>
    <row r="312" spans="1:9" ht="10.5" customHeight="1" x14ac:dyDescent="0.2">
      <c r="A312" s="2"/>
      <c r="B312" s="37" t="s">
        <v>126</v>
      </c>
      <c r="C312" s="301">
        <v>3560708.4900000305</v>
      </c>
      <c r="D312" s="301">
        <v>63458990.180000395</v>
      </c>
      <c r="E312" s="301">
        <v>67019698.670000426</v>
      </c>
      <c r="F312" s="302"/>
      <c r="G312" s="302">
        <v>211516.6400000001</v>
      </c>
      <c r="H312" s="239"/>
      <c r="I312" s="20"/>
    </row>
    <row r="313" spans="1:9" ht="10.5" customHeight="1" x14ac:dyDescent="0.2">
      <c r="A313" s="2"/>
      <c r="B313" s="37" t="s">
        <v>127</v>
      </c>
      <c r="C313" s="301">
        <v>108090763.23000115</v>
      </c>
      <c r="D313" s="301">
        <v>1406746473.8099923</v>
      </c>
      <c r="E313" s="301">
        <v>1514837237.0399933</v>
      </c>
      <c r="F313" s="302"/>
      <c r="G313" s="302">
        <v>5325383.3299999982</v>
      </c>
      <c r="H313" s="239"/>
      <c r="I313" s="20"/>
    </row>
    <row r="314" spans="1:9" ht="10.5" customHeight="1" x14ac:dyDescent="0.2">
      <c r="A314" s="2"/>
      <c r="B314" s="37" t="s">
        <v>219</v>
      </c>
      <c r="C314" s="301">
        <v>92401613.079961047</v>
      </c>
      <c r="D314" s="301">
        <v>885693976.09002566</v>
      </c>
      <c r="E314" s="301">
        <v>978095589.16998672</v>
      </c>
      <c r="F314" s="302">
        <v>2.5</v>
      </c>
      <c r="G314" s="302">
        <v>3716042.3899999936</v>
      </c>
      <c r="H314" s="239">
        <v>0.14391091748925944</v>
      </c>
      <c r="I314" s="20"/>
    </row>
    <row r="315" spans="1:9" ht="10.5" customHeight="1" x14ac:dyDescent="0.2">
      <c r="A315" s="2"/>
      <c r="B315" s="37" t="s">
        <v>312</v>
      </c>
      <c r="C315" s="301"/>
      <c r="D315" s="301">
        <v>4717767.0916199991</v>
      </c>
      <c r="E315" s="301">
        <v>4717767.0916199991</v>
      </c>
      <c r="F315" s="302"/>
      <c r="G315" s="302"/>
      <c r="H315" s="239">
        <v>-0.37630542625648133</v>
      </c>
      <c r="I315" s="20"/>
    </row>
    <row r="316" spans="1:9" ht="10.5" customHeight="1" x14ac:dyDescent="0.2">
      <c r="A316" s="2"/>
      <c r="B316" s="16" t="s">
        <v>128</v>
      </c>
      <c r="C316" s="301"/>
      <c r="D316" s="301"/>
      <c r="E316" s="301"/>
      <c r="F316" s="302"/>
      <c r="G316" s="302"/>
      <c r="H316" s="239"/>
      <c r="I316" s="20"/>
    </row>
    <row r="317" spans="1:9" ht="10.5" customHeight="1" x14ac:dyDescent="0.2">
      <c r="A317" s="2"/>
      <c r="B317" s="16" t="s">
        <v>192</v>
      </c>
      <c r="C317" s="301"/>
      <c r="D317" s="301"/>
      <c r="E317" s="301"/>
      <c r="F317" s="302"/>
      <c r="G317" s="302"/>
      <c r="H317" s="239"/>
      <c r="I317" s="20"/>
    </row>
    <row r="318" spans="1:9" ht="10.5" hidden="1" customHeight="1" x14ac:dyDescent="0.2">
      <c r="A318" s="2"/>
      <c r="B318" s="16"/>
      <c r="C318" s="301"/>
      <c r="D318" s="301"/>
      <c r="E318" s="301"/>
      <c r="F318" s="302"/>
      <c r="G318" s="302"/>
      <c r="H318" s="239"/>
      <c r="I318" s="20"/>
    </row>
    <row r="319" spans="1:9" ht="10.5" customHeight="1" x14ac:dyDescent="0.2">
      <c r="A319" s="2"/>
      <c r="B319" s="16" t="s">
        <v>416</v>
      </c>
      <c r="C319" s="301">
        <v>89196.109999998909</v>
      </c>
      <c r="D319" s="301">
        <v>190922.4</v>
      </c>
      <c r="E319" s="301">
        <v>280118.5099999989</v>
      </c>
      <c r="F319" s="302"/>
      <c r="G319" s="302">
        <v>2540.7000000000016</v>
      </c>
      <c r="H319" s="239">
        <v>0.46963389279611234</v>
      </c>
      <c r="I319" s="20"/>
    </row>
    <row r="320" spans="1:9" ht="10.5" customHeight="1" x14ac:dyDescent="0.2">
      <c r="A320" s="2"/>
      <c r="B320" s="574" t="s">
        <v>452</v>
      </c>
      <c r="C320" s="301"/>
      <c r="D320" s="301"/>
      <c r="E320" s="301"/>
      <c r="F320" s="302"/>
      <c r="G320" s="302"/>
      <c r="H320" s="239"/>
      <c r="I320" s="20"/>
    </row>
    <row r="321" spans="1:11" ht="10.5" customHeight="1" x14ac:dyDescent="0.2">
      <c r="A321" s="2"/>
      <c r="B321" s="574" t="s">
        <v>488</v>
      </c>
      <c r="C321" s="301"/>
      <c r="D321" s="301">
        <v>314553.98180000007</v>
      </c>
      <c r="E321" s="301">
        <v>314553.98180000007</v>
      </c>
      <c r="F321" s="302"/>
      <c r="G321" s="302"/>
      <c r="H321" s="239"/>
      <c r="I321" s="20"/>
    </row>
    <row r="322" spans="1:11" ht="10.5" customHeight="1" x14ac:dyDescent="0.2">
      <c r="A322" s="2"/>
      <c r="B322" s="16" t="s">
        <v>423</v>
      </c>
      <c r="C322" s="301"/>
      <c r="D322" s="301">
        <v>28200</v>
      </c>
      <c r="E322" s="301">
        <v>28200</v>
      </c>
      <c r="F322" s="302"/>
      <c r="G322" s="302">
        <v>90</v>
      </c>
      <c r="H322" s="239"/>
      <c r="I322" s="20"/>
    </row>
    <row r="323" spans="1:11" s="60" customFormat="1" ht="10.5" customHeight="1" x14ac:dyDescent="0.2">
      <c r="A323" s="24"/>
      <c r="B323" s="16" t="s">
        <v>280</v>
      </c>
      <c r="C323" s="301"/>
      <c r="D323" s="301">
        <v>-68364371.640006199</v>
      </c>
      <c r="E323" s="301">
        <v>-68364371.640006199</v>
      </c>
      <c r="F323" s="302">
        <v>-2723.34</v>
      </c>
      <c r="G323" s="302">
        <v>-379610.43000000092</v>
      </c>
      <c r="H323" s="239">
        <v>0.12939145923282624</v>
      </c>
      <c r="I323" s="59"/>
      <c r="J323" s="5"/>
    </row>
    <row r="324" spans="1:11" s="28" customFormat="1" ht="15.75" customHeight="1" x14ac:dyDescent="0.2">
      <c r="A324" s="54"/>
      <c r="B324" s="35" t="s">
        <v>131</v>
      </c>
      <c r="C324" s="303">
        <v>531769561.88010967</v>
      </c>
      <c r="D324" s="303">
        <v>4180036338.0928512</v>
      </c>
      <c r="E324" s="303">
        <v>4711805899.9729605</v>
      </c>
      <c r="F324" s="304">
        <v>5811250.5299992934</v>
      </c>
      <c r="G324" s="304">
        <v>17259711.058999904</v>
      </c>
      <c r="H324" s="237">
        <v>6.5261166351998412E-2</v>
      </c>
      <c r="I324" s="27"/>
      <c r="J324" s="5"/>
      <c r="K324" s="209" t="b">
        <f>IF(ABS(E324-SUM(E311:E323))&lt;0.001,TRUE,FALSE)</f>
        <v>1</v>
      </c>
    </row>
    <row r="325" spans="1:11" s="28" customFormat="1" ht="12.75" customHeight="1" x14ac:dyDescent="0.2">
      <c r="A325" s="54"/>
      <c r="B325" s="31" t="s">
        <v>132</v>
      </c>
      <c r="C325" s="303"/>
      <c r="D325" s="303"/>
      <c r="E325" s="303"/>
      <c r="F325" s="304"/>
      <c r="G325" s="304"/>
      <c r="H325" s="237"/>
      <c r="I325" s="27"/>
      <c r="J325" s="5"/>
    </row>
    <row r="326" spans="1:11" ht="10.5" customHeight="1" x14ac:dyDescent="0.2">
      <c r="A326" s="2"/>
      <c r="B326" s="31"/>
      <c r="C326" s="303"/>
      <c r="D326" s="303"/>
      <c r="E326" s="303"/>
      <c r="F326" s="304"/>
      <c r="G326" s="304"/>
      <c r="H326" s="237"/>
      <c r="I326" s="20"/>
    </row>
    <row r="327" spans="1:11" ht="10.5" customHeight="1" x14ac:dyDescent="0.2">
      <c r="A327" s="2"/>
      <c r="B327" s="37" t="s">
        <v>24</v>
      </c>
      <c r="C327" s="301">
        <v>995241165.83016133</v>
      </c>
      <c r="D327" s="301">
        <v>587239949.14996552</v>
      </c>
      <c r="E327" s="301">
        <v>1582481114.9801271</v>
      </c>
      <c r="F327" s="302">
        <v>23445318.320000201</v>
      </c>
      <c r="G327" s="302">
        <v>8544607.8999999929</v>
      </c>
      <c r="H327" s="239">
        <v>4.7780725317535744E-2</v>
      </c>
      <c r="I327" s="20"/>
    </row>
    <row r="328" spans="1:11" ht="10.5" customHeight="1" x14ac:dyDescent="0.2">
      <c r="A328" s="2"/>
      <c r="B328" s="37" t="s">
        <v>133</v>
      </c>
      <c r="C328" s="301">
        <v>177019362.64992273</v>
      </c>
      <c r="D328" s="301">
        <v>655645433.58988726</v>
      </c>
      <c r="E328" s="301">
        <v>832664796.23980999</v>
      </c>
      <c r="F328" s="302">
        <v>14241134.340000112</v>
      </c>
      <c r="G328" s="302">
        <v>3447551.6799999932</v>
      </c>
      <c r="H328" s="239">
        <v>0.15496614228273176</v>
      </c>
      <c r="I328" s="20"/>
    </row>
    <row r="329" spans="1:11" ht="10.5" customHeight="1" x14ac:dyDescent="0.2">
      <c r="A329" s="2"/>
      <c r="B329" s="37" t="s">
        <v>134</v>
      </c>
      <c r="C329" s="305">
        <v>5822550.2599996952</v>
      </c>
      <c r="D329" s="301">
        <v>56934500.789995521</v>
      </c>
      <c r="E329" s="301">
        <v>62757051.049995229</v>
      </c>
      <c r="F329" s="302">
        <v>36393434.27999676</v>
      </c>
      <c r="G329" s="302">
        <v>226374.91999999946</v>
      </c>
      <c r="H329" s="239">
        <v>-0.32049666631272311</v>
      </c>
      <c r="I329" s="20"/>
    </row>
    <row r="330" spans="1:11" ht="10.5" customHeight="1" x14ac:dyDescent="0.2">
      <c r="A330" s="2"/>
      <c r="B330" s="37" t="s">
        <v>220</v>
      </c>
      <c r="C330" s="301">
        <v>14077040.770000003</v>
      </c>
      <c r="D330" s="301">
        <v>92478750.379999921</v>
      </c>
      <c r="E330" s="301">
        <v>106555791.14999992</v>
      </c>
      <c r="F330" s="302">
        <v>6336.2000000000007</v>
      </c>
      <c r="G330" s="302">
        <v>495605.56999999989</v>
      </c>
      <c r="H330" s="239">
        <v>-1.2408947226635769E-2</v>
      </c>
      <c r="I330" s="20"/>
    </row>
    <row r="331" spans="1:11" ht="10.5" customHeight="1" x14ac:dyDescent="0.2">
      <c r="A331" s="2"/>
      <c r="B331" s="37" t="s">
        <v>352</v>
      </c>
      <c r="C331" s="301"/>
      <c r="D331" s="301">
        <v>16148886.754569992</v>
      </c>
      <c r="E331" s="301">
        <v>16148886.754569992</v>
      </c>
      <c r="F331" s="302"/>
      <c r="G331" s="302"/>
      <c r="H331" s="239">
        <v>9.8962591281597234E-2</v>
      </c>
      <c r="I331" s="20"/>
    </row>
    <row r="332" spans="1:11" ht="10.5" hidden="1" customHeight="1" x14ac:dyDescent="0.2">
      <c r="A332" s="2"/>
      <c r="B332" s="16"/>
      <c r="C332" s="301"/>
      <c r="D332" s="301"/>
      <c r="E332" s="301"/>
      <c r="F332" s="302"/>
      <c r="G332" s="302"/>
      <c r="H332" s="239"/>
      <c r="I332" s="20"/>
    </row>
    <row r="333" spans="1:11" ht="10.5" customHeight="1" x14ac:dyDescent="0.2">
      <c r="A333" s="2"/>
      <c r="B333" s="16" t="s">
        <v>416</v>
      </c>
      <c r="C333" s="301">
        <v>396</v>
      </c>
      <c r="D333" s="301">
        <v>18962</v>
      </c>
      <c r="E333" s="301">
        <v>19358</v>
      </c>
      <c r="F333" s="302"/>
      <c r="G333" s="302">
        <v>40</v>
      </c>
      <c r="H333" s="239"/>
      <c r="I333" s="20"/>
    </row>
    <row r="334" spans="1:11" ht="10.5" customHeight="1" x14ac:dyDescent="0.2">
      <c r="A334" s="2"/>
      <c r="B334" s="574" t="s">
        <v>453</v>
      </c>
      <c r="C334" s="301"/>
      <c r="D334" s="301">
        <v>6222.88</v>
      </c>
      <c r="E334" s="301">
        <v>6222.88</v>
      </c>
      <c r="F334" s="302"/>
      <c r="G334" s="302"/>
      <c r="H334" s="239">
        <v>-0.76864011076340566</v>
      </c>
      <c r="I334" s="20"/>
    </row>
    <row r="335" spans="1:11" ht="10.5" hidden="1" customHeight="1" x14ac:dyDescent="0.2">
      <c r="A335" s="2"/>
      <c r="B335" s="16"/>
      <c r="C335" s="301"/>
      <c r="D335" s="301"/>
      <c r="E335" s="301"/>
      <c r="F335" s="302"/>
      <c r="G335" s="302"/>
      <c r="H335" s="239"/>
      <c r="I335" s="20"/>
    </row>
    <row r="336" spans="1:11" ht="10.5" customHeight="1" x14ac:dyDescent="0.2">
      <c r="A336" s="2"/>
      <c r="B336" s="16" t="s">
        <v>424</v>
      </c>
      <c r="C336" s="301">
        <v>157044</v>
      </c>
      <c r="D336" s="301">
        <v>199970</v>
      </c>
      <c r="E336" s="301">
        <v>357014</v>
      </c>
      <c r="F336" s="302">
        <v>12</v>
      </c>
      <c r="G336" s="302">
        <v>2816</v>
      </c>
      <c r="H336" s="239">
        <v>4.100889342469749E-2</v>
      </c>
      <c r="I336" s="20"/>
    </row>
    <row r="337" spans="1:11" ht="10.5" customHeight="1" x14ac:dyDescent="0.2">
      <c r="A337" s="2"/>
      <c r="B337" s="16" t="s">
        <v>280</v>
      </c>
      <c r="C337" s="301"/>
      <c r="D337" s="301">
        <v>-72065325.609999299</v>
      </c>
      <c r="E337" s="301">
        <v>-72065325.609999299</v>
      </c>
      <c r="F337" s="302">
        <v>-9510.65</v>
      </c>
      <c r="G337" s="302">
        <v>-404361.14000000031</v>
      </c>
      <c r="H337" s="239">
        <v>0.30064962283009766</v>
      </c>
      <c r="I337" s="20"/>
    </row>
    <row r="338" spans="1:11" s="28" customFormat="1" ht="16.5" customHeight="1" x14ac:dyDescent="0.2">
      <c r="A338" s="54"/>
      <c r="B338" s="35" t="s">
        <v>135</v>
      </c>
      <c r="C338" s="303">
        <v>1192317559.5100837</v>
      </c>
      <c r="D338" s="303">
        <v>1336607349.9344192</v>
      </c>
      <c r="E338" s="303">
        <v>2528924909.4445028</v>
      </c>
      <c r="F338" s="304">
        <v>74076724.489997074</v>
      </c>
      <c r="G338" s="304">
        <v>12312634.929999987</v>
      </c>
      <c r="H338" s="237">
        <v>5.7610086278598649E-2</v>
      </c>
      <c r="I338" s="27"/>
      <c r="J338" s="5"/>
      <c r="K338" s="209" t="b">
        <f>IF(ABS(E338-SUM(E327:E337))&lt;0.001,TRUE,FALSE)</f>
        <v>1</v>
      </c>
    </row>
    <row r="339" spans="1:11" s="28" customFormat="1" ht="16.5" customHeight="1" x14ac:dyDescent="0.2">
      <c r="A339" s="54"/>
      <c r="B339" s="31" t="s">
        <v>136</v>
      </c>
      <c r="C339" s="303"/>
      <c r="D339" s="303"/>
      <c r="E339" s="303"/>
      <c r="F339" s="304"/>
      <c r="G339" s="304"/>
      <c r="H339" s="237"/>
      <c r="I339" s="27"/>
      <c r="J339" s="5"/>
    </row>
    <row r="340" spans="1:11" ht="10.5" customHeight="1" x14ac:dyDescent="0.2">
      <c r="A340" s="2"/>
      <c r="B340" s="31"/>
      <c r="C340" s="303"/>
      <c r="D340" s="303"/>
      <c r="E340" s="303"/>
      <c r="F340" s="304"/>
      <c r="G340" s="304"/>
      <c r="H340" s="237"/>
      <c r="I340" s="20"/>
    </row>
    <row r="341" spans="1:11" ht="10.5" customHeight="1" x14ac:dyDescent="0.2">
      <c r="A341" s="2"/>
      <c r="B341" s="37" t="s">
        <v>138</v>
      </c>
      <c r="C341" s="301">
        <v>281411765.38002241</v>
      </c>
      <c r="D341" s="301">
        <v>217273115.88000295</v>
      </c>
      <c r="E341" s="301">
        <v>498684881.26002532</v>
      </c>
      <c r="F341" s="302">
        <v>1402893.5699999973</v>
      </c>
      <c r="G341" s="302">
        <v>2070079.9800000004</v>
      </c>
      <c r="H341" s="239">
        <v>6.4414097790808533E-2</v>
      </c>
      <c r="I341" s="20"/>
    </row>
    <row r="342" spans="1:11" ht="10.5" customHeight="1" x14ac:dyDescent="0.2">
      <c r="A342" s="2"/>
      <c r="B342" s="37" t="s">
        <v>221</v>
      </c>
      <c r="C342" s="301">
        <v>148169.89999999994</v>
      </c>
      <c r="D342" s="301">
        <v>4543744.820000004</v>
      </c>
      <c r="E342" s="301">
        <v>4691914.7200000044</v>
      </c>
      <c r="F342" s="302">
        <v>118.5</v>
      </c>
      <c r="G342" s="302">
        <v>10431.69</v>
      </c>
      <c r="H342" s="239">
        <v>3.7254400658847553E-2</v>
      </c>
      <c r="I342" s="20"/>
    </row>
    <row r="343" spans="1:11" ht="10.5" customHeight="1" x14ac:dyDescent="0.2">
      <c r="A343" s="2"/>
      <c r="B343" s="16" t="s">
        <v>128</v>
      </c>
      <c r="C343" s="301"/>
      <c r="D343" s="301"/>
      <c r="E343" s="301"/>
      <c r="F343" s="302"/>
      <c r="G343" s="302"/>
      <c r="H343" s="239"/>
      <c r="I343" s="20"/>
    </row>
    <row r="344" spans="1:11" s="28" customFormat="1" ht="10.5" customHeight="1" x14ac:dyDescent="0.2">
      <c r="A344" s="54"/>
      <c r="B344" s="16" t="s">
        <v>416</v>
      </c>
      <c r="C344" s="301"/>
      <c r="D344" s="301">
        <v>3740</v>
      </c>
      <c r="E344" s="301">
        <v>3740</v>
      </c>
      <c r="F344" s="302"/>
      <c r="G344" s="302"/>
      <c r="H344" s="239"/>
      <c r="I344" s="27"/>
      <c r="J344" s="5"/>
    </row>
    <row r="345" spans="1:11" s="28" customFormat="1" ht="10.5" customHeight="1" x14ac:dyDescent="0.2">
      <c r="A345" s="54"/>
      <c r="B345" s="16" t="s">
        <v>436</v>
      </c>
      <c r="C345" s="301">
        <v>1600971.08</v>
      </c>
      <c r="D345" s="301">
        <v>1378373.6</v>
      </c>
      <c r="E345" s="301">
        <v>2979344.68</v>
      </c>
      <c r="F345" s="302"/>
      <c r="G345" s="302">
        <v>11600</v>
      </c>
      <c r="H345" s="239">
        <v>0.17871076067304159</v>
      </c>
      <c r="I345" s="27"/>
      <c r="J345" s="5"/>
    </row>
    <row r="346" spans="1:11" s="28" customFormat="1" ht="10.5" customHeight="1" x14ac:dyDescent="0.2">
      <c r="A346" s="54"/>
      <c r="B346" s="574" t="s">
        <v>454</v>
      </c>
      <c r="C346" s="301"/>
      <c r="D346" s="301">
        <v>2162</v>
      </c>
      <c r="E346" s="301">
        <v>2162</v>
      </c>
      <c r="F346" s="302"/>
      <c r="G346" s="302"/>
      <c r="H346" s="239"/>
      <c r="I346" s="27"/>
      <c r="J346" s="5"/>
    </row>
    <row r="347" spans="1:11" s="28" customFormat="1" ht="10.5" hidden="1" customHeight="1" x14ac:dyDescent="0.2">
      <c r="A347" s="54"/>
      <c r="B347" s="574"/>
      <c r="C347" s="301"/>
      <c r="D347" s="301"/>
      <c r="E347" s="301"/>
      <c r="F347" s="302"/>
      <c r="G347" s="302"/>
      <c r="H347" s="239"/>
      <c r="I347" s="27"/>
      <c r="J347" s="5"/>
    </row>
    <row r="348" spans="1:11" ht="10.5" customHeight="1" x14ac:dyDescent="0.2">
      <c r="A348" s="2"/>
      <c r="B348" s="16" t="s">
        <v>280</v>
      </c>
      <c r="C348" s="301"/>
      <c r="D348" s="301">
        <v>-1882670.5200000061</v>
      </c>
      <c r="E348" s="301">
        <v>-1882670.5200000061</v>
      </c>
      <c r="F348" s="302">
        <v>-229</v>
      </c>
      <c r="G348" s="302">
        <v>-6118.7500000000018</v>
      </c>
      <c r="H348" s="239">
        <v>0.26528594636580771</v>
      </c>
      <c r="I348" s="20"/>
    </row>
    <row r="349" spans="1:11" s="28" customFormat="1" ht="16.5" customHeight="1" x14ac:dyDescent="0.2">
      <c r="A349" s="54"/>
      <c r="B349" s="16" t="s">
        <v>356</v>
      </c>
      <c r="C349" s="301"/>
      <c r="D349" s="301">
        <v>3116650.7305049985</v>
      </c>
      <c r="E349" s="301">
        <v>3116650.7305049985</v>
      </c>
      <c r="F349" s="302"/>
      <c r="G349" s="302"/>
      <c r="H349" s="239">
        <v>0.1580907840280048</v>
      </c>
      <c r="I349" s="27"/>
      <c r="J349" s="5"/>
    </row>
    <row r="350" spans="1:11" s="28" customFormat="1" ht="16.5" customHeight="1" x14ac:dyDescent="0.2">
      <c r="A350" s="54"/>
      <c r="B350" s="35" t="s">
        <v>137</v>
      </c>
      <c r="C350" s="303">
        <v>283160906.36002237</v>
      </c>
      <c r="D350" s="303">
        <v>224435116.51050794</v>
      </c>
      <c r="E350" s="303">
        <v>507596022.87053025</v>
      </c>
      <c r="F350" s="304">
        <v>1402783.0699999973</v>
      </c>
      <c r="G350" s="304">
        <v>2085992.9200000004</v>
      </c>
      <c r="H350" s="237">
        <v>6.4672520035215841E-2</v>
      </c>
      <c r="I350" s="27"/>
      <c r="J350" s="5"/>
      <c r="K350" s="209" t="b">
        <f>IF(ABS(E350-SUM(E341:E349))&lt;0.001,TRUE,FALSE)</f>
        <v>1</v>
      </c>
    </row>
    <row r="351" spans="1:11" ht="10.5" customHeight="1" x14ac:dyDescent="0.2">
      <c r="A351" s="2"/>
      <c r="B351" s="31" t="s">
        <v>141</v>
      </c>
      <c r="C351" s="303"/>
      <c r="D351" s="303"/>
      <c r="E351" s="303"/>
      <c r="F351" s="304"/>
      <c r="G351" s="304"/>
      <c r="H351" s="237"/>
      <c r="I351" s="20"/>
    </row>
    <row r="352" spans="1:11" ht="10.5" customHeight="1" x14ac:dyDescent="0.2">
      <c r="A352" s="2"/>
      <c r="B352" s="31"/>
      <c r="C352" s="303"/>
      <c r="D352" s="303"/>
      <c r="E352" s="303"/>
      <c r="F352" s="304"/>
      <c r="G352" s="304"/>
      <c r="H352" s="237"/>
      <c r="I352" s="20"/>
    </row>
    <row r="353" spans="1:11" s="57" customFormat="1" ht="10.5" customHeight="1" x14ac:dyDescent="0.2">
      <c r="A353" s="6"/>
      <c r="B353" s="37" t="s">
        <v>151</v>
      </c>
      <c r="C353" s="301">
        <v>86826653.159997627</v>
      </c>
      <c r="D353" s="301">
        <v>28849617.149999708</v>
      </c>
      <c r="E353" s="301">
        <v>115676270.30999734</v>
      </c>
      <c r="F353" s="302">
        <v>33094.549999999996</v>
      </c>
      <c r="G353" s="302">
        <v>420160.70000000007</v>
      </c>
      <c r="H353" s="239">
        <v>0.14995235430153664</v>
      </c>
      <c r="I353" s="56"/>
      <c r="J353" s="5"/>
    </row>
    <row r="354" spans="1:11" s="57" customFormat="1" ht="10.5" customHeight="1" x14ac:dyDescent="0.2">
      <c r="A354" s="6"/>
      <c r="B354" s="37" t="s">
        <v>222</v>
      </c>
      <c r="C354" s="301">
        <v>4361.5</v>
      </c>
      <c r="D354" s="301">
        <v>40520.689999999988</v>
      </c>
      <c r="E354" s="301">
        <v>44882.189999999988</v>
      </c>
      <c r="F354" s="302">
        <v>60</v>
      </c>
      <c r="G354" s="302">
        <v>166.79999999999998</v>
      </c>
      <c r="H354" s="239">
        <v>5.8565934849955648E-2</v>
      </c>
      <c r="I354" s="56"/>
      <c r="J354" s="5"/>
    </row>
    <row r="355" spans="1:11" s="57" customFormat="1" ht="10.5" customHeight="1" x14ac:dyDescent="0.2">
      <c r="A355" s="6"/>
      <c r="B355" s="16" t="s">
        <v>128</v>
      </c>
      <c r="C355" s="306"/>
      <c r="D355" s="306"/>
      <c r="E355" s="306"/>
      <c r="F355" s="307"/>
      <c r="G355" s="307"/>
      <c r="H355" s="182"/>
      <c r="I355" s="56"/>
      <c r="J355" s="5"/>
    </row>
    <row r="356" spans="1:11" s="57" customFormat="1" ht="10.5" customHeight="1" x14ac:dyDescent="0.2">
      <c r="A356" s="6"/>
      <c r="B356" s="16" t="s">
        <v>427</v>
      </c>
      <c r="C356" s="306">
        <v>4289.2</v>
      </c>
      <c r="D356" s="306">
        <v>9883</v>
      </c>
      <c r="E356" s="306">
        <v>14172.2</v>
      </c>
      <c r="F356" s="307"/>
      <c r="G356" s="307"/>
      <c r="H356" s="182">
        <v>0.55192728865527818</v>
      </c>
      <c r="I356" s="56"/>
      <c r="J356" s="5"/>
    </row>
    <row r="357" spans="1:11" s="57" customFormat="1" ht="13.5" hidden="1" customHeight="1" x14ac:dyDescent="0.2">
      <c r="A357" s="6"/>
      <c r="B357" s="16"/>
      <c r="C357" s="306"/>
      <c r="D357" s="306"/>
      <c r="E357" s="306"/>
      <c r="F357" s="307"/>
      <c r="G357" s="307"/>
      <c r="H357" s="182"/>
      <c r="I357" s="56"/>
      <c r="J357" s="5"/>
    </row>
    <row r="358" spans="1:11" s="57" customFormat="1" ht="10.5" customHeight="1" x14ac:dyDescent="0.2">
      <c r="A358" s="6"/>
      <c r="B358" s="574" t="s">
        <v>455</v>
      </c>
      <c r="C358" s="306"/>
      <c r="D358" s="306"/>
      <c r="E358" s="306"/>
      <c r="F358" s="307"/>
      <c r="G358" s="307"/>
      <c r="H358" s="182"/>
      <c r="I358" s="56"/>
      <c r="J358" s="5"/>
    </row>
    <row r="359" spans="1:11" s="57" customFormat="1" ht="10.5" hidden="1" customHeight="1" x14ac:dyDescent="0.2">
      <c r="A359" s="6"/>
      <c r="B359" s="574"/>
      <c r="C359" s="306"/>
      <c r="D359" s="306"/>
      <c r="E359" s="306"/>
      <c r="F359" s="307"/>
      <c r="G359" s="307"/>
      <c r="H359" s="182"/>
      <c r="I359" s="56"/>
      <c r="J359" s="5"/>
    </row>
    <row r="360" spans="1:11" s="60" customFormat="1" ht="14.25" customHeight="1" x14ac:dyDescent="0.2">
      <c r="A360" s="24"/>
      <c r="B360" s="16" t="s">
        <v>424</v>
      </c>
      <c r="C360" s="306"/>
      <c r="D360" s="306"/>
      <c r="E360" s="306"/>
      <c r="F360" s="307"/>
      <c r="G360" s="307"/>
      <c r="H360" s="182"/>
      <c r="I360" s="59"/>
    </row>
    <row r="361" spans="1:11" s="60" customFormat="1" ht="14.25" customHeight="1" x14ac:dyDescent="0.2">
      <c r="A361" s="24"/>
      <c r="B361" s="16" t="s">
        <v>280</v>
      </c>
      <c r="C361" s="306"/>
      <c r="D361" s="306">
        <v>-2786677.6599999983</v>
      </c>
      <c r="E361" s="306">
        <v>-2786677.6599999983</v>
      </c>
      <c r="F361" s="307">
        <v>-11</v>
      </c>
      <c r="G361" s="307">
        <v>-10320.950000000001</v>
      </c>
      <c r="H361" s="182">
        <v>0.58270211030002605</v>
      </c>
      <c r="I361" s="59"/>
    </row>
    <row r="362" spans="1:11" s="57" customFormat="1" ht="10.5" customHeight="1" x14ac:dyDescent="0.2">
      <c r="A362" s="6"/>
      <c r="B362" s="35" t="s">
        <v>142</v>
      </c>
      <c r="C362" s="308">
        <v>86835303.85999763</v>
      </c>
      <c r="D362" s="308">
        <v>26113343.179999709</v>
      </c>
      <c r="E362" s="308">
        <v>112948647.03999734</v>
      </c>
      <c r="F362" s="309">
        <v>33143.549999999996</v>
      </c>
      <c r="G362" s="309">
        <v>410006.55000000005</v>
      </c>
      <c r="H362" s="183">
        <v>0.14224476242255135</v>
      </c>
      <c r="I362" s="56"/>
      <c r="J362" s="5"/>
      <c r="K362" s="209" t="b">
        <f>IF(ABS(E362-SUM(E353:E361))&lt;0.001,TRUE,FALSE)</f>
        <v>1</v>
      </c>
    </row>
    <row r="363" spans="1:11" s="57" customFormat="1" ht="10.5" customHeight="1" x14ac:dyDescent="0.2">
      <c r="A363" s="6"/>
      <c r="B363" s="31" t="s">
        <v>139</v>
      </c>
      <c r="C363" s="308"/>
      <c r="D363" s="308"/>
      <c r="E363" s="308"/>
      <c r="F363" s="309"/>
      <c r="G363" s="309"/>
      <c r="H363" s="183"/>
      <c r="I363" s="56"/>
      <c r="J363" s="5"/>
    </row>
    <row r="364" spans="1:11" s="57" customFormat="1" ht="10.5" customHeight="1" x14ac:dyDescent="0.2">
      <c r="A364" s="6"/>
      <c r="B364" s="37" t="s">
        <v>140</v>
      </c>
      <c r="C364" s="308">
        <v>1527202.6799999718</v>
      </c>
      <c r="D364" s="308">
        <v>217418.08000000133</v>
      </c>
      <c r="E364" s="308">
        <v>1744620.7599999732</v>
      </c>
      <c r="F364" s="309">
        <v>27</v>
      </c>
      <c r="G364" s="309">
        <v>4563.2900000000018</v>
      </c>
      <c r="H364" s="183"/>
      <c r="I364" s="56"/>
      <c r="J364" s="5"/>
    </row>
    <row r="365" spans="1:11" s="57" customFormat="1" ht="10.5" customHeight="1" x14ac:dyDescent="0.2">
      <c r="A365" s="6"/>
      <c r="B365" s="37" t="s">
        <v>179</v>
      </c>
      <c r="C365" s="306">
        <v>368550.03000000294</v>
      </c>
      <c r="D365" s="306">
        <v>38854165.99000328</v>
      </c>
      <c r="E365" s="306">
        <v>39222716.020003282</v>
      </c>
      <c r="F365" s="307">
        <v>15969.329999999998</v>
      </c>
      <c r="G365" s="307">
        <v>136559.75000000064</v>
      </c>
      <c r="H365" s="182">
        <v>0.21443485258420836</v>
      </c>
      <c r="I365" s="56"/>
      <c r="J365" s="5"/>
    </row>
    <row r="366" spans="1:11" s="57" customFormat="1" ht="10.5" customHeight="1" x14ac:dyDescent="0.2">
      <c r="A366" s="6"/>
      <c r="B366" s="37" t="s">
        <v>223</v>
      </c>
      <c r="C366" s="364">
        <v>5318.85</v>
      </c>
      <c r="D366" s="306">
        <v>972824.34000000067</v>
      </c>
      <c r="E366" s="306">
        <v>978143.19000000064</v>
      </c>
      <c r="F366" s="307"/>
      <c r="G366" s="307">
        <v>3005.6400000000003</v>
      </c>
      <c r="H366" s="182">
        <v>9.2906687331577587E-2</v>
      </c>
      <c r="I366" s="56"/>
      <c r="J366" s="5"/>
    </row>
    <row r="367" spans="1:11" s="60" customFormat="1" ht="11.25" customHeight="1" x14ac:dyDescent="0.2">
      <c r="A367" s="24"/>
      <c r="B367" s="37" t="s">
        <v>498</v>
      </c>
      <c r="C367" s="306"/>
      <c r="D367" s="306">
        <v>3300</v>
      </c>
      <c r="E367" s="306">
        <v>3300</v>
      </c>
      <c r="F367" s="307"/>
      <c r="G367" s="307">
        <v>10</v>
      </c>
      <c r="H367" s="182"/>
      <c r="I367" s="59"/>
      <c r="J367" s="5"/>
    </row>
    <row r="368" spans="1:11" s="57" customFormat="1" x14ac:dyDescent="0.2">
      <c r="A368" s="6"/>
      <c r="B368" s="574" t="s">
        <v>456</v>
      </c>
      <c r="C368" s="306"/>
      <c r="D368" s="306"/>
      <c r="E368" s="306"/>
      <c r="F368" s="307"/>
      <c r="G368" s="307"/>
      <c r="H368" s="182"/>
      <c r="I368" s="56"/>
    </row>
    <row r="369" spans="1:11" s="57" customFormat="1" hidden="1" x14ac:dyDescent="0.2">
      <c r="A369" s="6"/>
      <c r="B369" s="574"/>
      <c r="C369" s="306"/>
      <c r="D369" s="306"/>
      <c r="E369" s="306"/>
      <c r="F369" s="307"/>
      <c r="G369" s="307"/>
      <c r="H369" s="182"/>
      <c r="I369" s="56"/>
    </row>
    <row r="370" spans="1:11" s="57" customFormat="1" x14ac:dyDescent="0.2">
      <c r="A370" s="6"/>
      <c r="B370" s="37" t="s">
        <v>424</v>
      </c>
      <c r="C370" s="306"/>
      <c r="D370" s="306"/>
      <c r="E370" s="306"/>
      <c r="F370" s="307"/>
      <c r="G370" s="307"/>
      <c r="H370" s="182"/>
      <c r="I370" s="56"/>
    </row>
    <row r="371" spans="1:11" s="60" customFormat="1" ht="14.25" customHeight="1" x14ac:dyDescent="0.2">
      <c r="A371" s="24"/>
      <c r="B371" s="37" t="s">
        <v>280</v>
      </c>
      <c r="C371" s="306"/>
      <c r="D371" s="306">
        <v>-639108.67000000144</v>
      </c>
      <c r="E371" s="306">
        <v>-639108.67000000144</v>
      </c>
      <c r="F371" s="307">
        <v>-7</v>
      </c>
      <c r="G371" s="307">
        <v>-2594.15</v>
      </c>
      <c r="H371" s="182">
        <v>0.58396834128667563</v>
      </c>
      <c r="I371" s="59"/>
    </row>
    <row r="372" spans="1:11" s="60" customFormat="1" ht="10.5" customHeight="1" x14ac:dyDescent="0.2">
      <c r="A372" s="24"/>
      <c r="B372" s="35" t="s">
        <v>143</v>
      </c>
      <c r="C372" s="308">
        <v>1901071.5599999749</v>
      </c>
      <c r="D372" s="308">
        <v>39408599.74000328</v>
      </c>
      <c r="E372" s="308">
        <v>41309671.300003253</v>
      </c>
      <c r="F372" s="309">
        <v>15989.329999999998</v>
      </c>
      <c r="G372" s="309">
        <v>141544.53000000064</v>
      </c>
      <c r="H372" s="183">
        <v>0.25723136834424709</v>
      </c>
      <c r="I372" s="59"/>
      <c r="K372" s="209" t="b">
        <f>IF(ABS(E372-SUM(E364:E371))&lt;0.001,TRUE,FALSE)</f>
        <v>1</v>
      </c>
    </row>
    <row r="373" spans="1:11" s="57" customFormat="1" ht="16.5" customHeight="1" x14ac:dyDescent="0.2">
      <c r="A373" s="6"/>
      <c r="B373" s="31" t="s">
        <v>466</v>
      </c>
      <c r="C373" s="308"/>
      <c r="D373" s="308"/>
      <c r="E373" s="308"/>
      <c r="F373" s="309"/>
      <c r="G373" s="309"/>
      <c r="H373" s="183"/>
      <c r="I373" s="56"/>
      <c r="J373" s="5"/>
    </row>
    <row r="374" spans="1:11" s="57" customFormat="1" ht="10.5" customHeight="1" x14ac:dyDescent="0.2">
      <c r="A374" s="6"/>
      <c r="B374" s="37" t="s">
        <v>468</v>
      </c>
      <c r="C374" s="306">
        <v>12372470.41</v>
      </c>
      <c r="D374" s="306">
        <v>1650641</v>
      </c>
      <c r="E374" s="306">
        <v>14023111.41</v>
      </c>
      <c r="F374" s="307"/>
      <c r="G374" s="307">
        <v>43051</v>
      </c>
      <c r="H374" s="182">
        <v>0.3303072500571469</v>
      </c>
      <c r="I374" s="56"/>
      <c r="J374" s="5"/>
    </row>
    <row r="375" spans="1:11" s="57" customFormat="1" ht="10.5" customHeight="1" x14ac:dyDescent="0.2">
      <c r="A375" s="6"/>
      <c r="B375" s="35" t="s">
        <v>467</v>
      </c>
      <c r="C375" s="308">
        <v>12372470.41</v>
      </c>
      <c r="D375" s="308">
        <v>1650641</v>
      </c>
      <c r="E375" s="308">
        <v>14023111.41</v>
      </c>
      <c r="F375" s="309"/>
      <c r="G375" s="309">
        <v>43051</v>
      </c>
      <c r="H375" s="183">
        <v>0.3303072500571469</v>
      </c>
      <c r="I375" s="56"/>
      <c r="J375" s="5"/>
    </row>
    <row r="376" spans="1:11" s="57" customFormat="1" ht="14.25" customHeight="1" x14ac:dyDescent="0.2">
      <c r="A376" s="6"/>
      <c r="B376" s="31" t="s">
        <v>122</v>
      </c>
      <c r="C376" s="308"/>
      <c r="D376" s="308"/>
      <c r="E376" s="308"/>
      <c r="F376" s="309"/>
      <c r="G376" s="309"/>
      <c r="H376" s="183"/>
      <c r="I376" s="56"/>
      <c r="J376" s="5"/>
    </row>
    <row r="377" spans="1:11" s="60" customFormat="1" ht="22.5" customHeight="1" x14ac:dyDescent="0.2">
      <c r="A377" s="24"/>
      <c r="B377" s="37" t="s">
        <v>144</v>
      </c>
      <c r="C377" s="306">
        <v>13246.970000000052</v>
      </c>
      <c r="D377" s="306">
        <v>142076.38999999998</v>
      </c>
      <c r="E377" s="306">
        <v>155323.36000000004</v>
      </c>
      <c r="F377" s="307"/>
      <c r="G377" s="307">
        <v>1.53</v>
      </c>
      <c r="H377" s="182">
        <v>-7.1980203947236698E-2</v>
      </c>
      <c r="I377" s="59"/>
      <c r="J377" s="5"/>
    </row>
    <row r="378" spans="1:11" s="63" customFormat="1" ht="14.25" customHeight="1" x14ac:dyDescent="0.2">
      <c r="A378" s="61"/>
      <c r="B378" s="37" t="s">
        <v>224</v>
      </c>
      <c r="C378" s="306">
        <v>1602.2099999999998</v>
      </c>
      <c r="D378" s="306">
        <v>64444.94</v>
      </c>
      <c r="E378" s="306">
        <v>66047.150000000009</v>
      </c>
      <c r="F378" s="307"/>
      <c r="G378" s="307"/>
      <c r="H378" s="182">
        <v>-0.21054242080251284</v>
      </c>
      <c r="I378" s="62"/>
    </row>
    <row r="379" spans="1:11" s="63" customFormat="1" ht="14.25" hidden="1" customHeight="1" x14ac:dyDescent="0.2">
      <c r="A379" s="61"/>
      <c r="B379" s="37"/>
      <c r="C379" s="306"/>
      <c r="D379" s="306"/>
      <c r="E379" s="306"/>
      <c r="F379" s="307"/>
      <c r="G379" s="307"/>
      <c r="H379" s="182"/>
      <c r="I379" s="62"/>
    </row>
    <row r="380" spans="1:11" s="63" customFormat="1" ht="14.25" hidden="1" customHeight="1" x14ac:dyDescent="0.2">
      <c r="A380" s="61"/>
      <c r="B380" s="37"/>
      <c r="C380" s="306"/>
      <c r="D380" s="306"/>
      <c r="E380" s="306"/>
      <c r="F380" s="307"/>
      <c r="G380" s="307"/>
      <c r="H380" s="182"/>
      <c r="I380" s="62"/>
    </row>
    <row r="381" spans="1:11" s="60" customFormat="1" ht="11.25" customHeight="1" x14ac:dyDescent="0.2">
      <c r="A381" s="24"/>
      <c r="B381" s="37" t="s">
        <v>424</v>
      </c>
      <c r="C381" s="306"/>
      <c r="D381" s="306"/>
      <c r="E381" s="306"/>
      <c r="F381" s="307"/>
      <c r="G381" s="307"/>
      <c r="H381" s="182"/>
      <c r="I381" s="59"/>
      <c r="J381" s="5"/>
    </row>
    <row r="382" spans="1:11" s="60" customFormat="1" ht="11.25" customHeight="1" x14ac:dyDescent="0.2">
      <c r="A382" s="24"/>
      <c r="B382" s="35" t="s">
        <v>120</v>
      </c>
      <c r="C382" s="308">
        <v>14849.180000000051</v>
      </c>
      <c r="D382" s="308">
        <v>206521.33</v>
      </c>
      <c r="E382" s="308">
        <v>221370.51000000004</v>
      </c>
      <c r="F382" s="309"/>
      <c r="G382" s="309">
        <v>1.53</v>
      </c>
      <c r="H382" s="183">
        <v>-0.11815880012509905</v>
      </c>
      <c r="I382" s="59"/>
      <c r="J382" s="5"/>
      <c r="K382" s="209" t="b">
        <f>IF(ABS(E382-SUM(E377:E381))&lt;0.001,TRUE,FALSE)</f>
        <v>1</v>
      </c>
    </row>
    <row r="383" spans="1:11" s="57" customFormat="1" ht="18.75" customHeight="1" x14ac:dyDescent="0.2">
      <c r="A383" s="6"/>
      <c r="B383" s="31" t="s">
        <v>244</v>
      </c>
      <c r="C383" s="308"/>
      <c r="D383" s="308"/>
      <c r="E383" s="308"/>
      <c r="F383" s="309"/>
      <c r="G383" s="309"/>
      <c r="H383" s="183"/>
      <c r="I383" s="56"/>
      <c r="J383" s="5"/>
    </row>
    <row r="384" spans="1:11" s="57" customFormat="1" ht="10.5" customHeight="1" x14ac:dyDescent="0.2">
      <c r="A384" s="6"/>
      <c r="B384" s="31"/>
      <c r="C384" s="308"/>
      <c r="D384" s="308"/>
      <c r="E384" s="308"/>
      <c r="F384" s="309"/>
      <c r="G384" s="309"/>
      <c r="H384" s="183"/>
      <c r="I384" s="56"/>
      <c r="J384" s="5"/>
    </row>
    <row r="385" spans="1:11" s="57" customFormat="1" ht="10.5" customHeight="1" x14ac:dyDescent="0.2">
      <c r="A385" s="6"/>
      <c r="B385" s="37" t="s">
        <v>144</v>
      </c>
      <c r="C385" s="306">
        <v>135.28</v>
      </c>
      <c r="D385" s="306"/>
      <c r="E385" s="306">
        <v>135.28</v>
      </c>
      <c r="F385" s="307"/>
      <c r="G385" s="307"/>
      <c r="H385" s="182">
        <v>3.2435320155689507E-2</v>
      </c>
      <c r="I385" s="56"/>
      <c r="J385" s="5"/>
    </row>
    <row r="386" spans="1:11" s="57" customFormat="1" ht="10.5" customHeight="1" x14ac:dyDescent="0.2">
      <c r="A386" s="6"/>
      <c r="B386" s="37" t="s">
        <v>125</v>
      </c>
      <c r="C386" s="306">
        <v>6269605.6299996655</v>
      </c>
      <c r="D386" s="306">
        <v>31021462.506002508</v>
      </c>
      <c r="E386" s="306">
        <v>37291068.136002176</v>
      </c>
      <c r="F386" s="307"/>
      <c r="G386" s="307">
        <v>117780.07000000009</v>
      </c>
      <c r="H386" s="182">
        <v>-3.1260464323032644E-2</v>
      </c>
      <c r="I386" s="56"/>
      <c r="J386" s="5"/>
    </row>
    <row r="387" spans="1:11" s="57" customFormat="1" ht="10.5" customHeight="1" x14ac:dyDescent="0.2">
      <c r="A387" s="6"/>
      <c r="B387" s="37" t="s">
        <v>126</v>
      </c>
      <c r="C387" s="306">
        <v>31364.990000000071</v>
      </c>
      <c r="D387" s="306">
        <v>408982.34000000102</v>
      </c>
      <c r="E387" s="306">
        <v>440347.33000000106</v>
      </c>
      <c r="F387" s="307"/>
      <c r="G387" s="307">
        <v>2458.0100000000002</v>
      </c>
      <c r="H387" s="182"/>
      <c r="I387" s="56"/>
      <c r="J387" s="5"/>
    </row>
    <row r="388" spans="1:11" s="57" customFormat="1" ht="10.5" customHeight="1" x14ac:dyDescent="0.2">
      <c r="A388" s="6"/>
      <c r="B388" s="37" t="s">
        <v>127</v>
      </c>
      <c r="C388" s="306">
        <v>1934445.8899999983</v>
      </c>
      <c r="D388" s="306">
        <v>20744938.070000008</v>
      </c>
      <c r="E388" s="306">
        <v>22679383.960000005</v>
      </c>
      <c r="F388" s="307"/>
      <c r="G388" s="307">
        <v>68135.14</v>
      </c>
      <c r="H388" s="182"/>
      <c r="I388" s="56"/>
      <c r="J388" s="5"/>
    </row>
    <row r="389" spans="1:11" s="57" customFormat="1" ht="10.5" customHeight="1" x14ac:dyDescent="0.2">
      <c r="A389" s="6"/>
      <c r="B389" s="37" t="s">
        <v>133</v>
      </c>
      <c r="C389" s="306">
        <v>408189.80000000133</v>
      </c>
      <c r="D389" s="306">
        <v>1127820.5100000005</v>
      </c>
      <c r="E389" s="306">
        <v>1536010.3100000017</v>
      </c>
      <c r="F389" s="307"/>
      <c r="G389" s="307">
        <v>11507.919999999998</v>
      </c>
      <c r="H389" s="182">
        <v>0.23366735777276348</v>
      </c>
      <c r="I389" s="56"/>
      <c r="J389" s="5"/>
    </row>
    <row r="390" spans="1:11" s="57" customFormat="1" ht="10.5" customHeight="1" x14ac:dyDescent="0.2">
      <c r="A390" s="6"/>
      <c r="B390" s="37" t="s">
        <v>134</v>
      </c>
      <c r="C390" s="306">
        <v>56372.939999999973</v>
      </c>
      <c r="D390" s="306">
        <v>428069.54999999958</v>
      </c>
      <c r="E390" s="306">
        <v>484442.48999999958</v>
      </c>
      <c r="F390" s="307"/>
      <c r="G390" s="307">
        <v>1185.3</v>
      </c>
      <c r="H390" s="182">
        <v>-0.18796113819625615</v>
      </c>
      <c r="I390" s="56"/>
      <c r="J390" s="5"/>
      <c r="K390" s="5"/>
    </row>
    <row r="391" spans="1:11" s="57" customFormat="1" ht="10.5" customHeight="1" x14ac:dyDescent="0.2">
      <c r="A391" s="6"/>
      <c r="B391" s="37" t="s">
        <v>24</v>
      </c>
      <c r="C391" s="306">
        <v>1996754.639999999</v>
      </c>
      <c r="D391" s="306">
        <v>1661639.9399999992</v>
      </c>
      <c r="E391" s="306">
        <v>3658394.5799999982</v>
      </c>
      <c r="F391" s="307"/>
      <c r="G391" s="307">
        <v>10249.620000000001</v>
      </c>
      <c r="H391" s="182">
        <v>0.21217501321560572</v>
      </c>
      <c r="I391" s="56"/>
    </row>
    <row r="392" spans="1:11" s="57" customFormat="1" ht="10.5" customHeight="1" x14ac:dyDescent="0.2">
      <c r="A392" s="6"/>
      <c r="B392" s="37" t="s">
        <v>138</v>
      </c>
      <c r="C392" s="306">
        <v>459794.81999999989</v>
      </c>
      <c r="D392" s="306">
        <v>270248.87999999983</v>
      </c>
      <c r="E392" s="306">
        <v>730043.69999999972</v>
      </c>
      <c r="F392" s="307"/>
      <c r="G392" s="307">
        <v>3531.8599999999997</v>
      </c>
      <c r="H392" s="182">
        <v>-3.347857603799731E-2</v>
      </c>
      <c r="I392" s="56"/>
    </row>
    <row r="393" spans="1:11" s="57" customFormat="1" ht="10.5" customHeight="1" x14ac:dyDescent="0.2">
      <c r="A393" s="6"/>
      <c r="B393" s="37" t="s">
        <v>34</v>
      </c>
      <c r="C393" s="306">
        <v>24897244.230002128</v>
      </c>
      <c r="D393" s="306">
        <v>5366156.1999998819</v>
      </c>
      <c r="E393" s="306">
        <v>30263400.430002008</v>
      </c>
      <c r="F393" s="307"/>
      <c r="G393" s="307">
        <v>56961.689999999879</v>
      </c>
      <c r="H393" s="182">
        <v>-7.7932914342453752E-2</v>
      </c>
      <c r="I393" s="56"/>
      <c r="J393" s="5"/>
    </row>
    <row r="394" spans="1:11" s="57" customFormat="1" ht="10.5" customHeight="1" x14ac:dyDescent="0.2">
      <c r="A394" s="6"/>
      <c r="B394" s="37" t="s">
        <v>140</v>
      </c>
      <c r="C394" s="306">
        <v>4667.8400000000011</v>
      </c>
      <c r="D394" s="306">
        <v>603.95999999999992</v>
      </c>
      <c r="E394" s="306">
        <v>5271.8000000000011</v>
      </c>
      <c r="F394" s="307"/>
      <c r="G394" s="307"/>
      <c r="H394" s="182"/>
      <c r="I394" s="56"/>
      <c r="J394" s="5"/>
    </row>
    <row r="395" spans="1:11" s="57" customFormat="1" ht="10.5" customHeight="1" x14ac:dyDescent="0.2">
      <c r="A395" s="6"/>
      <c r="B395" s="37" t="s">
        <v>129</v>
      </c>
      <c r="C395" s="306">
        <v>1897209.7100000395</v>
      </c>
      <c r="D395" s="306">
        <v>16827326.609999999</v>
      </c>
      <c r="E395" s="306">
        <v>18724536.320000038</v>
      </c>
      <c r="F395" s="307"/>
      <c r="G395" s="307">
        <v>76060.830000000016</v>
      </c>
      <c r="H395" s="182">
        <v>0.11722856568323214</v>
      </c>
      <c r="I395" s="56"/>
      <c r="J395" s="5"/>
    </row>
    <row r="396" spans="1:11" s="57" customFormat="1" ht="11.25" customHeight="1" x14ac:dyDescent="0.2">
      <c r="A396" s="6"/>
      <c r="B396" s="37" t="s">
        <v>381</v>
      </c>
      <c r="C396" s="306">
        <v>19556.370000000035</v>
      </c>
      <c r="D396" s="306">
        <v>15964</v>
      </c>
      <c r="E396" s="306">
        <v>35520.370000000039</v>
      </c>
      <c r="F396" s="307"/>
      <c r="G396" s="307">
        <v>30</v>
      </c>
      <c r="H396" s="182"/>
      <c r="I396" s="56"/>
      <c r="J396" s="5"/>
    </row>
    <row r="397" spans="1:11" s="57" customFormat="1" ht="11.25" customHeight="1" x14ac:dyDescent="0.2">
      <c r="A397" s="6"/>
      <c r="B397" s="16" t="s">
        <v>427</v>
      </c>
      <c r="C397" s="306">
        <v>1110</v>
      </c>
      <c r="D397" s="306">
        <v>1000</v>
      </c>
      <c r="E397" s="306">
        <v>2110</v>
      </c>
      <c r="F397" s="307"/>
      <c r="G397" s="307"/>
      <c r="H397" s="182">
        <v>8.7628865979381354E-2</v>
      </c>
      <c r="I397" s="56"/>
      <c r="J397" s="5"/>
    </row>
    <row r="398" spans="1:11" s="57" customFormat="1" ht="11.25" customHeight="1" x14ac:dyDescent="0.2">
      <c r="A398" s="6"/>
      <c r="B398" s="37" t="s">
        <v>353</v>
      </c>
      <c r="C398" s="306"/>
      <c r="D398" s="306"/>
      <c r="E398" s="306"/>
      <c r="F398" s="307"/>
      <c r="G398" s="307"/>
      <c r="H398" s="182"/>
      <c r="I398" s="56"/>
      <c r="J398" s="5"/>
    </row>
    <row r="399" spans="1:11" s="57" customFormat="1" ht="10.5" customHeight="1" x14ac:dyDescent="0.2">
      <c r="A399" s="6"/>
      <c r="B399" s="37" t="s">
        <v>415</v>
      </c>
      <c r="C399" s="306"/>
      <c r="D399" s="306">
        <v>34058.192212000002</v>
      </c>
      <c r="E399" s="306">
        <v>34058.192212000002</v>
      </c>
      <c r="F399" s="307"/>
      <c r="G399" s="307"/>
      <c r="H399" s="182">
        <v>-0.41358404357483558</v>
      </c>
      <c r="I399" s="56"/>
      <c r="J399" s="5"/>
    </row>
    <row r="400" spans="1:11" s="60" customFormat="1" ht="10.5" customHeight="1" x14ac:dyDescent="0.2">
      <c r="A400" s="24"/>
      <c r="B400" s="37" t="s">
        <v>179</v>
      </c>
      <c r="C400" s="306">
        <v>1780.2900000000004</v>
      </c>
      <c r="D400" s="306">
        <v>284719.56999999989</v>
      </c>
      <c r="E400" s="306">
        <v>286499.85999999987</v>
      </c>
      <c r="F400" s="307"/>
      <c r="G400" s="307">
        <v>231</v>
      </c>
      <c r="H400" s="182">
        <v>0.26977778479024406</v>
      </c>
      <c r="I400" s="59"/>
      <c r="J400" s="5"/>
    </row>
    <row r="401" spans="1:11" s="60" customFormat="1" ht="13.5" customHeight="1" x14ac:dyDescent="0.2">
      <c r="A401" s="24"/>
      <c r="B401" s="37" t="s">
        <v>488</v>
      </c>
      <c r="C401" s="306"/>
      <c r="D401" s="306"/>
      <c r="E401" s="306"/>
      <c r="F401" s="307"/>
      <c r="G401" s="307"/>
      <c r="H401" s="182"/>
      <c r="I401" s="59"/>
    </row>
    <row r="402" spans="1:11" s="60" customFormat="1" ht="13.5" customHeight="1" x14ac:dyDescent="0.2">
      <c r="A402" s="24"/>
      <c r="B402" s="575" t="s">
        <v>460</v>
      </c>
      <c r="C402" s="306"/>
      <c r="D402" s="306"/>
      <c r="E402" s="306"/>
      <c r="F402" s="307"/>
      <c r="G402" s="307"/>
      <c r="H402" s="182"/>
      <c r="I402" s="59"/>
    </row>
    <row r="403" spans="1:11" s="60" customFormat="1" ht="13.5" customHeight="1" x14ac:dyDescent="0.2">
      <c r="A403" s="24"/>
      <c r="B403" s="37" t="s">
        <v>468</v>
      </c>
      <c r="C403" s="306">
        <v>58991.8</v>
      </c>
      <c r="D403" s="306">
        <v>18702</v>
      </c>
      <c r="E403" s="306">
        <v>77693.8</v>
      </c>
      <c r="F403" s="307"/>
      <c r="G403" s="307"/>
      <c r="H403" s="182"/>
      <c r="I403" s="59"/>
    </row>
    <row r="404" spans="1:11" s="60" customFormat="1" ht="13.5" customHeight="1" x14ac:dyDescent="0.2">
      <c r="A404" s="24"/>
      <c r="B404" s="37" t="s">
        <v>424</v>
      </c>
      <c r="C404" s="306"/>
      <c r="D404" s="306">
        <v>52790</v>
      </c>
      <c r="E404" s="306">
        <v>52790</v>
      </c>
      <c r="F404" s="307"/>
      <c r="G404" s="307">
        <v>30</v>
      </c>
      <c r="H404" s="182"/>
      <c r="I404" s="59"/>
    </row>
    <row r="405" spans="1:11" s="60" customFormat="1" ht="10.5" customHeight="1" x14ac:dyDescent="0.2">
      <c r="A405" s="24"/>
      <c r="B405" s="37" t="s">
        <v>280</v>
      </c>
      <c r="C405" s="306"/>
      <c r="D405" s="306">
        <v>-2370633.5099999923</v>
      </c>
      <c r="E405" s="306">
        <v>-2370633.5099999923</v>
      </c>
      <c r="F405" s="307"/>
      <c r="G405" s="307">
        <v>-9014.24</v>
      </c>
      <c r="H405" s="182">
        <v>0.2500880087801638</v>
      </c>
      <c r="I405" s="59"/>
      <c r="J405" s="5"/>
    </row>
    <row r="406" spans="1:11" s="60" customFormat="1" ht="10.5" customHeight="1" x14ac:dyDescent="0.2">
      <c r="A406" s="24"/>
      <c r="B406" s="35" t="s">
        <v>246</v>
      </c>
      <c r="C406" s="308">
        <v>38037224.23000183</v>
      </c>
      <c r="D406" s="308">
        <v>75893848.818214402</v>
      </c>
      <c r="E406" s="308">
        <v>113931073.04821624</v>
      </c>
      <c r="F406" s="309"/>
      <c r="G406" s="309">
        <v>339147.19999999995</v>
      </c>
      <c r="H406" s="183">
        <v>1.7192130929011729E-2</v>
      </c>
      <c r="I406" s="59"/>
      <c r="J406" s="5"/>
      <c r="K406" s="209" t="b">
        <f>IF(ABS(E406-SUM(E385:E405))&lt;0.001,TRUE,FALSE)</f>
        <v>1</v>
      </c>
    </row>
    <row r="407" spans="1:11" s="60" customFormat="1" ht="10.5" customHeight="1" x14ac:dyDescent="0.2">
      <c r="A407" s="24"/>
      <c r="B407" s="35" t="s">
        <v>287</v>
      </c>
      <c r="C407" s="308">
        <v>2146408946.9902155</v>
      </c>
      <c r="D407" s="308">
        <v>5884351758.6059971</v>
      </c>
      <c r="E407" s="308">
        <v>8030760705.5962124</v>
      </c>
      <c r="F407" s="309">
        <v>81339890.969996378</v>
      </c>
      <c r="G407" s="309">
        <v>32592089.718999892</v>
      </c>
      <c r="H407" s="183">
        <v>6.4294813258803929E-2</v>
      </c>
      <c r="I407" s="59"/>
      <c r="J407" s="5"/>
      <c r="K407" s="209" t="b">
        <f>IF(ABS(E407-SUM(E324,E338,E350,E362,E372,E375,E382,E406))&lt;0.001,TRUE,FALSE)</f>
        <v>1</v>
      </c>
    </row>
    <row r="408" spans="1:11" s="60" customFormat="1" ht="10.5" customHeight="1" x14ac:dyDescent="0.2">
      <c r="A408" s="24"/>
      <c r="B408" s="31" t="s">
        <v>145</v>
      </c>
      <c r="C408" s="308"/>
      <c r="D408" s="308"/>
      <c r="E408" s="308"/>
      <c r="F408" s="309"/>
      <c r="G408" s="309"/>
      <c r="H408" s="183"/>
      <c r="I408" s="59"/>
      <c r="J408" s="5"/>
    </row>
    <row r="409" spans="1:11" s="60" customFormat="1" ht="10.5" customHeight="1" x14ac:dyDescent="0.2">
      <c r="A409" s="24"/>
      <c r="B409" s="37"/>
      <c r="C409" s="308"/>
      <c r="D409" s="308"/>
      <c r="E409" s="308"/>
      <c r="F409" s="309"/>
      <c r="G409" s="309"/>
      <c r="H409" s="183"/>
      <c r="I409" s="59"/>
      <c r="J409" s="5"/>
    </row>
    <row r="410" spans="1:11" s="60" customFormat="1" ht="10.5" customHeight="1" x14ac:dyDescent="0.2">
      <c r="A410" s="24"/>
      <c r="B410" s="37" t="s">
        <v>146</v>
      </c>
      <c r="C410" s="306">
        <v>940518252.27969182</v>
      </c>
      <c r="D410" s="306">
        <v>1060378197.6934773</v>
      </c>
      <c r="E410" s="306">
        <v>2000896449.9731691</v>
      </c>
      <c r="F410" s="307">
        <v>175631536.93784034</v>
      </c>
      <c r="G410" s="307">
        <v>13065400.927263945</v>
      </c>
      <c r="H410" s="182">
        <v>-3.1946017748397337E-2</v>
      </c>
      <c r="I410" s="59"/>
      <c r="J410" s="5"/>
    </row>
    <row r="411" spans="1:11" s="60" customFormat="1" ht="10.5" customHeight="1" x14ac:dyDescent="0.2">
      <c r="A411" s="24"/>
      <c r="B411" s="37" t="s">
        <v>442</v>
      </c>
      <c r="C411" s="306">
        <v>1877856.7599998724</v>
      </c>
      <c r="D411" s="306">
        <v>1019403.4000000482</v>
      </c>
      <c r="E411" s="306">
        <v>2897260.159999921</v>
      </c>
      <c r="F411" s="307">
        <v>139406.49999999974</v>
      </c>
      <c r="G411" s="307">
        <v>13378.990000000003</v>
      </c>
      <c r="H411" s="182">
        <v>-0.58610341204076211</v>
      </c>
      <c r="I411" s="59"/>
      <c r="J411" s="5"/>
    </row>
    <row r="412" spans="1:11" s="57" customFormat="1" ht="10.5" customHeight="1" x14ac:dyDescent="0.2">
      <c r="A412" s="6"/>
      <c r="B412" s="37" t="s">
        <v>147</v>
      </c>
      <c r="C412" s="306">
        <v>2981534.0600016229</v>
      </c>
      <c r="D412" s="306">
        <v>3232596.3700000434</v>
      </c>
      <c r="E412" s="306">
        <v>6214130.4300016668</v>
      </c>
      <c r="F412" s="307">
        <v>510837.52999998903</v>
      </c>
      <c r="G412" s="307">
        <v>24786.750000000196</v>
      </c>
      <c r="H412" s="182">
        <v>-5.897795478455381E-2</v>
      </c>
      <c r="I412" s="56"/>
      <c r="J412" s="5"/>
    </row>
    <row r="413" spans="1:11" s="57" customFormat="1" ht="10.5" customHeight="1" x14ac:dyDescent="0.2">
      <c r="A413" s="6"/>
      <c r="B413" s="37" t="s">
        <v>148</v>
      </c>
      <c r="C413" s="306">
        <v>16887265.629970096</v>
      </c>
      <c r="D413" s="306">
        <v>19762987.659989543</v>
      </c>
      <c r="E413" s="306">
        <v>36650253.289959639</v>
      </c>
      <c r="F413" s="307">
        <v>2894941.9900004421</v>
      </c>
      <c r="G413" s="307">
        <v>156545.50999999625</v>
      </c>
      <c r="H413" s="182">
        <v>-5.5771223560894811E-2</v>
      </c>
      <c r="I413" s="56"/>
      <c r="J413" s="5"/>
    </row>
    <row r="414" spans="1:11" s="60" customFormat="1" ht="10.5" customHeight="1" x14ac:dyDescent="0.2">
      <c r="A414" s="24"/>
      <c r="B414" s="37" t="s">
        <v>125</v>
      </c>
      <c r="C414" s="306">
        <v>6555771.8000007626</v>
      </c>
      <c r="D414" s="306">
        <v>7049081.229999206</v>
      </c>
      <c r="E414" s="306">
        <v>13604853.029999968</v>
      </c>
      <c r="F414" s="307">
        <v>1171895.9299999555</v>
      </c>
      <c r="G414" s="307">
        <v>149761.79000000024</v>
      </c>
      <c r="H414" s="182">
        <v>5.9811975904344727E-2</v>
      </c>
      <c r="I414" s="59"/>
      <c r="J414" s="5"/>
    </row>
    <row r="415" spans="1:11" s="60" customFormat="1" ht="10.5" customHeight="1" x14ac:dyDescent="0.2">
      <c r="A415" s="24"/>
      <c r="B415" s="37" t="s">
        <v>149</v>
      </c>
      <c r="C415" s="306">
        <v>186958.29000001546</v>
      </c>
      <c r="D415" s="306">
        <v>880848.9700000172</v>
      </c>
      <c r="E415" s="306">
        <v>1067807.2600000326</v>
      </c>
      <c r="F415" s="307">
        <v>3719.3399999999988</v>
      </c>
      <c r="G415" s="307">
        <v>4166.8300000000072</v>
      </c>
      <c r="H415" s="182">
        <v>-0.11802536091818228</v>
      </c>
      <c r="I415" s="59"/>
    </row>
    <row r="416" spans="1:11" s="60" customFormat="1" x14ac:dyDescent="0.2">
      <c r="A416" s="24"/>
      <c r="B416" s="37" t="s">
        <v>435</v>
      </c>
      <c r="C416" s="306"/>
      <c r="D416" s="306"/>
      <c r="E416" s="306"/>
      <c r="F416" s="307"/>
      <c r="G416" s="307"/>
      <c r="H416" s="182"/>
      <c r="I416" s="59"/>
    </row>
    <row r="417" spans="1:11" s="60" customFormat="1" ht="10.5" customHeight="1" x14ac:dyDescent="0.2">
      <c r="A417" s="24"/>
      <c r="B417" s="37" t="s">
        <v>281</v>
      </c>
      <c r="C417" s="306">
        <v>636.6</v>
      </c>
      <c r="D417" s="306">
        <v>-205929716</v>
      </c>
      <c r="E417" s="306">
        <v>-205929079.40000001</v>
      </c>
      <c r="F417" s="307">
        <v>-262159</v>
      </c>
      <c r="G417" s="307">
        <v>-1344122</v>
      </c>
      <c r="H417" s="182">
        <v>0.26883038632967993</v>
      </c>
      <c r="I417" s="59"/>
    </row>
    <row r="418" spans="1:11" s="60" customFormat="1" ht="10.5" customHeight="1" x14ac:dyDescent="0.2">
      <c r="A418" s="24"/>
      <c r="B418" s="575" t="s">
        <v>461</v>
      </c>
      <c r="C418" s="306"/>
      <c r="D418" s="306"/>
      <c r="E418" s="306"/>
      <c r="F418" s="307"/>
      <c r="G418" s="307"/>
      <c r="H418" s="182"/>
      <c r="I418" s="59"/>
      <c r="K418" s="209"/>
    </row>
    <row r="419" spans="1:11" s="60" customFormat="1" ht="10.5" customHeight="1" x14ac:dyDescent="0.2">
      <c r="A419" s="24"/>
      <c r="B419" s="575" t="s">
        <v>465</v>
      </c>
      <c r="C419" s="306"/>
      <c r="D419" s="306">
        <v>7731.1448950000004</v>
      </c>
      <c r="E419" s="306">
        <v>7731.1448950000004</v>
      </c>
      <c r="F419" s="307"/>
      <c r="G419" s="307"/>
      <c r="H419" s="182"/>
      <c r="I419" s="59"/>
      <c r="K419" s="209"/>
    </row>
    <row r="420" spans="1:11" s="60" customFormat="1" ht="10.5" customHeight="1" x14ac:dyDescent="0.2">
      <c r="A420" s="24"/>
      <c r="B420" s="575" t="s">
        <v>491</v>
      </c>
      <c r="C420" s="306"/>
      <c r="D420" s="306">
        <v>8952.8899999999485</v>
      </c>
      <c r="E420" s="306">
        <v>8952.8899999999485</v>
      </c>
      <c r="F420" s="307"/>
      <c r="G420" s="307">
        <v>354.08999999999969</v>
      </c>
      <c r="H420" s="182"/>
      <c r="I420" s="59"/>
      <c r="K420" s="209"/>
    </row>
    <row r="421" spans="1:11" s="60" customFormat="1" ht="10.5" customHeight="1" x14ac:dyDescent="0.2">
      <c r="A421" s="24"/>
      <c r="B421" s="41" t="s">
        <v>150</v>
      </c>
      <c r="C421" s="311">
        <v>969008275.41966414</v>
      </c>
      <c r="D421" s="311">
        <v>886410083.35836089</v>
      </c>
      <c r="E421" s="311">
        <v>1855418358.7780252</v>
      </c>
      <c r="F421" s="312">
        <v>180090179.22784072</v>
      </c>
      <c r="G421" s="312">
        <v>12070272.887263943</v>
      </c>
      <c r="H421" s="184">
        <v>-5.9436637968008799E-2</v>
      </c>
      <c r="I421" s="59"/>
      <c r="K421" s="209" t="b">
        <f>IF(ABS(E421-SUM(E410:E420))&lt;0.001,TRUE,FALSE)</f>
        <v>1</v>
      </c>
    </row>
    <row r="422" spans="1:11" s="60" customFormat="1" ht="10.5" customHeight="1" x14ac:dyDescent="0.15">
      <c r="A422" s="24"/>
      <c r="B422" s="265" t="s">
        <v>238</v>
      </c>
      <c r="C422" s="265"/>
      <c r="D422" s="265"/>
      <c r="E422" s="265"/>
      <c r="F422" s="265"/>
      <c r="G422" s="265"/>
      <c r="H422" s="265"/>
      <c r="I422" s="59"/>
    </row>
    <row r="423" spans="1:11" ht="13.5" customHeight="1" x14ac:dyDescent="0.2">
      <c r="B423" s="265" t="s">
        <v>249</v>
      </c>
      <c r="C423" s="265"/>
      <c r="D423" s="265"/>
      <c r="E423" s="265"/>
      <c r="F423" s="265"/>
      <c r="G423" s="265"/>
      <c r="H423" s="265"/>
      <c r="I423" s="51"/>
    </row>
    <row r="424" spans="1:11" ht="15" customHeight="1" x14ac:dyDescent="0.2">
      <c r="B424" s="265" t="s">
        <v>251</v>
      </c>
      <c r="C424" s="265"/>
      <c r="D424" s="265"/>
      <c r="E424" s="265"/>
      <c r="F424" s="265"/>
      <c r="G424" s="265"/>
      <c r="H424" s="265"/>
      <c r="I424" s="8"/>
    </row>
    <row r="425" spans="1:11" ht="9.75" customHeight="1" x14ac:dyDescent="0.2">
      <c r="B425" s="265" t="s">
        <v>376</v>
      </c>
      <c r="C425" s="210"/>
      <c r="D425" s="210"/>
      <c r="E425" s="210"/>
      <c r="F425" s="210"/>
      <c r="G425" s="210"/>
      <c r="H425" s="211"/>
    </row>
    <row r="426" spans="1:11" x14ac:dyDescent="0.2">
      <c r="B426" s="265" t="s">
        <v>282</v>
      </c>
      <c r="C426" s="210"/>
      <c r="D426" s="210"/>
      <c r="E426" s="210"/>
      <c r="F426" s="210"/>
      <c r="G426" s="210"/>
      <c r="H426" s="211"/>
      <c r="I426" s="15"/>
    </row>
    <row r="427" spans="1:11" ht="13.5" customHeight="1" x14ac:dyDescent="0.2">
      <c r="F427" s="4"/>
      <c r="G427" s="4"/>
      <c r="H427" s="4"/>
      <c r="I427" s="23"/>
    </row>
    <row r="428" spans="1:11" ht="15.75" x14ac:dyDescent="0.25">
      <c r="B428" s="7" t="s">
        <v>288</v>
      </c>
      <c r="C428" s="8"/>
      <c r="D428" s="8"/>
      <c r="E428" s="8"/>
      <c r="F428" s="8"/>
      <c r="G428" s="8"/>
      <c r="H428" s="8"/>
      <c r="I428" s="23"/>
    </row>
    <row r="429" spans="1:11" s="57" customFormat="1" ht="7.5" customHeight="1" x14ac:dyDescent="0.2">
      <c r="A429" s="6"/>
      <c r="B429" s="9"/>
      <c r="C429" s="10" t="str">
        <f>$C$3</f>
        <v>PERIODE DU 1.1 AU 31.7.2024</v>
      </c>
      <c r="D429" s="11"/>
      <c r="E429" s="3"/>
      <c r="F429" s="3"/>
      <c r="G429" s="3"/>
      <c r="H429" s="3"/>
      <c r="I429" s="56"/>
    </row>
    <row r="430" spans="1:11" s="60" customFormat="1" ht="14.25" customHeight="1" x14ac:dyDescent="0.2">
      <c r="A430" s="24"/>
      <c r="B430" s="12" t="str">
        <f>B306</f>
        <v xml:space="preserve">             I - ASSURANCE MALADIE : DÉPENSES en milliers d'euros</v>
      </c>
      <c r="C430" s="13"/>
      <c r="D430" s="13"/>
      <c r="E430" s="13"/>
      <c r="F430" s="13"/>
      <c r="G430" s="13"/>
      <c r="H430" s="14"/>
      <c r="I430" s="59"/>
    </row>
    <row r="431" spans="1:11" s="57" customFormat="1" ht="10.5" customHeight="1" x14ac:dyDescent="0.2">
      <c r="A431" s="6"/>
      <c r="B431" s="16" t="s">
        <v>7</v>
      </c>
      <c r="C431" s="17" t="s">
        <v>1</v>
      </c>
      <c r="D431" s="17" t="s">
        <v>2</v>
      </c>
      <c r="E431" s="17" t="s">
        <v>6</v>
      </c>
      <c r="F431" s="219" t="s">
        <v>242</v>
      </c>
      <c r="G431" s="219" t="s">
        <v>237</v>
      </c>
      <c r="H431" s="19" t="str">
        <f>$H$5</f>
        <v>PCAP</v>
      </c>
      <c r="I431" s="56"/>
      <c r="J431" s="5"/>
    </row>
    <row r="432" spans="1:11" s="57" customFormat="1" ht="10.5" customHeight="1" x14ac:dyDescent="0.2">
      <c r="A432" s="6"/>
      <c r="B432" s="21"/>
      <c r="C432" s="44" t="s">
        <v>5</v>
      </c>
      <c r="D432" s="44" t="s">
        <v>5</v>
      </c>
      <c r="E432" s="44"/>
      <c r="F432" s="220"/>
      <c r="G432" s="220" t="s">
        <v>239</v>
      </c>
      <c r="H432" s="22" t="str">
        <f>$H$6</f>
        <v>en %</v>
      </c>
      <c r="I432" s="56"/>
      <c r="J432" s="5"/>
    </row>
    <row r="433" spans="1:11" s="57" customFormat="1" ht="10.5" customHeight="1" x14ac:dyDescent="0.2">
      <c r="A433" s="6"/>
      <c r="B433" s="31" t="s">
        <v>152</v>
      </c>
      <c r="C433" s="58"/>
      <c r="D433" s="58"/>
      <c r="E433" s="58"/>
      <c r="F433" s="226"/>
      <c r="G433" s="226"/>
      <c r="H433" s="183"/>
      <c r="I433" s="56"/>
      <c r="J433" s="5"/>
    </row>
    <row r="434" spans="1:11" s="57" customFormat="1" ht="10.5" customHeight="1" x14ac:dyDescent="0.2">
      <c r="A434" s="6"/>
      <c r="B434" s="16" t="s">
        <v>12</v>
      </c>
      <c r="C434" s="306"/>
      <c r="D434" s="306">
        <v>11744718718.720844</v>
      </c>
      <c r="E434" s="306">
        <v>11744718718.720844</v>
      </c>
      <c r="F434" s="307">
        <v>19573134.939999986</v>
      </c>
      <c r="G434" s="307">
        <v>59394765.920000382</v>
      </c>
      <c r="H434" s="182">
        <v>8.4883031760618399E-2</v>
      </c>
      <c r="I434" s="56"/>
      <c r="J434" s="5"/>
    </row>
    <row r="435" spans="1:11" s="57" customFormat="1" ht="10.5" customHeight="1" x14ac:dyDescent="0.2">
      <c r="A435" s="6"/>
      <c r="B435" s="16" t="s">
        <v>10</v>
      </c>
      <c r="C435" s="306">
        <v>2751735859.5299354</v>
      </c>
      <c r="D435" s="306"/>
      <c r="E435" s="306">
        <v>2751735859.5299354</v>
      </c>
      <c r="F435" s="307">
        <v>78616.870000000155</v>
      </c>
      <c r="G435" s="307">
        <v>16430363.829999799</v>
      </c>
      <c r="H435" s="182">
        <v>3.6964933635820429E-2</v>
      </c>
      <c r="I435" s="56"/>
      <c r="J435" s="5"/>
    </row>
    <row r="436" spans="1:11" s="60" customFormat="1" ht="10.5" customHeight="1" x14ac:dyDescent="0.2">
      <c r="A436" s="24"/>
      <c r="B436" s="16" t="s">
        <v>9</v>
      </c>
      <c r="C436" s="306">
        <v>242255.39000000095</v>
      </c>
      <c r="D436" s="306"/>
      <c r="E436" s="306">
        <v>242255.39000000095</v>
      </c>
      <c r="F436" s="307"/>
      <c r="G436" s="307">
        <v>223.94999999999996</v>
      </c>
      <c r="H436" s="182"/>
      <c r="I436" s="59"/>
      <c r="J436" s="5"/>
    </row>
    <row r="437" spans="1:11" s="60" customFormat="1" x14ac:dyDescent="0.2">
      <c r="A437" s="24"/>
      <c r="B437" s="16" t="s">
        <v>299</v>
      </c>
      <c r="C437" s="306">
        <v>269183437.64995712</v>
      </c>
      <c r="D437" s="306"/>
      <c r="E437" s="306">
        <v>269183437.64995712</v>
      </c>
      <c r="F437" s="307"/>
      <c r="G437" s="307">
        <v>970019.92999997642</v>
      </c>
      <c r="H437" s="182">
        <v>3.9147213106664802E-2</v>
      </c>
      <c r="I437" s="59"/>
      <c r="J437" s="5"/>
    </row>
    <row r="438" spans="1:11" s="57" customFormat="1" x14ac:dyDescent="0.2">
      <c r="A438" s="6"/>
      <c r="B438" s="16" t="s">
        <v>11</v>
      </c>
      <c r="C438" s="306">
        <v>1439408.100000005</v>
      </c>
      <c r="D438" s="306"/>
      <c r="E438" s="306">
        <v>1439408.100000005</v>
      </c>
      <c r="F438" s="307"/>
      <c r="G438" s="307">
        <v>1408142.0000000049</v>
      </c>
      <c r="H438" s="182">
        <v>1.4404162052755298E-2</v>
      </c>
      <c r="I438" s="56"/>
      <c r="J438" s="5"/>
    </row>
    <row r="439" spans="1:11" s="57" customFormat="1" ht="10.5" customHeight="1" x14ac:dyDescent="0.2">
      <c r="A439" s="6"/>
      <c r="B439" s="16" t="s">
        <v>75</v>
      </c>
      <c r="C439" s="306">
        <v>39327906.410020545</v>
      </c>
      <c r="D439" s="306"/>
      <c r="E439" s="306">
        <v>39327906.410020545</v>
      </c>
      <c r="F439" s="313"/>
      <c r="G439" s="313">
        <v>207449.01000000344</v>
      </c>
      <c r="H439" s="185">
        <v>6.5240768712759856E-2</v>
      </c>
      <c r="I439" s="66"/>
      <c r="J439" s="5"/>
    </row>
    <row r="440" spans="1:11" s="57" customFormat="1" ht="10.5" customHeight="1" x14ac:dyDescent="0.2">
      <c r="A440" s="6"/>
      <c r="B440" s="16" t="s">
        <v>85</v>
      </c>
      <c r="C440" s="306">
        <v>6133112.3999999575</v>
      </c>
      <c r="D440" s="306">
        <v>1181646209.9399881</v>
      </c>
      <c r="E440" s="306">
        <v>1187779322.339988</v>
      </c>
      <c r="F440" s="313">
        <v>1187779322.339988</v>
      </c>
      <c r="G440" s="313">
        <v>6270948.3299999982</v>
      </c>
      <c r="H440" s="185">
        <v>1.900503683563759E-2</v>
      </c>
      <c r="I440" s="66"/>
      <c r="J440" s="5"/>
    </row>
    <row r="441" spans="1:11" s="57" customFormat="1" ht="10.5" customHeight="1" x14ac:dyDescent="0.2">
      <c r="A441" s="6"/>
      <c r="B441" s="37" t="s">
        <v>25</v>
      </c>
      <c r="C441" s="306">
        <v>8892366.1899984982</v>
      </c>
      <c r="D441" s="306">
        <v>918.19</v>
      </c>
      <c r="E441" s="306">
        <v>8893284.3799984977</v>
      </c>
      <c r="F441" s="313">
        <v>4084.5400000000009</v>
      </c>
      <c r="G441" s="313">
        <v>33479.279999999948</v>
      </c>
      <c r="H441" s="185">
        <v>-6.8807966401533083E-2</v>
      </c>
      <c r="I441" s="56"/>
      <c r="J441" s="5"/>
    </row>
    <row r="442" spans="1:11" s="57" customFormat="1" ht="10.5" customHeight="1" x14ac:dyDescent="0.2">
      <c r="A442" s="6"/>
      <c r="B442" s="37" t="s">
        <v>48</v>
      </c>
      <c r="C442" s="306"/>
      <c r="D442" s="306">
        <v>4346996.8946701242</v>
      </c>
      <c r="E442" s="306">
        <v>4346996.8946701242</v>
      </c>
      <c r="F442" s="307">
        <v>1031.3370950000003</v>
      </c>
      <c r="G442" s="307">
        <v>12368.888015000013</v>
      </c>
      <c r="H442" s="182">
        <v>6.9411992690576296E-2</v>
      </c>
      <c r="I442" s="56"/>
      <c r="J442" s="5"/>
    </row>
    <row r="443" spans="1:11" s="60" customFormat="1" ht="10.5" customHeight="1" x14ac:dyDescent="0.2">
      <c r="A443" s="24"/>
      <c r="B443" s="37" t="s">
        <v>355</v>
      </c>
      <c r="C443" s="306">
        <v>79655.620000000112</v>
      </c>
      <c r="D443" s="306">
        <v>12014823.89611204</v>
      </c>
      <c r="E443" s="306">
        <v>12094479.516112041</v>
      </c>
      <c r="F443" s="307"/>
      <c r="G443" s="307">
        <v>18784.27000000004</v>
      </c>
      <c r="H443" s="182"/>
      <c r="I443" s="59"/>
      <c r="J443" s="5"/>
    </row>
    <row r="444" spans="1:11" s="57" customFormat="1" ht="12.75" customHeight="1" x14ac:dyDescent="0.2">
      <c r="A444" s="6"/>
      <c r="B444" s="37" t="s">
        <v>79</v>
      </c>
      <c r="C444" s="314"/>
      <c r="D444" s="306">
        <v>69450254.435000256</v>
      </c>
      <c r="E444" s="306">
        <v>69450254.435000256</v>
      </c>
      <c r="F444" s="313"/>
      <c r="G444" s="313">
        <v>88910.300000000017</v>
      </c>
      <c r="H444" s="185">
        <v>3.7929508222917185E-2</v>
      </c>
      <c r="I444" s="56"/>
    </row>
    <row r="445" spans="1:11" s="57" customFormat="1" ht="10.5" customHeight="1" x14ac:dyDescent="0.2">
      <c r="A445" s="6"/>
      <c r="B445" s="563" t="s">
        <v>432</v>
      </c>
      <c r="C445" s="314">
        <v>297031736.48908353</v>
      </c>
      <c r="D445" s="306">
        <v>381754107.13689876</v>
      </c>
      <c r="E445" s="306">
        <v>678785843.62598228</v>
      </c>
      <c r="F445" s="313"/>
      <c r="G445" s="313">
        <v>4780593.3899998637</v>
      </c>
      <c r="H445" s="185">
        <v>4.8315093640859619E-2</v>
      </c>
      <c r="I445" s="56"/>
      <c r="J445" s="5"/>
    </row>
    <row r="446" spans="1:11" s="57" customFormat="1" ht="10.5" customHeight="1" x14ac:dyDescent="0.2">
      <c r="A446" s="6"/>
      <c r="B446" s="563" t="s">
        <v>440</v>
      </c>
      <c r="C446" s="314">
        <v>8852835.0900000557</v>
      </c>
      <c r="D446" s="306">
        <v>3200609.1499999813</v>
      </c>
      <c r="E446" s="306">
        <v>12053444.240000037</v>
      </c>
      <c r="F446" s="313"/>
      <c r="G446" s="313">
        <v>64662.00999999998</v>
      </c>
      <c r="H446" s="185"/>
      <c r="I446" s="56"/>
      <c r="J446" s="5"/>
    </row>
    <row r="447" spans="1:11" s="60" customFormat="1" ht="15" customHeight="1" x14ac:dyDescent="0.2">
      <c r="A447" s="24"/>
      <c r="B447" s="574" t="s">
        <v>457</v>
      </c>
      <c r="C447" s="314"/>
      <c r="D447" s="306">
        <v>7425</v>
      </c>
      <c r="E447" s="306">
        <v>7425</v>
      </c>
      <c r="F447" s="313"/>
      <c r="G447" s="313"/>
      <c r="H447" s="185">
        <v>-0.84984295696731715</v>
      </c>
      <c r="I447" s="56"/>
      <c r="J447" s="5"/>
      <c r="K447" s="57"/>
    </row>
    <row r="448" spans="1:11" s="60" customFormat="1" ht="16.5" customHeight="1" x14ac:dyDescent="0.2">
      <c r="A448" s="24"/>
      <c r="B448" s="574" t="s">
        <v>476</v>
      </c>
      <c r="C448" s="314">
        <v>36564073.179999784</v>
      </c>
      <c r="D448" s="306">
        <v>52864518.819998644</v>
      </c>
      <c r="E448" s="306">
        <v>89428591.99999842</v>
      </c>
      <c r="F448" s="313">
        <v>1388</v>
      </c>
      <c r="G448" s="313">
        <v>306118.52999999985</v>
      </c>
      <c r="H448" s="185">
        <v>-0.33485118270151704</v>
      </c>
      <c r="I448" s="56"/>
      <c r="J448" s="5"/>
      <c r="K448" s="57"/>
    </row>
    <row r="449" spans="1:11" s="60" customFormat="1" ht="14.25" customHeight="1" x14ac:dyDescent="0.2">
      <c r="A449" s="24"/>
      <c r="B449" s="574" t="s">
        <v>493</v>
      </c>
      <c r="C449" s="314"/>
      <c r="D449" s="306">
        <v>12944553.47618</v>
      </c>
      <c r="E449" s="306">
        <v>12944553.47618</v>
      </c>
      <c r="F449" s="313"/>
      <c r="G449" s="313"/>
      <c r="H449" s="185"/>
      <c r="I449" s="56"/>
      <c r="J449" s="5"/>
      <c r="K449" s="57"/>
    </row>
    <row r="450" spans="1:11" s="60" customFormat="1" ht="14.25" customHeight="1" x14ac:dyDescent="0.2">
      <c r="A450" s="24"/>
      <c r="B450" s="563" t="s">
        <v>445</v>
      </c>
      <c r="C450" s="314"/>
      <c r="D450" s="306">
        <v>213714.77000010904</v>
      </c>
      <c r="E450" s="306">
        <v>213714.77000010904</v>
      </c>
      <c r="F450" s="313"/>
      <c r="G450" s="313">
        <v>685.06000000001029</v>
      </c>
      <c r="H450" s="185">
        <v>1.8407940497835673E-2</v>
      </c>
      <c r="I450" s="56"/>
      <c r="J450" s="5"/>
      <c r="K450" s="57"/>
    </row>
    <row r="451" spans="1:11" ht="14.25" customHeight="1" x14ac:dyDescent="0.2">
      <c r="A451" s="2"/>
      <c r="B451" s="16" t="s">
        <v>280</v>
      </c>
      <c r="C451" s="310"/>
      <c r="D451" s="306">
        <v>-576444393.39001811</v>
      </c>
      <c r="E451" s="306">
        <v>-576444393.39001811</v>
      </c>
      <c r="F451" s="313"/>
      <c r="G451" s="313">
        <v>-3489021.5700000175</v>
      </c>
      <c r="H451" s="185">
        <v>0.36454429435211799</v>
      </c>
      <c r="I451" s="59"/>
      <c r="J451" s="60"/>
      <c r="K451" s="60"/>
    </row>
    <row r="452" spans="1:11" ht="10.5" customHeight="1" x14ac:dyDescent="0.2">
      <c r="A452" s="2"/>
      <c r="B452" s="29" t="s">
        <v>156</v>
      </c>
      <c r="C452" s="308">
        <v>3419482646.048995</v>
      </c>
      <c r="D452" s="308">
        <v>12886718457.039671</v>
      </c>
      <c r="E452" s="308">
        <v>16306201103.088665</v>
      </c>
      <c r="F452" s="315">
        <v>1207437578.0270832</v>
      </c>
      <c r="G452" s="315">
        <v>86498493.128015026</v>
      </c>
      <c r="H452" s="186">
        <v>5.9332759245631417E-2</v>
      </c>
      <c r="I452" s="69"/>
      <c r="K452" s="209" t="b">
        <f>IF(ABS(E452-SUM(E434:E451))&lt;0.001,TRUE,FALSE)</f>
        <v>1</v>
      </c>
    </row>
    <row r="453" spans="1:11" ht="21" customHeight="1" x14ac:dyDescent="0.2">
      <c r="A453" s="2"/>
      <c r="B453" s="29" t="s">
        <v>153</v>
      </c>
      <c r="C453" s="308"/>
      <c r="D453" s="308">
        <v>256333.14999999994</v>
      </c>
      <c r="E453" s="308">
        <v>256333.14999999994</v>
      </c>
      <c r="F453" s="315"/>
      <c r="G453" s="315"/>
      <c r="H453" s="186">
        <v>-5.1461319243342407E-2</v>
      </c>
      <c r="I453" s="69"/>
    </row>
    <row r="454" spans="1:11" ht="11.25" customHeight="1" x14ac:dyDescent="0.2">
      <c r="A454" s="2"/>
      <c r="B454" s="31" t="s">
        <v>154</v>
      </c>
      <c r="C454" s="308"/>
      <c r="D454" s="308"/>
      <c r="E454" s="308"/>
      <c r="F454" s="315"/>
      <c r="G454" s="315"/>
      <c r="H454" s="186"/>
      <c r="I454" s="69"/>
    </row>
    <row r="455" spans="1:11" s="28" customFormat="1" ht="10.5" customHeight="1" x14ac:dyDescent="0.2">
      <c r="A455" s="54"/>
      <c r="B455" s="272" t="s">
        <v>268</v>
      </c>
      <c r="C455" s="316"/>
      <c r="D455" s="306"/>
      <c r="E455" s="306"/>
      <c r="F455" s="313"/>
      <c r="G455" s="313"/>
      <c r="H455" s="185"/>
      <c r="I455" s="69"/>
      <c r="J455" s="5"/>
      <c r="K455" s="5"/>
    </row>
    <row r="456" spans="1:11" ht="10.5" customHeight="1" x14ac:dyDescent="0.2">
      <c r="A456" s="2"/>
      <c r="B456" s="67" t="s">
        <v>267</v>
      </c>
      <c r="C456" s="317">
        <v>839272783.85995591</v>
      </c>
      <c r="D456" s="317">
        <v>2813669416.7698288</v>
      </c>
      <c r="E456" s="317">
        <v>3652942200.6297851</v>
      </c>
      <c r="F456" s="318"/>
      <c r="G456" s="318">
        <v>19965711.959999911</v>
      </c>
      <c r="H456" s="281">
        <v>7.7327180197045209E-2</v>
      </c>
      <c r="I456" s="70"/>
      <c r="K456" s="28"/>
    </row>
    <row r="457" spans="1:11" ht="10.5" customHeight="1" x14ac:dyDescent="0.2">
      <c r="A457" s="2"/>
      <c r="B457" s="272" t="s">
        <v>266</v>
      </c>
      <c r="C457" s="317"/>
      <c r="D457" s="317"/>
      <c r="E457" s="317"/>
      <c r="F457" s="318"/>
      <c r="G457" s="318"/>
      <c r="H457" s="281"/>
      <c r="I457" s="69"/>
    </row>
    <row r="458" spans="1:11" ht="10.5" customHeight="1" x14ac:dyDescent="0.2">
      <c r="A458" s="2"/>
      <c r="B458" s="67" t="s">
        <v>257</v>
      </c>
      <c r="C458" s="317">
        <v>252652887.38990939</v>
      </c>
      <c r="D458" s="317">
        <v>84420083.059993595</v>
      </c>
      <c r="E458" s="317">
        <v>337072970.44990301</v>
      </c>
      <c r="F458" s="318"/>
      <c r="G458" s="318">
        <v>1881359.5000000009</v>
      </c>
      <c r="H458" s="281">
        <v>3.0030235583312415E-2</v>
      </c>
      <c r="I458" s="69"/>
    </row>
    <row r="459" spans="1:11" ht="10.5" customHeight="1" x14ac:dyDescent="0.2">
      <c r="A459" s="2"/>
      <c r="B459" s="16" t="s">
        <v>258</v>
      </c>
      <c r="C459" s="317">
        <v>44250308.47999987</v>
      </c>
      <c r="D459" s="317">
        <v>12131981.169999992</v>
      </c>
      <c r="E459" s="317">
        <v>56382289.649999864</v>
      </c>
      <c r="F459" s="318"/>
      <c r="G459" s="318">
        <v>185254.19999999998</v>
      </c>
      <c r="H459" s="281">
        <v>0.1978577761544309</v>
      </c>
      <c r="I459" s="69"/>
    </row>
    <row r="460" spans="1:11" ht="10.5" customHeight="1" x14ac:dyDescent="0.2">
      <c r="A460" s="2"/>
      <c r="B460" s="67" t="s">
        <v>259</v>
      </c>
      <c r="C460" s="317">
        <v>172513729.77000007</v>
      </c>
      <c r="D460" s="317">
        <v>53221776.390000105</v>
      </c>
      <c r="E460" s="317">
        <v>225735506.16000018</v>
      </c>
      <c r="F460" s="318"/>
      <c r="G460" s="318">
        <v>1064760.6299999999</v>
      </c>
      <c r="H460" s="281">
        <v>-7.6103105606835086E-3</v>
      </c>
      <c r="I460" s="69"/>
    </row>
    <row r="461" spans="1:11" ht="10.5" customHeight="1" x14ac:dyDescent="0.2">
      <c r="A461" s="2"/>
      <c r="B461" s="67" t="s">
        <v>260</v>
      </c>
      <c r="C461" s="317">
        <v>6023015.640000185</v>
      </c>
      <c r="D461" s="317">
        <v>13297632.550000772</v>
      </c>
      <c r="E461" s="317">
        <v>19320648.190000959</v>
      </c>
      <c r="F461" s="318"/>
      <c r="G461" s="318">
        <v>94714.690000000046</v>
      </c>
      <c r="H461" s="281">
        <v>0.11611104581105591</v>
      </c>
      <c r="I461" s="71"/>
    </row>
    <row r="462" spans="1:11" ht="18.75" customHeight="1" x14ac:dyDescent="0.2">
      <c r="A462" s="2"/>
      <c r="B462" s="67" t="s">
        <v>261</v>
      </c>
      <c r="C462" s="317"/>
      <c r="D462" s="317">
        <v>8969538.9499999303</v>
      </c>
      <c r="E462" s="317">
        <v>8969538.9499999303</v>
      </c>
      <c r="F462" s="318"/>
      <c r="G462" s="318">
        <v>69777.170000000027</v>
      </c>
      <c r="H462" s="281">
        <v>6.1055993733485581E-2</v>
      </c>
      <c r="I462" s="69"/>
    </row>
    <row r="463" spans="1:11" ht="10.5" customHeight="1" x14ac:dyDescent="0.2">
      <c r="A463" s="2"/>
      <c r="B463" s="67" t="s">
        <v>262</v>
      </c>
      <c r="C463" s="317">
        <v>5932608.5700000655</v>
      </c>
      <c r="D463" s="317">
        <v>51081952.810000747</v>
      </c>
      <c r="E463" s="317">
        <v>57014561.380000807</v>
      </c>
      <c r="F463" s="318"/>
      <c r="G463" s="318">
        <v>194038.39000000019</v>
      </c>
      <c r="H463" s="281">
        <v>4.7060115587040041E-2</v>
      </c>
      <c r="I463" s="69"/>
    </row>
    <row r="464" spans="1:11" ht="10.5" customHeight="1" x14ac:dyDescent="0.2">
      <c r="A464" s="2"/>
      <c r="B464" s="67" t="s">
        <v>264</v>
      </c>
      <c r="C464" s="317"/>
      <c r="D464" s="317">
        <v>199009745.45999897</v>
      </c>
      <c r="E464" s="317">
        <v>199009745.45999897</v>
      </c>
      <c r="F464" s="318"/>
      <c r="G464" s="318">
        <v>893095.08999999985</v>
      </c>
      <c r="H464" s="281">
        <v>6.4655516075607267E-2</v>
      </c>
      <c r="I464" s="69"/>
    </row>
    <row r="465" spans="1:11" ht="10.5" customHeight="1" x14ac:dyDescent="0.2">
      <c r="A465" s="2"/>
      <c r="B465" s="67" t="s">
        <v>263</v>
      </c>
      <c r="C465" s="317"/>
      <c r="D465" s="317"/>
      <c r="E465" s="317"/>
      <c r="F465" s="318"/>
      <c r="G465" s="318"/>
      <c r="H465" s="281"/>
      <c r="I465" s="69"/>
    </row>
    <row r="466" spans="1:11" ht="10.5" customHeight="1" x14ac:dyDescent="0.2">
      <c r="A466" s="2"/>
      <c r="B466" s="29" t="s">
        <v>265</v>
      </c>
      <c r="C466" s="317"/>
      <c r="D466" s="317"/>
      <c r="E466" s="317"/>
      <c r="F466" s="318"/>
      <c r="G466" s="318"/>
      <c r="H466" s="281"/>
      <c r="I466" s="69"/>
    </row>
    <row r="467" spans="1:11" ht="10.5" customHeight="1" x14ac:dyDescent="0.2">
      <c r="A467" s="2"/>
      <c r="B467" s="16" t="s">
        <v>269</v>
      </c>
      <c r="C467" s="317">
        <v>390801.38999999792</v>
      </c>
      <c r="D467" s="317">
        <v>1436332.5600000366</v>
      </c>
      <c r="E467" s="317">
        <v>1827133.9500000344</v>
      </c>
      <c r="F467" s="318"/>
      <c r="G467" s="318">
        <v>7380.3200000000015</v>
      </c>
      <c r="H467" s="281">
        <v>-4.4769695251956065E-2</v>
      </c>
      <c r="I467" s="69"/>
    </row>
    <row r="468" spans="1:11" ht="10.5" customHeight="1" x14ac:dyDescent="0.2">
      <c r="A468" s="2"/>
      <c r="B468" s="16" t="s">
        <v>270</v>
      </c>
      <c r="C468" s="317"/>
      <c r="D468" s="317"/>
      <c r="E468" s="317"/>
      <c r="F468" s="318"/>
      <c r="G468" s="318"/>
      <c r="H468" s="281"/>
      <c r="I468" s="69"/>
    </row>
    <row r="469" spans="1:11" ht="10.5" customHeight="1" x14ac:dyDescent="0.2">
      <c r="A469" s="2"/>
      <c r="B469" s="29" t="s">
        <v>271</v>
      </c>
      <c r="C469" s="317"/>
      <c r="D469" s="317"/>
      <c r="E469" s="317"/>
      <c r="F469" s="318"/>
      <c r="G469" s="318"/>
      <c r="H469" s="281"/>
      <c r="I469" s="71"/>
    </row>
    <row r="470" spans="1:11" s="28" customFormat="1" x14ac:dyDescent="0.2">
      <c r="A470" s="54"/>
      <c r="B470" s="16" t="s">
        <v>272</v>
      </c>
      <c r="C470" s="317"/>
      <c r="D470" s="317">
        <v>87027239.669999674</v>
      </c>
      <c r="E470" s="317">
        <v>87027239.669999674</v>
      </c>
      <c r="F470" s="318"/>
      <c r="G470" s="318">
        <v>338573.70000000048</v>
      </c>
      <c r="H470" s="281">
        <v>1.5104573552772838E-2</v>
      </c>
      <c r="I470" s="70"/>
      <c r="J470" s="5"/>
    </row>
    <row r="471" spans="1:11" s="28" customFormat="1" x14ac:dyDescent="0.2">
      <c r="A471" s="54"/>
      <c r="B471" s="574" t="s">
        <v>458</v>
      </c>
      <c r="C471" s="317"/>
      <c r="D471" s="317"/>
      <c r="E471" s="317"/>
      <c r="F471" s="318"/>
      <c r="G471" s="318"/>
      <c r="H471" s="281"/>
      <c r="I471" s="70"/>
      <c r="J471" s="5"/>
    </row>
    <row r="472" spans="1:11" ht="10.5" customHeight="1" x14ac:dyDescent="0.2">
      <c r="A472" s="2"/>
      <c r="B472" s="16" t="s">
        <v>86</v>
      </c>
      <c r="C472" s="317"/>
      <c r="D472" s="317">
        <v>339917.81999999989</v>
      </c>
      <c r="E472" s="317">
        <v>339917.81999999989</v>
      </c>
      <c r="F472" s="318"/>
      <c r="G472" s="318">
        <v>15.010000000000002</v>
      </c>
      <c r="H472" s="281">
        <v>0.24859827488688846</v>
      </c>
      <c r="I472" s="69"/>
    </row>
    <row r="473" spans="1:11" s="28" customFormat="1" x14ac:dyDescent="0.2">
      <c r="A473" s="54"/>
      <c r="B473" s="29" t="s">
        <v>155</v>
      </c>
      <c r="C473" s="308">
        <v>1321036135.0998657</v>
      </c>
      <c r="D473" s="308">
        <v>3324605617.2098222</v>
      </c>
      <c r="E473" s="308">
        <v>4645641752.3096876</v>
      </c>
      <c r="F473" s="315"/>
      <c r="G473" s="315">
        <v>24694680.659999911</v>
      </c>
      <c r="H473" s="186">
        <v>6.8556978262316992E-2</v>
      </c>
      <c r="I473" s="70"/>
      <c r="K473" s="209" t="b">
        <f>IF(ABS(E473-SUM(E456,E458:E465,E467:E468,E470:E472))&lt;0.001,TRUE,FALSE)</f>
        <v>1</v>
      </c>
    </row>
    <row r="474" spans="1:11" ht="18" customHeight="1" x14ac:dyDescent="0.2">
      <c r="A474" s="2"/>
      <c r="B474" s="29" t="s">
        <v>354</v>
      </c>
      <c r="C474" s="306"/>
      <c r="D474" s="306"/>
      <c r="E474" s="306"/>
      <c r="F474" s="313"/>
      <c r="G474" s="313"/>
      <c r="H474" s="185"/>
      <c r="I474" s="69"/>
    </row>
    <row r="475" spans="1:11" ht="14.25" customHeight="1" x14ac:dyDescent="0.2">
      <c r="A475" s="2"/>
      <c r="B475" s="273" t="s">
        <v>43</v>
      </c>
      <c r="C475" s="308">
        <v>59426493.210000031</v>
      </c>
      <c r="D475" s="308">
        <v>34542134.109999917</v>
      </c>
      <c r="E475" s="308">
        <v>93968627.319999948</v>
      </c>
      <c r="F475" s="315"/>
      <c r="G475" s="315">
        <v>458236.27999999997</v>
      </c>
      <c r="H475" s="186">
        <v>0.10676065684781388</v>
      </c>
      <c r="I475" s="69"/>
    </row>
    <row r="476" spans="1:11" ht="19.5" customHeight="1" x14ac:dyDescent="0.2">
      <c r="A476" s="2"/>
      <c r="B476" s="74" t="s">
        <v>162</v>
      </c>
      <c r="C476" s="308"/>
      <c r="D476" s="308"/>
      <c r="E476" s="308"/>
      <c r="F476" s="315"/>
      <c r="G476" s="315"/>
      <c r="H476" s="186"/>
      <c r="I476" s="69"/>
    </row>
    <row r="477" spans="1:11" ht="15" customHeight="1" x14ac:dyDescent="0.2">
      <c r="A477" s="2"/>
      <c r="B477" s="37" t="s">
        <v>20</v>
      </c>
      <c r="C477" s="306">
        <v>11982.669999999998</v>
      </c>
      <c r="D477" s="306">
        <v>25861.43</v>
      </c>
      <c r="E477" s="306">
        <v>37844.1</v>
      </c>
      <c r="F477" s="313"/>
      <c r="G477" s="313">
        <v>392</v>
      </c>
      <c r="H477" s="185"/>
      <c r="I477" s="69"/>
    </row>
    <row r="478" spans="1:11" s="28" customFormat="1" ht="10.5" customHeight="1" x14ac:dyDescent="0.2">
      <c r="A478" s="54"/>
      <c r="B478" s="75" t="s">
        <v>159</v>
      </c>
      <c r="C478" s="306">
        <v>89333572.109998971</v>
      </c>
      <c r="D478" s="306">
        <v>819967024.12353551</v>
      </c>
      <c r="E478" s="306">
        <v>909300596.23353446</v>
      </c>
      <c r="F478" s="313"/>
      <c r="G478" s="313">
        <v>3237105.5900000036</v>
      </c>
      <c r="H478" s="185">
        <v>5.0291229499603851E-2</v>
      </c>
      <c r="I478" s="70"/>
    </row>
    <row r="479" spans="1:11" ht="10.5" customHeight="1" x14ac:dyDescent="0.2">
      <c r="A479" s="2"/>
      <c r="B479" s="75" t="s">
        <v>26</v>
      </c>
      <c r="C479" s="306">
        <v>28333933.599999931</v>
      </c>
      <c r="D479" s="306">
        <v>455404091.11000365</v>
      </c>
      <c r="E479" s="306">
        <v>483738024.71000355</v>
      </c>
      <c r="F479" s="313"/>
      <c r="G479" s="313">
        <v>2552953.6100000036</v>
      </c>
      <c r="H479" s="185">
        <v>8.8467242990560413E-2</v>
      </c>
      <c r="I479" s="69"/>
    </row>
    <row r="480" spans="1:11" ht="10.5" customHeight="1" x14ac:dyDescent="0.2">
      <c r="A480" s="2"/>
      <c r="B480" s="75" t="s">
        <v>27</v>
      </c>
      <c r="C480" s="306">
        <v>85294086.280000553</v>
      </c>
      <c r="D480" s="306">
        <v>1414132419.1900027</v>
      </c>
      <c r="E480" s="306">
        <v>1499426505.4700034</v>
      </c>
      <c r="F480" s="313"/>
      <c r="G480" s="313">
        <v>7578207.4999999674</v>
      </c>
      <c r="H480" s="185">
        <v>7.952397533470168E-2</v>
      </c>
      <c r="I480" s="69"/>
    </row>
    <row r="481" spans="1:11" ht="10.5" customHeight="1" x14ac:dyDescent="0.2">
      <c r="A481" s="2"/>
      <c r="B481" s="75" t="s">
        <v>274</v>
      </c>
      <c r="C481" s="306">
        <v>2429982.0800000052</v>
      </c>
      <c r="D481" s="306">
        <v>35402048.410000034</v>
      </c>
      <c r="E481" s="306">
        <v>37832030.490000039</v>
      </c>
      <c r="F481" s="313"/>
      <c r="G481" s="313">
        <v>286666.63</v>
      </c>
      <c r="H481" s="185">
        <v>3.4949934862498866E-2</v>
      </c>
      <c r="I481" s="69"/>
    </row>
    <row r="482" spans="1:11" ht="10.5" customHeight="1" x14ac:dyDescent="0.2">
      <c r="A482" s="2"/>
      <c r="B482" s="75" t="s">
        <v>273</v>
      </c>
      <c r="C482" s="306">
        <v>7167.5</v>
      </c>
      <c r="D482" s="306">
        <v>117890</v>
      </c>
      <c r="E482" s="306">
        <v>125057.5</v>
      </c>
      <c r="F482" s="313"/>
      <c r="G482" s="313">
        <v>99760</v>
      </c>
      <c r="H482" s="185">
        <v>-2.3331183567269487E-2</v>
      </c>
      <c r="I482" s="69"/>
    </row>
    <row r="483" spans="1:11" ht="10.5" customHeight="1" x14ac:dyDescent="0.2">
      <c r="A483" s="2"/>
      <c r="B483" s="75" t="s">
        <v>49</v>
      </c>
      <c r="C483" s="306">
        <v>41189.770000000004</v>
      </c>
      <c r="D483" s="306">
        <v>288299998.83515394</v>
      </c>
      <c r="E483" s="306">
        <v>288341188.60515398</v>
      </c>
      <c r="F483" s="313"/>
      <c r="G483" s="313">
        <v>920661.98</v>
      </c>
      <c r="H483" s="185">
        <v>-2.0986539301005247E-2</v>
      </c>
      <c r="I483" s="69"/>
    </row>
    <row r="484" spans="1:11" ht="10.5" customHeight="1" x14ac:dyDescent="0.2">
      <c r="A484" s="2"/>
      <c r="B484" s="37" t="s">
        <v>349</v>
      </c>
      <c r="C484" s="305"/>
      <c r="D484" s="306">
        <v>29818138.241109975</v>
      </c>
      <c r="E484" s="306">
        <v>29818138.241109975</v>
      </c>
      <c r="F484" s="313"/>
      <c r="G484" s="313"/>
      <c r="H484" s="185"/>
      <c r="I484" s="69"/>
    </row>
    <row r="485" spans="1:11" x14ac:dyDescent="0.2">
      <c r="A485" s="2"/>
      <c r="B485" s="574" t="s">
        <v>459</v>
      </c>
      <c r="C485" s="306"/>
      <c r="D485" s="306">
        <v>258181.72</v>
      </c>
      <c r="E485" s="306">
        <v>258181.72</v>
      </c>
      <c r="F485" s="313"/>
      <c r="G485" s="313"/>
      <c r="H485" s="185">
        <v>-0.25781479052179046</v>
      </c>
      <c r="I485" s="69"/>
    </row>
    <row r="486" spans="1:11" x14ac:dyDescent="0.2">
      <c r="A486" s="2"/>
      <c r="B486" s="75" t="s">
        <v>28</v>
      </c>
      <c r="C486" s="306">
        <v>1393990.5999999973</v>
      </c>
      <c r="D486" s="306">
        <v>13483280.939999999</v>
      </c>
      <c r="E486" s="306">
        <v>14877271.539999995</v>
      </c>
      <c r="F486" s="313"/>
      <c r="G486" s="313">
        <v>27474.18</v>
      </c>
      <c r="H486" s="185">
        <v>-0.18710734105466043</v>
      </c>
      <c r="I486" s="69"/>
    </row>
    <row r="487" spans="1:11" ht="10.5" customHeight="1" x14ac:dyDescent="0.2">
      <c r="A487" s="2"/>
      <c r="B487" s="37" t="s">
        <v>280</v>
      </c>
      <c r="C487" s="306"/>
      <c r="D487" s="306">
        <v>-26824374.219999962</v>
      </c>
      <c r="E487" s="306">
        <v>-26824374.219999962</v>
      </c>
      <c r="F487" s="313"/>
      <c r="G487" s="313">
        <v>-136812.34999999992</v>
      </c>
      <c r="H487" s="185">
        <v>0.13688078632181022</v>
      </c>
      <c r="I487" s="69"/>
    </row>
    <row r="488" spans="1:11" ht="10.5" customHeight="1" x14ac:dyDescent="0.2">
      <c r="A488" s="2"/>
      <c r="B488" s="35" t="s">
        <v>160</v>
      </c>
      <c r="C488" s="308">
        <v>206845904.60999945</v>
      </c>
      <c r="D488" s="308">
        <v>3030084559.7798052</v>
      </c>
      <c r="E488" s="308">
        <v>3236930464.3898044</v>
      </c>
      <c r="F488" s="315"/>
      <c r="G488" s="315">
        <v>14566409.139999976</v>
      </c>
      <c r="H488" s="186">
        <v>6.8829250692804544E-2</v>
      </c>
      <c r="I488" s="69"/>
      <c r="K488" s="209" t="b">
        <f>IF(ABS(E488-SUM(E477:E487))&lt;0.001,TRUE,FALSE)</f>
        <v>1</v>
      </c>
    </row>
    <row r="489" spans="1:11" ht="10.5" customHeight="1" x14ac:dyDescent="0.2">
      <c r="A489" s="2"/>
      <c r="B489" s="76" t="s">
        <v>33</v>
      </c>
      <c r="C489" s="306">
        <v>18871.43</v>
      </c>
      <c r="D489" s="306">
        <v>1814312.79</v>
      </c>
      <c r="E489" s="306">
        <v>1833184.22</v>
      </c>
      <c r="F489" s="313"/>
      <c r="G489" s="313"/>
      <c r="H489" s="185">
        <v>-0.63115772335927567</v>
      </c>
      <c r="I489" s="69"/>
    </row>
    <row r="490" spans="1:11" x14ac:dyDescent="0.2">
      <c r="A490" s="2"/>
      <c r="B490" s="76" t="s">
        <v>383</v>
      </c>
      <c r="C490" s="306"/>
      <c r="D490" s="306">
        <v>149285236.51373601</v>
      </c>
      <c r="E490" s="306">
        <v>149285236.51373601</v>
      </c>
      <c r="F490" s="313"/>
      <c r="G490" s="313"/>
      <c r="H490" s="185">
        <v>0.22520807760975425</v>
      </c>
      <c r="I490" s="69"/>
    </row>
    <row r="491" spans="1:11" ht="10.5" customHeight="1" x14ac:dyDescent="0.2">
      <c r="A491" s="2"/>
      <c r="B491" s="76" t="s">
        <v>446</v>
      </c>
      <c r="C491" s="306"/>
      <c r="D491" s="306">
        <v>3026731.7242000005</v>
      </c>
      <c r="E491" s="306">
        <v>3026731.7242000005</v>
      </c>
      <c r="F491" s="313"/>
      <c r="G491" s="313"/>
      <c r="H491" s="185"/>
      <c r="I491" s="69"/>
    </row>
    <row r="492" spans="1:11" ht="10.5" customHeight="1" x14ac:dyDescent="0.2">
      <c r="A492" s="2"/>
      <c r="B492" s="76" t="s">
        <v>477</v>
      </c>
      <c r="C492" s="306"/>
      <c r="D492" s="306">
        <v>19968405.707189988</v>
      </c>
      <c r="E492" s="306">
        <v>19968405.707189988</v>
      </c>
      <c r="F492" s="313"/>
      <c r="G492" s="313">
        <v>87578.350549999988</v>
      </c>
      <c r="H492" s="185">
        <v>-0.51021155014370856</v>
      </c>
      <c r="I492" s="69"/>
    </row>
    <row r="493" spans="1:11" ht="10.5" customHeight="1" x14ac:dyDescent="0.2">
      <c r="A493" s="2"/>
      <c r="B493" s="76" t="s">
        <v>492</v>
      </c>
      <c r="C493" s="306"/>
      <c r="D493" s="306">
        <v>2508903.4703650037</v>
      </c>
      <c r="E493" s="306">
        <v>2508903.4703650037</v>
      </c>
      <c r="F493" s="313"/>
      <c r="G493" s="313">
        <v>5.1623649999999826</v>
      </c>
      <c r="H493" s="185"/>
      <c r="I493" s="69"/>
    </row>
    <row r="494" spans="1:11" x14ac:dyDescent="0.2">
      <c r="A494" s="2"/>
      <c r="B494" s="76" t="s">
        <v>439</v>
      </c>
      <c r="C494" s="306"/>
      <c r="D494" s="306">
        <v>99187279.151144981</v>
      </c>
      <c r="E494" s="306">
        <v>99187279.151144981</v>
      </c>
      <c r="F494" s="313"/>
      <c r="G494" s="313"/>
      <c r="H494" s="185">
        <v>0.46925868097939394</v>
      </c>
      <c r="I494" s="69"/>
    </row>
    <row r="495" spans="1:11" x14ac:dyDescent="0.2">
      <c r="A495" s="2"/>
      <c r="B495" s="76" t="s">
        <v>480</v>
      </c>
      <c r="C495" s="306"/>
      <c r="D495" s="306">
        <v>935543.5</v>
      </c>
      <c r="E495" s="306">
        <v>935543.5</v>
      </c>
      <c r="F495" s="313"/>
      <c r="G495" s="313">
        <v>110</v>
      </c>
      <c r="H495" s="185">
        <v>0.50323115398517282</v>
      </c>
      <c r="I495" s="69"/>
    </row>
    <row r="496" spans="1:11" s="80" customFormat="1" ht="12.75" x14ac:dyDescent="0.2">
      <c r="A496" s="2"/>
      <c r="B496" s="76" t="s">
        <v>490</v>
      </c>
      <c r="C496" s="306">
        <v>427658.66000000015</v>
      </c>
      <c r="D496" s="306">
        <v>14861924.100000009</v>
      </c>
      <c r="E496" s="306">
        <v>15289582.760000009</v>
      </c>
      <c r="F496" s="313"/>
      <c r="G496" s="313">
        <v>58069.35</v>
      </c>
      <c r="H496" s="185"/>
      <c r="I496" s="79"/>
      <c r="J496" s="5"/>
    </row>
    <row r="497" spans="1:12" s="80" customFormat="1" ht="12.75" x14ac:dyDescent="0.2">
      <c r="A497" s="2"/>
      <c r="B497" s="76" t="s">
        <v>494</v>
      </c>
      <c r="C497" s="306"/>
      <c r="D497" s="306">
        <v>85156815.536066025</v>
      </c>
      <c r="E497" s="306">
        <v>85156815.536066025</v>
      </c>
      <c r="F497" s="313"/>
      <c r="G497" s="313"/>
      <c r="H497" s="185"/>
      <c r="I497" s="79"/>
      <c r="J497" s="5"/>
    </row>
    <row r="498" spans="1:12" s="80" customFormat="1" ht="12.75" x14ac:dyDescent="0.2">
      <c r="A498" s="2"/>
      <c r="B498" s="76" t="s">
        <v>499</v>
      </c>
      <c r="C498" s="306"/>
      <c r="D498" s="306">
        <v>405004.16000000003</v>
      </c>
      <c r="E498" s="306">
        <v>405004.16000000003</v>
      </c>
      <c r="F498" s="313"/>
      <c r="G498" s="313">
        <v>408.6</v>
      </c>
      <c r="H498" s="185"/>
      <c r="I498" s="79"/>
      <c r="J498" s="5"/>
    </row>
    <row r="499" spans="1:12" s="80" customFormat="1" ht="12.75" x14ac:dyDescent="0.2">
      <c r="A499" s="2"/>
      <c r="B499" s="73" t="s">
        <v>158</v>
      </c>
      <c r="C499" s="306"/>
      <c r="D499" s="306">
        <v>629426.25999999978</v>
      </c>
      <c r="E499" s="306">
        <v>629426.25999999978</v>
      </c>
      <c r="F499" s="313"/>
      <c r="G499" s="313"/>
      <c r="H499" s="185">
        <v>0.84113154371152055</v>
      </c>
      <c r="I499" s="79"/>
      <c r="J499" s="5"/>
    </row>
    <row r="500" spans="1:12" ht="16.5" customHeight="1" x14ac:dyDescent="0.2">
      <c r="A500" s="77"/>
      <c r="B500" s="78" t="s">
        <v>297</v>
      </c>
      <c r="C500" s="308">
        <v>266718927.90999949</v>
      </c>
      <c r="D500" s="308">
        <v>3442406276.8025069</v>
      </c>
      <c r="E500" s="308">
        <v>3709125204.7125063</v>
      </c>
      <c r="F500" s="315"/>
      <c r="G500" s="315">
        <v>15170816.882914975</v>
      </c>
      <c r="H500" s="186">
        <v>9.9028916366754816E-2</v>
      </c>
      <c r="I500" s="69"/>
      <c r="K500" s="209" t="b">
        <f>IF(ABS(E500-SUM(E475,E488,E489:E499))&lt;0.001,TRUE,FALSE)</f>
        <v>1</v>
      </c>
      <c r="L500" s="164"/>
    </row>
    <row r="501" spans="1:12" ht="12" customHeight="1" x14ac:dyDescent="0.2">
      <c r="A501" s="2"/>
      <c r="B501" s="76" t="s">
        <v>80</v>
      </c>
      <c r="C501" s="306"/>
      <c r="D501" s="306">
        <v>3775380976.2699718</v>
      </c>
      <c r="E501" s="306">
        <v>3775380976.2699718</v>
      </c>
      <c r="F501" s="313"/>
      <c r="G501" s="313"/>
      <c r="H501" s="185">
        <v>3.8398621204066563E-2</v>
      </c>
      <c r="I501" s="69"/>
    </row>
    <row r="502" spans="1:12" ht="12" customHeight="1" x14ac:dyDescent="0.2">
      <c r="A502" s="2"/>
      <c r="B502" s="76" t="s">
        <v>81</v>
      </c>
      <c r="C502" s="306"/>
      <c r="D502" s="306">
        <v>2593000129.1399794</v>
      </c>
      <c r="E502" s="306">
        <v>2593000129.1399794</v>
      </c>
      <c r="F502" s="313"/>
      <c r="G502" s="313"/>
      <c r="H502" s="185">
        <v>0.101603350022891</v>
      </c>
      <c r="I502" s="69"/>
    </row>
    <row r="503" spans="1:12" ht="12" customHeight="1" x14ac:dyDescent="0.2">
      <c r="A503" s="2"/>
      <c r="B503" s="76" t="s">
        <v>438</v>
      </c>
      <c r="C503" s="306"/>
      <c r="D503" s="306">
        <v>255823624.73999986</v>
      </c>
      <c r="E503" s="306">
        <v>255823624.73999986</v>
      </c>
      <c r="F503" s="313"/>
      <c r="G503" s="313"/>
      <c r="H503" s="185">
        <v>0.1114182084898161</v>
      </c>
      <c r="I503" s="69"/>
    </row>
    <row r="504" spans="1:12" ht="12" customHeight="1" x14ac:dyDescent="0.2">
      <c r="A504" s="2"/>
      <c r="B504" s="76" t="s">
        <v>78</v>
      </c>
      <c r="C504" s="306"/>
      <c r="D504" s="306"/>
      <c r="E504" s="306"/>
      <c r="F504" s="313"/>
      <c r="G504" s="313"/>
      <c r="H504" s="185"/>
      <c r="I504" s="69"/>
    </row>
    <row r="505" spans="1:12" ht="12" customHeight="1" x14ac:dyDescent="0.2">
      <c r="A505" s="2"/>
      <c r="B505" s="76" t="s">
        <v>76</v>
      </c>
      <c r="C505" s="306"/>
      <c r="D505" s="306"/>
      <c r="E505" s="306"/>
      <c r="F505" s="313"/>
      <c r="G505" s="313"/>
      <c r="H505" s="185"/>
      <c r="I505" s="69"/>
    </row>
    <row r="506" spans="1:12" ht="12" customHeight="1" x14ac:dyDescent="0.2">
      <c r="A506" s="2"/>
      <c r="B506" s="76" t="s">
        <v>77</v>
      </c>
      <c r="C506" s="306"/>
      <c r="D506" s="306"/>
      <c r="E506" s="306"/>
      <c r="F506" s="313"/>
      <c r="G506" s="313"/>
      <c r="H506" s="185"/>
      <c r="I506" s="69"/>
      <c r="K506" s="209"/>
    </row>
    <row r="507" spans="1:12" s="28" customFormat="1" ht="18.75" customHeight="1" x14ac:dyDescent="0.2">
      <c r="A507" s="2"/>
      <c r="B507" s="83" t="s">
        <v>277</v>
      </c>
      <c r="C507" s="308"/>
      <c r="D507" s="308">
        <v>6624204730.1499519</v>
      </c>
      <c r="E507" s="308">
        <v>6624204730.1499519</v>
      </c>
      <c r="F507" s="315"/>
      <c r="G507" s="315"/>
      <c r="H507" s="186">
        <v>6.5020318371733055E-2</v>
      </c>
      <c r="I507" s="70"/>
      <c r="J507" s="5"/>
      <c r="K507" s="209" t="b">
        <f>IF(ABS(E507-SUM(E501:E506))&lt;0.001,TRUE,FALSE)</f>
        <v>1</v>
      </c>
    </row>
    <row r="508" spans="1:12" ht="10.5" customHeight="1" x14ac:dyDescent="0.2">
      <c r="A508" s="54"/>
      <c r="B508" s="52" t="s">
        <v>157</v>
      </c>
      <c r="C508" s="308">
        <v>8122654931.4687405</v>
      </c>
      <c r="D508" s="308">
        <v>33048953256.316307</v>
      </c>
      <c r="E508" s="308">
        <v>41171608187.785042</v>
      </c>
      <c r="F508" s="315">
        <v>1207437578.0270832</v>
      </c>
      <c r="G508" s="315">
        <v>171026353.27719375</v>
      </c>
      <c r="H508" s="186">
        <v>5.9656250827888169E-2</v>
      </c>
      <c r="I508" s="69"/>
      <c r="K508" s="209" t="b">
        <f>IF(ABS(E508-SUM(E421,E407,E452:E453,E473,E474,E475,E488:E499,E507))&lt;0.001,TRUE,FALSE)</f>
        <v>1</v>
      </c>
    </row>
    <row r="509" spans="1:12" ht="10.5" customHeight="1" x14ac:dyDescent="0.2">
      <c r="A509" s="2"/>
      <c r="B509" s="167" t="s">
        <v>181</v>
      </c>
      <c r="C509" s="319">
        <v>4.17</v>
      </c>
      <c r="D509" s="319">
        <v>-96.77000000000001</v>
      </c>
      <c r="E509" s="319">
        <v>-92.600000000000009</v>
      </c>
      <c r="F509" s="320"/>
      <c r="G509" s="320"/>
      <c r="H509" s="240"/>
      <c r="I509" s="69"/>
    </row>
    <row r="510" spans="1:12" s="28" customFormat="1" x14ac:dyDescent="0.2">
      <c r="A510" s="2"/>
      <c r="B510" s="168" t="s">
        <v>182</v>
      </c>
      <c r="C510" s="321"/>
      <c r="D510" s="321">
        <v>154.02000000000001</v>
      </c>
      <c r="E510" s="321">
        <v>154.02000000000001</v>
      </c>
      <c r="F510" s="322"/>
      <c r="G510" s="322"/>
      <c r="H510" s="194"/>
      <c r="I510" s="70"/>
      <c r="J510" s="5"/>
    </row>
    <row r="511" spans="1:12" s="28" customFormat="1" ht="12.75" x14ac:dyDescent="0.2">
      <c r="A511" s="54"/>
      <c r="B511" s="212" t="s">
        <v>31</v>
      </c>
      <c r="C511" s="431">
        <v>15002124994.918726</v>
      </c>
      <c r="D511" s="431">
        <v>41760753755.446388</v>
      </c>
      <c r="E511" s="431">
        <v>56762878750.365135</v>
      </c>
      <c r="F511" s="432"/>
      <c r="G511" s="432">
        <v>254290517.22873071</v>
      </c>
      <c r="H511" s="433">
        <v>5.5791970563361826E-2</v>
      </c>
      <c r="I511" s="70"/>
      <c r="J511" s="5"/>
      <c r="K511" s="209" t="b">
        <f>IF(ABS(E511-SUM(E298,E508:E510))&lt;0.001,TRUE,FALSE)</f>
        <v>1</v>
      </c>
    </row>
    <row r="512" spans="1:12" s="28" customFormat="1" x14ac:dyDescent="0.2">
      <c r="A512" s="54"/>
      <c r="B512" s="76" t="s">
        <v>13</v>
      </c>
      <c r="C512" s="274"/>
      <c r="D512" s="276"/>
      <c r="E512" s="276"/>
      <c r="F512" s="434"/>
      <c r="G512" s="429"/>
      <c r="H512" s="430"/>
      <c r="I512" s="70"/>
      <c r="J512" s="5"/>
    </row>
    <row r="513" spans="1:11" s="28" customFormat="1" x14ac:dyDescent="0.2">
      <c r="A513" s="54"/>
      <c r="B513" s="76" t="s">
        <v>14</v>
      </c>
      <c r="C513" s="275"/>
      <c r="D513" s="65"/>
      <c r="E513" s="65"/>
      <c r="F513" s="427"/>
      <c r="G513" s="427"/>
      <c r="H513" s="428"/>
      <c r="I513" s="70"/>
      <c r="J513" s="5"/>
    </row>
    <row r="514" spans="1:11" s="28" customFormat="1" ht="12" x14ac:dyDescent="0.2">
      <c r="A514" s="54"/>
      <c r="B514" s="229" t="s">
        <v>248</v>
      </c>
      <c r="C514" s="241"/>
      <c r="D514" s="241"/>
      <c r="E514" s="241"/>
      <c r="F514" s="241"/>
      <c r="G514" s="241"/>
      <c r="H514" s="433"/>
      <c r="I514" s="70"/>
      <c r="K514" s="209" t="b">
        <f>IF(ABS(E514-SUM(E512:E513))&lt;0.001,TRUE,FALSE)</f>
        <v>1</v>
      </c>
    </row>
    <row r="515" spans="1:11" s="28" customFormat="1" ht="12" x14ac:dyDescent="0.2">
      <c r="A515" s="54"/>
      <c r="B515" s="229" t="s">
        <v>298</v>
      </c>
      <c r="C515" s="323"/>
      <c r="D515" s="323">
        <v>240299.54000000018</v>
      </c>
      <c r="E515" s="323">
        <v>240299.54000000018</v>
      </c>
      <c r="F515" s="324"/>
      <c r="G515" s="324"/>
      <c r="H515" s="433">
        <v>-2.7860762856070309E-2</v>
      </c>
      <c r="I515" s="70"/>
    </row>
    <row r="516" spans="1:11" s="28" customFormat="1" ht="12" x14ac:dyDescent="0.2">
      <c r="A516" s="54"/>
      <c r="B516" s="229" t="s">
        <v>421</v>
      </c>
      <c r="C516" s="229"/>
      <c r="D516" s="323">
        <v>77228647.120439962</v>
      </c>
      <c r="E516" s="323">
        <v>77228647.120439962</v>
      </c>
      <c r="F516" s="323"/>
      <c r="G516" s="324"/>
      <c r="H516" s="433">
        <v>5.1530267435476729E-2</v>
      </c>
      <c r="I516" s="70"/>
    </row>
    <row r="517" spans="1:11" s="28" customFormat="1" ht="12" hidden="1" x14ac:dyDescent="0.2">
      <c r="A517" s="54"/>
      <c r="B517" s="229" t="s">
        <v>495</v>
      </c>
      <c r="C517" s="323"/>
      <c r="D517" s="323">
        <v>73161868.335518017</v>
      </c>
      <c r="E517" s="323">
        <v>73161868.335518017</v>
      </c>
      <c r="F517" s="323"/>
      <c r="G517" s="324"/>
      <c r="H517" s="433">
        <v>-0.52378009163076855</v>
      </c>
      <c r="I517" s="70"/>
    </row>
    <row r="518" spans="1:11" s="28" customFormat="1" ht="12" x14ac:dyDescent="0.2">
      <c r="A518" s="54"/>
      <c r="B518" s="229" t="s">
        <v>389</v>
      </c>
      <c r="C518" s="323"/>
      <c r="D518" s="323">
        <v>58912.859999999993</v>
      </c>
      <c r="E518" s="323">
        <v>58912.859999999993</v>
      </c>
      <c r="F518" s="323"/>
      <c r="G518" s="324">
        <v>93.23</v>
      </c>
      <c r="H518" s="433">
        <v>0.5410676823111491</v>
      </c>
      <c r="I518" s="70"/>
    </row>
    <row r="519" spans="1:11" s="28" customFormat="1" x14ac:dyDescent="0.2">
      <c r="A519" s="54"/>
      <c r="B519" s="265" t="s">
        <v>238</v>
      </c>
      <c r="C519" s="213"/>
      <c r="D519" s="213"/>
      <c r="E519" s="213"/>
      <c r="F519" s="213"/>
      <c r="G519" s="213"/>
      <c r="H519" s="214"/>
      <c r="I519" s="70"/>
    </row>
    <row r="520" spans="1:11" ht="9" customHeight="1" x14ac:dyDescent="0.2">
      <c r="A520" s="54"/>
      <c r="B520" s="265" t="s">
        <v>251</v>
      </c>
      <c r="C520" s="213"/>
      <c r="D520" s="213"/>
      <c r="E520" s="213"/>
      <c r="F520" s="213"/>
      <c r="G520" s="213"/>
      <c r="H520" s="214"/>
      <c r="I520" s="69"/>
    </row>
    <row r="521" spans="1:11" ht="16.5" customHeight="1" x14ac:dyDescent="0.2">
      <c r="A521" s="2"/>
      <c r="B521" s="265" t="s">
        <v>376</v>
      </c>
      <c r="C521" s="213"/>
      <c r="D521" s="213"/>
      <c r="E521" s="213"/>
      <c r="F521" s="165"/>
      <c r="G521" s="165"/>
      <c r="H521" s="215"/>
      <c r="I521" s="85"/>
    </row>
    <row r="522" spans="1:11" x14ac:dyDescent="0.2">
      <c r="B522" s="265" t="s">
        <v>282</v>
      </c>
      <c r="C522" s="85"/>
      <c r="D522" s="85"/>
      <c r="E522" s="86"/>
      <c r="F522" s="5"/>
      <c r="G522" s="5"/>
      <c r="H522" s="5"/>
      <c r="I522" s="8"/>
    </row>
    <row r="523" spans="1:11" ht="15.75" x14ac:dyDescent="0.25">
      <c r="B523" s="7" t="s">
        <v>288</v>
      </c>
      <c r="C523" s="8"/>
      <c r="D523" s="8"/>
      <c r="E523" s="8"/>
      <c r="F523" s="8"/>
      <c r="G523" s="8"/>
      <c r="H523" s="8"/>
    </row>
    <row r="524" spans="1:11" ht="19.5" customHeight="1" x14ac:dyDescent="0.2">
      <c r="B524" s="9"/>
      <c r="C524" s="10" t="str">
        <f>$C$3</f>
        <v>PERIODE DU 1.1 AU 31.7.2024</v>
      </c>
      <c r="D524" s="11"/>
      <c r="I524" s="15"/>
    </row>
    <row r="525" spans="1:11" ht="12.75" x14ac:dyDescent="0.2">
      <c r="B525" s="12" t="str">
        <f>B430</f>
        <v xml:space="preserve">             I - ASSURANCE MALADIE : DÉPENSES en milliers d'euros</v>
      </c>
      <c r="C525" s="13"/>
      <c r="D525" s="13"/>
      <c r="E525" s="13"/>
      <c r="F525" s="14"/>
      <c r="G525" s="15"/>
      <c r="H525" s="15"/>
      <c r="I525" s="20"/>
    </row>
    <row r="526" spans="1:11" ht="12.75" customHeight="1" x14ac:dyDescent="0.2">
      <c r="B526" s="831"/>
      <c r="C526" s="832"/>
      <c r="D526" s="87"/>
      <c r="E526" s="88" t="s">
        <v>6</v>
      </c>
      <c r="F526" s="339" t="str">
        <f>$H$5</f>
        <v>PCAP</v>
      </c>
      <c r="G526" s="197"/>
      <c r="H526" s="89"/>
      <c r="I526" s="20"/>
    </row>
    <row r="527" spans="1:11" ht="12.75" customHeight="1" x14ac:dyDescent="0.2">
      <c r="B527" s="848" t="s">
        <v>296</v>
      </c>
      <c r="C527" s="897"/>
      <c r="D527" s="90"/>
      <c r="E527" s="301"/>
      <c r="F527" s="239"/>
      <c r="G527" s="199"/>
      <c r="H527" s="90"/>
      <c r="I527" s="20"/>
    </row>
    <row r="528" spans="1:11" ht="22.5" customHeight="1" x14ac:dyDescent="0.2">
      <c r="A528" s="91"/>
      <c r="B528" s="852" t="s">
        <v>295</v>
      </c>
      <c r="C528" s="853"/>
      <c r="D528" s="93"/>
      <c r="E528" s="303"/>
      <c r="F528" s="237"/>
      <c r="G528" s="200"/>
      <c r="H528" s="93"/>
      <c r="I528" s="20"/>
    </row>
    <row r="529" spans="1:11" ht="22.5" customHeight="1" x14ac:dyDescent="0.2">
      <c r="A529" s="91"/>
      <c r="B529" s="92" t="s">
        <v>294</v>
      </c>
      <c r="C529" s="172"/>
      <c r="D529" s="93"/>
      <c r="E529" s="303">
        <v>44620043290.811356</v>
      </c>
      <c r="F529" s="237">
        <v>6.7230438393566683E-2</v>
      </c>
      <c r="G529" s="200"/>
      <c r="H529" s="93"/>
      <c r="I529" s="20"/>
      <c r="J529" s="104"/>
      <c r="K529" s="209" t="b">
        <f>IF(ABS(E529-SUM(E530,E535,E547:E548,E551:E556))&lt;0.001,TRUE,FALSE)</f>
        <v>1</v>
      </c>
    </row>
    <row r="530" spans="1:11" ht="15" customHeight="1" x14ac:dyDescent="0.2">
      <c r="B530" s="850" t="s">
        <v>410</v>
      </c>
      <c r="C530" s="851"/>
      <c r="D530" s="90"/>
      <c r="E530" s="303">
        <v>11222116516.606878</v>
      </c>
      <c r="F530" s="237">
        <v>3.2796057650669175E-2</v>
      </c>
      <c r="G530" s="201"/>
      <c r="H530" s="90"/>
      <c r="I530" s="20"/>
      <c r="J530" s="104"/>
      <c r="K530" s="209" t="b">
        <f>IF(ABS(E530-SUM(E531:E534))&lt;0.001,TRUE,FALSE)</f>
        <v>1</v>
      </c>
    </row>
    <row r="531" spans="1:11" ht="15" customHeight="1" x14ac:dyDescent="0.2">
      <c r="B531" s="846" t="s">
        <v>72</v>
      </c>
      <c r="C531" s="847"/>
      <c r="D531" s="90"/>
      <c r="E531" s="301">
        <v>747332142.55074894</v>
      </c>
      <c r="F531" s="239">
        <v>8.5271645505856419E-2</v>
      </c>
      <c r="G531" s="199"/>
      <c r="H531" s="90"/>
      <c r="I531" s="20"/>
      <c r="J531" s="104"/>
    </row>
    <row r="532" spans="1:11" ht="15" customHeight="1" x14ac:dyDescent="0.2">
      <c r="B532" s="421" t="s">
        <v>404</v>
      </c>
      <c r="C532" s="404"/>
      <c r="D532" s="90"/>
      <c r="E532" s="301">
        <v>8614282276.5233173</v>
      </c>
      <c r="F532" s="239">
        <v>-0.12042510150906172</v>
      </c>
      <c r="G532" s="199"/>
      <c r="H532" s="90"/>
      <c r="I532" s="20"/>
      <c r="J532" s="104"/>
    </row>
    <row r="533" spans="1:11" ht="15" customHeight="1" x14ac:dyDescent="0.2">
      <c r="B533" s="421" t="s">
        <v>407</v>
      </c>
      <c r="C533" s="404"/>
      <c r="D533" s="90"/>
      <c r="E533" s="301">
        <v>31029964.032411702</v>
      </c>
      <c r="F533" s="239">
        <v>-0.33529964943536272</v>
      </c>
      <c r="G533" s="199"/>
      <c r="H533" s="90"/>
      <c r="I533" s="20"/>
      <c r="J533" s="104"/>
    </row>
    <row r="534" spans="1:11" ht="15" customHeight="1" x14ac:dyDescent="0.2">
      <c r="B534" s="421" t="s">
        <v>405</v>
      </c>
      <c r="C534" s="404"/>
      <c r="D534" s="90"/>
      <c r="E534" s="301">
        <v>1829472133.5003998</v>
      </c>
      <c r="F534" s="239"/>
      <c r="G534" s="199"/>
      <c r="H534" s="90"/>
      <c r="I534" s="20"/>
      <c r="J534" s="104"/>
    </row>
    <row r="535" spans="1:11" ht="15" customHeight="1" x14ac:dyDescent="0.2">
      <c r="B535" s="829" t="s">
        <v>71</v>
      </c>
      <c r="C535" s="830"/>
      <c r="D535" s="90"/>
      <c r="E535" s="303">
        <v>27793603681.991692</v>
      </c>
      <c r="F535" s="237">
        <v>0.10246628009406966</v>
      </c>
      <c r="G535" s="201"/>
      <c r="H535" s="90"/>
      <c r="I535" s="20"/>
      <c r="J535" s="104"/>
      <c r="K535" s="209" t="b">
        <f>IF(ABS(E535-SUM(E536:E541))&lt;0.001,TRUE,FALSE)</f>
        <v>1</v>
      </c>
    </row>
    <row r="536" spans="1:11" ht="15" customHeight="1" x14ac:dyDescent="0.2">
      <c r="B536" s="846" t="s">
        <v>70</v>
      </c>
      <c r="C536" s="847"/>
      <c r="D536" s="90"/>
      <c r="E536" s="301"/>
      <c r="F536" s="239"/>
      <c r="G536" s="199"/>
      <c r="H536" s="90"/>
      <c r="I536" s="20"/>
      <c r="J536" s="104"/>
    </row>
    <row r="537" spans="1:11" ht="15" customHeight="1" x14ac:dyDescent="0.2">
      <c r="B537" s="846" t="s">
        <v>361</v>
      </c>
      <c r="C537" s="847"/>
      <c r="D537" s="90"/>
      <c r="E537" s="301">
        <v>0</v>
      </c>
      <c r="F537" s="239"/>
      <c r="G537" s="199"/>
      <c r="H537" s="90"/>
      <c r="I537" s="20"/>
      <c r="J537" s="104"/>
    </row>
    <row r="538" spans="1:11" ht="15" customHeight="1" x14ac:dyDescent="0.2">
      <c r="B538" s="844" t="s">
        <v>413</v>
      </c>
      <c r="C538" s="845"/>
      <c r="D538" s="90"/>
      <c r="E538" s="301">
        <v>21457515148.725842</v>
      </c>
      <c r="F538" s="239">
        <v>0.10132410292777339</v>
      </c>
      <c r="G538" s="199"/>
      <c r="H538" s="90"/>
      <c r="I538" s="20"/>
      <c r="J538" s="104"/>
    </row>
    <row r="539" spans="1:11" ht="15" customHeight="1" x14ac:dyDescent="0.2">
      <c r="B539" s="846" t="s">
        <v>357</v>
      </c>
      <c r="C539" s="847"/>
      <c r="D539" s="90"/>
      <c r="E539" s="301">
        <v>3914652945.9284105</v>
      </c>
      <c r="F539" s="239">
        <v>0.19310327207856393</v>
      </c>
      <c r="G539" s="199"/>
      <c r="H539" s="90"/>
      <c r="I539" s="20"/>
      <c r="J539" s="104"/>
    </row>
    <row r="540" spans="1:11" ht="15" customHeight="1" x14ac:dyDescent="0.2">
      <c r="B540" s="846" t="s">
        <v>358</v>
      </c>
      <c r="C540" s="847"/>
      <c r="D540" s="90"/>
      <c r="E540" s="301">
        <v>683593628.17625809</v>
      </c>
      <c r="F540" s="239">
        <v>2.9103478678949468E-2</v>
      </c>
      <c r="G540" s="199"/>
      <c r="H540" s="90"/>
      <c r="I540" s="20"/>
      <c r="J540" s="104"/>
    </row>
    <row r="541" spans="1:11" ht="12.75" customHeight="1" x14ac:dyDescent="0.2">
      <c r="B541" s="846" t="s">
        <v>359</v>
      </c>
      <c r="C541" s="847"/>
      <c r="D541" s="90"/>
      <c r="E541" s="301">
        <v>1737841959.1611803</v>
      </c>
      <c r="F541" s="239">
        <v>-2.4605102770762111E-2</v>
      </c>
      <c r="G541" s="199"/>
      <c r="H541" s="90"/>
      <c r="I541" s="20"/>
      <c r="J541" s="104"/>
      <c r="K541" s="209" t="b">
        <f>IF(ABS(E541-SUM(E542:E546))&lt;0.001,TRUE,FALSE)</f>
        <v>1</v>
      </c>
    </row>
    <row r="542" spans="1:11" ht="15" customHeight="1" x14ac:dyDescent="0.2">
      <c r="B542" s="812" t="s">
        <v>394</v>
      </c>
      <c r="C542" s="813"/>
      <c r="D542" s="90"/>
      <c r="E542" s="301">
        <v>1349584503.5823631</v>
      </c>
      <c r="F542" s="239">
        <v>-2.6180099669659285E-2</v>
      </c>
      <c r="G542" s="199"/>
      <c r="H542" s="90"/>
      <c r="I542" s="20"/>
      <c r="J542" s="104"/>
    </row>
    <row r="543" spans="1:11" ht="15" customHeight="1" x14ac:dyDescent="0.2">
      <c r="B543" s="812" t="s">
        <v>395</v>
      </c>
      <c r="C543" s="813"/>
      <c r="D543" s="90"/>
      <c r="E543" s="301">
        <v>26893486.424826857</v>
      </c>
      <c r="F543" s="239">
        <v>2.0306958030817279E-2</v>
      </c>
      <c r="G543" s="199"/>
      <c r="H543" s="90"/>
      <c r="I543" s="20"/>
      <c r="J543" s="104"/>
    </row>
    <row r="544" spans="1:11" ht="15" customHeight="1" x14ac:dyDescent="0.2">
      <c r="B544" s="812" t="s">
        <v>396</v>
      </c>
      <c r="C544" s="813"/>
      <c r="D544" s="90"/>
      <c r="E544" s="301">
        <v>44658598.226115011</v>
      </c>
      <c r="F544" s="239">
        <v>-0.17989156066733347</v>
      </c>
      <c r="G544" s="199"/>
      <c r="H544" s="90"/>
      <c r="I544" s="20"/>
      <c r="J544" s="104"/>
    </row>
    <row r="545" spans="1:11" ht="15" customHeight="1" x14ac:dyDescent="0.2">
      <c r="B545" s="812" t="s">
        <v>397</v>
      </c>
      <c r="C545" s="813"/>
      <c r="D545" s="90"/>
      <c r="E545" s="301">
        <v>11392572.731004909</v>
      </c>
      <c r="F545" s="239">
        <v>-4.7922011992554636E-2</v>
      </c>
      <c r="G545" s="199"/>
      <c r="H545" s="90"/>
      <c r="I545" s="20"/>
      <c r="J545" s="104"/>
    </row>
    <row r="546" spans="1:11" ht="12.75" x14ac:dyDescent="0.2">
      <c r="B546" s="836" t="s">
        <v>406</v>
      </c>
      <c r="C546" s="837"/>
      <c r="D546" s="90"/>
      <c r="E546" s="301">
        <v>305312798.19687039</v>
      </c>
      <c r="F546" s="239">
        <v>7.5165664465355331E-3</v>
      </c>
      <c r="G546" s="199"/>
      <c r="H546" s="90"/>
      <c r="I546" s="20"/>
      <c r="J546" s="104"/>
    </row>
    <row r="547" spans="1:11" ht="18.75" customHeight="1" x14ac:dyDescent="0.2">
      <c r="B547" s="829" t="s">
        <v>362</v>
      </c>
      <c r="C547" s="830"/>
      <c r="D547" s="90"/>
      <c r="E547" s="303">
        <v>12077755.749999972</v>
      </c>
      <c r="F547" s="237">
        <v>0.18206360987128201</v>
      </c>
      <c r="G547" s="199"/>
      <c r="H547" s="90"/>
      <c r="I547" s="20"/>
      <c r="J547" s="104"/>
      <c r="K547" s="209"/>
    </row>
    <row r="548" spans="1:11" ht="27.75" customHeight="1" x14ac:dyDescent="0.2">
      <c r="B548" s="827" t="s">
        <v>363</v>
      </c>
      <c r="C548" s="843"/>
      <c r="D548" s="90"/>
      <c r="E548" s="303">
        <v>5592245336.4627848</v>
      </c>
      <c r="F548" s="237">
        <v>-2.2817197522352894E-2</v>
      </c>
      <c r="G548" s="201"/>
      <c r="H548" s="90"/>
      <c r="I548" s="20"/>
      <c r="J548" s="104"/>
      <c r="K548" s="209" t="b">
        <f>IF(ABS(E548-SUM(E549:E550))&lt;0.001,TRUE,FALSE)</f>
        <v>1</v>
      </c>
    </row>
    <row r="549" spans="1:11" ht="17.25" customHeight="1" x14ac:dyDescent="0.2">
      <c r="B549" s="423" t="s">
        <v>408</v>
      </c>
      <c r="C549" s="405"/>
      <c r="D549" s="90"/>
      <c r="E549" s="301">
        <v>5357862688.6404247</v>
      </c>
      <c r="F549" s="239">
        <v>-4.4075354829074431E-2</v>
      </c>
      <c r="G549" s="201"/>
      <c r="H549" s="90"/>
      <c r="I549" s="20"/>
      <c r="J549" s="104"/>
    </row>
    <row r="550" spans="1:11" ht="24" customHeight="1" x14ac:dyDescent="0.2">
      <c r="B550" s="423" t="s">
        <v>409</v>
      </c>
      <c r="C550" s="405"/>
      <c r="D550" s="90"/>
      <c r="E550" s="301">
        <v>234382647.82236031</v>
      </c>
      <c r="F550" s="239">
        <v>0.98758267883132689</v>
      </c>
      <c r="G550" s="201"/>
      <c r="H550" s="90"/>
      <c r="I550" s="20"/>
      <c r="J550" s="104"/>
    </row>
    <row r="551" spans="1:11" s="363" customFormat="1" ht="21.75" customHeight="1" x14ac:dyDescent="0.2">
      <c r="A551" s="6"/>
      <c r="B551" s="827" t="s">
        <v>364</v>
      </c>
      <c r="C551" s="843"/>
      <c r="D551" s="90"/>
      <c r="E551" s="301"/>
      <c r="F551" s="239"/>
      <c r="G551" s="199"/>
      <c r="H551" s="90"/>
      <c r="I551" s="362"/>
      <c r="J551" s="359"/>
    </row>
    <row r="552" spans="1:11" s="363" customFormat="1" ht="27" customHeight="1" x14ac:dyDescent="0.2">
      <c r="A552" s="356"/>
      <c r="B552" s="827" t="s">
        <v>365</v>
      </c>
      <c r="C552" s="835"/>
      <c r="D552" s="360"/>
      <c r="E552" s="301"/>
      <c r="F552" s="239"/>
      <c r="G552" s="361"/>
      <c r="H552" s="360"/>
      <c r="I552" s="362"/>
      <c r="J552" s="359"/>
    </row>
    <row r="553" spans="1:11" s="363" customFormat="1" ht="19.5" customHeight="1" x14ac:dyDescent="0.2">
      <c r="A553" s="356"/>
      <c r="B553" s="827" t="s">
        <v>366</v>
      </c>
      <c r="C553" s="835"/>
      <c r="D553" s="360"/>
      <c r="E553" s="301"/>
      <c r="F553" s="239"/>
      <c r="G553" s="361"/>
      <c r="H553" s="360"/>
      <c r="I553" s="362"/>
      <c r="J553" s="359"/>
    </row>
    <row r="554" spans="1:11" s="363" customFormat="1" ht="18.75" customHeight="1" x14ac:dyDescent="0.2">
      <c r="A554" s="356"/>
      <c r="B554" s="827" t="s">
        <v>367</v>
      </c>
      <c r="C554" s="835"/>
      <c r="D554" s="360"/>
      <c r="E554" s="301"/>
      <c r="F554" s="239"/>
      <c r="G554" s="361"/>
      <c r="H554" s="360"/>
      <c r="I554" s="362"/>
      <c r="J554" s="359"/>
    </row>
    <row r="555" spans="1:11" ht="12.75" customHeight="1" x14ac:dyDescent="0.2">
      <c r="A555" s="356"/>
      <c r="B555" s="827" t="s">
        <v>368</v>
      </c>
      <c r="C555" s="896"/>
      <c r="D555" s="360"/>
      <c r="E555" s="301"/>
      <c r="F555" s="239"/>
      <c r="G555" s="361"/>
      <c r="H555" s="360"/>
      <c r="I555" s="20"/>
      <c r="J555" s="104"/>
    </row>
    <row r="556" spans="1:11" s="95" customFormat="1" ht="16.5" customHeight="1" x14ac:dyDescent="0.2">
      <c r="A556" s="6"/>
      <c r="B556" s="827" t="s">
        <v>369</v>
      </c>
      <c r="C556" s="896"/>
      <c r="D556" s="90"/>
      <c r="E556" s="301"/>
      <c r="F556" s="239"/>
      <c r="G556" s="201"/>
      <c r="H556" s="90"/>
      <c r="I556" s="94"/>
      <c r="J556" s="104"/>
    </row>
    <row r="557" spans="1:11" s="95" customFormat="1" ht="16.5" customHeight="1" x14ac:dyDescent="0.2">
      <c r="A557" s="91"/>
      <c r="B557" s="833" t="s">
        <v>66</v>
      </c>
      <c r="C557" s="834"/>
      <c r="D557" s="93"/>
      <c r="E557" s="303">
        <v>1848199267.5870833</v>
      </c>
      <c r="F557" s="237">
        <v>2.1621687921952626E-2</v>
      </c>
      <c r="G557" s="200"/>
      <c r="H557" s="93"/>
      <c r="I557" s="94"/>
      <c r="J557" s="104"/>
    </row>
    <row r="558" spans="1:11" ht="16.5" customHeight="1" x14ac:dyDescent="0.2">
      <c r="A558" s="91"/>
      <c r="B558" s="829" t="s">
        <v>375</v>
      </c>
      <c r="C558" s="830"/>
      <c r="D558" s="93"/>
      <c r="E558" s="301">
        <v>1824415893.8070853</v>
      </c>
      <c r="F558" s="239">
        <v>2.1164400770326219E-2</v>
      </c>
      <c r="G558" s="200"/>
      <c r="H558" s="93"/>
      <c r="I558" s="20"/>
      <c r="J558" s="104"/>
    </row>
    <row r="559" spans="1:11" ht="13.5" customHeight="1" x14ac:dyDescent="0.2">
      <c r="B559" s="829" t="s">
        <v>236</v>
      </c>
      <c r="C559" s="830"/>
      <c r="D559" s="90"/>
      <c r="E559" s="301">
        <v>-449215</v>
      </c>
      <c r="F559" s="239">
        <v>-0.22652090665527924</v>
      </c>
      <c r="G559" s="199"/>
      <c r="H559" s="90"/>
      <c r="I559" s="20"/>
      <c r="J559" s="104"/>
    </row>
    <row r="560" spans="1:11" s="95" customFormat="1" ht="16.5" customHeight="1" x14ac:dyDescent="0.2">
      <c r="A560" s="6"/>
      <c r="B560" s="829" t="s">
        <v>316</v>
      </c>
      <c r="C560" s="830"/>
      <c r="D560" s="90"/>
      <c r="E560" s="301">
        <v>-33636</v>
      </c>
      <c r="F560" s="239">
        <v>-3.0271579311537788E-2</v>
      </c>
      <c r="G560" s="199"/>
      <c r="H560" s="90"/>
      <c r="I560" s="94"/>
      <c r="J560" s="104"/>
    </row>
    <row r="561" spans="1:11" ht="18" customHeight="1" x14ac:dyDescent="0.2">
      <c r="A561" s="91"/>
      <c r="B561" s="833" t="s">
        <v>67</v>
      </c>
      <c r="C561" s="834"/>
      <c r="D561" s="93"/>
      <c r="E561" s="303">
        <v>310571725.6906758</v>
      </c>
      <c r="F561" s="237">
        <v>0.10371466317008027</v>
      </c>
      <c r="G561" s="200"/>
      <c r="H561" s="93"/>
      <c r="I561" s="20"/>
      <c r="J561" s="104"/>
      <c r="K561" s="209" t="b">
        <f>IF(ABS(E561-SUM(E562:E563))&lt;0.001,TRUE,FALSE)</f>
        <v>1</v>
      </c>
    </row>
    <row r="562" spans="1:11" ht="12.75" x14ac:dyDescent="0.2">
      <c r="B562" s="829" t="s">
        <v>68</v>
      </c>
      <c r="C562" s="830"/>
      <c r="D562" s="90"/>
      <c r="E562" s="301">
        <v>280720153.16999865</v>
      </c>
      <c r="F562" s="239">
        <v>0.11057408162923577</v>
      </c>
      <c r="G562" s="199"/>
      <c r="H562" s="90"/>
      <c r="I562" s="20"/>
      <c r="J562" s="104"/>
    </row>
    <row r="563" spans="1:11" s="95" customFormat="1" ht="12.75" x14ac:dyDescent="0.2">
      <c r="A563" s="6"/>
      <c r="B563" s="829" t="s">
        <v>69</v>
      </c>
      <c r="C563" s="830"/>
      <c r="D563" s="90"/>
      <c r="E563" s="301">
        <v>29851572.520677146</v>
      </c>
      <c r="F563" s="239">
        <v>4.3127115136776917E-2</v>
      </c>
      <c r="G563" s="199"/>
      <c r="H563" s="90"/>
      <c r="I563" s="94"/>
      <c r="J563" s="104"/>
    </row>
    <row r="564" spans="1:11" ht="31.5" customHeight="1" x14ac:dyDescent="0.2">
      <c r="A564" s="91"/>
      <c r="B564" s="838" t="s">
        <v>293</v>
      </c>
      <c r="C564" s="839"/>
      <c r="D564" s="98"/>
      <c r="E564" s="326">
        <v>46778814284.089111</v>
      </c>
      <c r="F564" s="243">
        <v>6.5584780241144225E-2</v>
      </c>
      <c r="G564" s="202"/>
      <c r="H564" s="99"/>
      <c r="I564" s="8"/>
      <c r="K564" s="209" t="b">
        <f>IF(ABS(E564-SUM(E529,E557,E561))&lt;0.001,TRUE,FALSE)</f>
        <v>1</v>
      </c>
    </row>
    <row r="565" spans="1:11" ht="18.75" customHeight="1" x14ac:dyDescent="0.25">
      <c r="B565" s="7" t="s">
        <v>288</v>
      </c>
      <c r="C565" s="8"/>
      <c r="D565" s="8"/>
      <c r="E565" s="8"/>
      <c r="F565" s="8"/>
      <c r="G565" s="8"/>
      <c r="H565" s="8"/>
    </row>
    <row r="566" spans="1:11" ht="19.5" customHeight="1" x14ac:dyDescent="0.2">
      <c r="B566" s="9"/>
      <c r="C566" s="10" t="str">
        <f>$C$3</f>
        <v>PERIODE DU 1.1 AU 31.7.2024</v>
      </c>
      <c r="D566" s="11"/>
      <c r="I566" s="5"/>
    </row>
    <row r="567" spans="1:11" ht="12.75" x14ac:dyDescent="0.2">
      <c r="B567" s="12" t="str">
        <f>B525</f>
        <v xml:space="preserve">             I - ASSURANCE MALADIE : DÉPENSES en milliers d'euros</v>
      </c>
      <c r="C567" s="13"/>
      <c r="D567" s="13"/>
      <c r="E567" s="13"/>
      <c r="F567" s="14"/>
      <c r="G567" s="15"/>
      <c r="H567" s="15"/>
      <c r="I567" s="5"/>
    </row>
    <row r="568" spans="1:11" s="104" customFormat="1" ht="13.5" customHeight="1" x14ac:dyDescent="0.2">
      <c r="A568" s="6"/>
      <c r="B568" s="831"/>
      <c r="C568" s="832"/>
      <c r="D568" s="87"/>
      <c r="E568" s="88" t="s">
        <v>6</v>
      </c>
      <c r="F568" s="339" t="str">
        <f>$H$5</f>
        <v>PCAP</v>
      </c>
      <c r="G568" s="89"/>
      <c r="H568" s="20"/>
    </row>
    <row r="569" spans="1:11" s="104" customFormat="1" ht="27" customHeight="1" x14ac:dyDescent="0.2">
      <c r="A569" s="6"/>
      <c r="B569" s="840" t="s">
        <v>292</v>
      </c>
      <c r="C569" s="841"/>
      <c r="D569" s="842"/>
      <c r="E569" s="101"/>
      <c r="F569" s="176"/>
      <c r="G569" s="102"/>
      <c r="H569" s="103"/>
    </row>
    <row r="570" spans="1:11" s="104" customFormat="1" ht="32.25" customHeight="1" x14ac:dyDescent="0.2">
      <c r="A570" s="6"/>
      <c r="B570" s="809" t="s">
        <v>291</v>
      </c>
      <c r="C570" s="810"/>
      <c r="D570" s="811"/>
      <c r="E570" s="327">
        <v>7398812375.8982239</v>
      </c>
      <c r="F570" s="177">
        <v>4.2378811572271857E-2</v>
      </c>
      <c r="G570" s="105"/>
      <c r="H570" s="106"/>
      <c r="K570" s="209" t="b">
        <f>IF(ABS(E570-SUM(E571,E585,E593:E594,E598))&lt;0.001,TRUE,FALSE)</f>
        <v>1</v>
      </c>
    </row>
    <row r="571" spans="1:11" s="104" customFormat="1" ht="28.5" customHeight="1" x14ac:dyDescent="0.2">
      <c r="A571" s="6"/>
      <c r="B571" s="800" t="s">
        <v>183</v>
      </c>
      <c r="C571" s="801"/>
      <c r="D571" s="805"/>
      <c r="E571" s="327">
        <v>5953419985.6273432</v>
      </c>
      <c r="F571" s="177">
        <v>3.2300316021339093E-2</v>
      </c>
      <c r="G571" s="109"/>
      <c r="H571" s="106"/>
      <c r="K571" s="209" t="b">
        <f>IF(ABS(E571-SUM(E572:E584))&lt;0.001,TRUE,FALSE)</f>
        <v>1</v>
      </c>
    </row>
    <row r="572" spans="1:11" s="104" customFormat="1" ht="12.75" x14ac:dyDescent="0.2">
      <c r="A572" s="6"/>
      <c r="B572" s="806" t="s">
        <v>53</v>
      </c>
      <c r="C572" s="807"/>
      <c r="D572" s="808"/>
      <c r="E572" s="328">
        <v>4381707889.9000006</v>
      </c>
      <c r="F572" s="174">
        <v>4.9799583962306437E-2</v>
      </c>
      <c r="G572" s="109"/>
      <c r="H572" s="106"/>
    </row>
    <row r="573" spans="1:11" s="104" customFormat="1" ht="12.75" x14ac:dyDescent="0.2">
      <c r="A573" s="6"/>
      <c r="B573" s="169" t="s">
        <v>360</v>
      </c>
      <c r="C573" s="383"/>
      <c r="D573" s="384"/>
      <c r="E573" s="328">
        <v>214041304.10957804</v>
      </c>
      <c r="F573" s="174">
        <v>-0.36857430317860029</v>
      </c>
      <c r="G573" s="109"/>
      <c r="H573" s="106"/>
    </row>
    <row r="574" spans="1:11" s="104" customFormat="1" ht="42.75" customHeight="1" x14ac:dyDescent="0.2">
      <c r="A574" s="6"/>
      <c r="B574" s="806" t="s">
        <v>429</v>
      </c>
      <c r="C574" s="807"/>
      <c r="D574" s="808"/>
      <c r="E574" s="328">
        <v>240050613.63000178</v>
      </c>
      <c r="F574" s="174">
        <v>4.6248427579256512E-2</v>
      </c>
      <c r="G574" s="109"/>
      <c r="H574" s="106"/>
    </row>
    <row r="575" spans="1:11" s="104" customFormat="1" ht="15" customHeight="1" x14ac:dyDescent="0.2">
      <c r="A575" s="6"/>
      <c r="B575" s="806" t="s">
        <v>54</v>
      </c>
      <c r="C575" s="807"/>
      <c r="D575" s="808"/>
      <c r="E575" s="328">
        <v>15726673.209999986</v>
      </c>
      <c r="F575" s="174">
        <v>1.5930709809386379E-2</v>
      </c>
      <c r="G575" s="109"/>
      <c r="H575" s="106"/>
    </row>
    <row r="576" spans="1:11" s="104" customFormat="1" ht="15" customHeight="1" x14ac:dyDescent="0.2">
      <c r="A576" s="6"/>
      <c r="B576" s="806" t="s">
        <v>496</v>
      </c>
      <c r="C576" s="807"/>
      <c r="D576" s="808"/>
      <c r="E576" s="328">
        <v>39056708.190001145</v>
      </c>
      <c r="F576" s="174">
        <v>4.0597325786182692E-2</v>
      </c>
      <c r="G576" s="109"/>
      <c r="H576" s="106"/>
    </row>
    <row r="577" spans="1:11" s="104" customFormat="1" ht="12.75" x14ac:dyDescent="0.2">
      <c r="A577" s="6"/>
      <c r="B577" s="806" t="s">
        <v>302</v>
      </c>
      <c r="C577" s="807"/>
      <c r="D577" s="808"/>
      <c r="E577" s="328">
        <v>3905.8900000000044</v>
      </c>
      <c r="F577" s="174">
        <v>0.75606389626972326</v>
      </c>
      <c r="G577" s="109"/>
      <c r="H577" s="106"/>
    </row>
    <row r="578" spans="1:11" s="104" customFormat="1" ht="12.75" x14ac:dyDescent="0.2">
      <c r="A578" s="6"/>
      <c r="B578" s="169" t="s">
        <v>184</v>
      </c>
      <c r="C578" s="170"/>
      <c r="D578" s="171"/>
      <c r="E578" s="328">
        <v>456765798.4300006</v>
      </c>
      <c r="F578" s="174">
        <v>0.15961620412581512</v>
      </c>
      <c r="G578" s="109"/>
      <c r="H578" s="110"/>
    </row>
    <row r="579" spans="1:11" s="104" customFormat="1" ht="12.75" x14ac:dyDescent="0.2">
      <c r="A579" s="6"/>
      <c r="B579" s="395" t="s">
        <v>373</v>
      </c>
      <c r="C579" s="170"/>
      <c r="D579" s="171"/>
      <c r="E579" s="328">
        <v>503807030.00999939</v>
      </c>
      <c r="F579" s="174">
        <v>4.4736231422606521E-2</v>
      </c>
      <c r="G579" s="109"/>
      <c r="H579" s="110"/>
    </row>
    <row r="580" spans="1:11" s="104" customFormat="1" ht="14.25" customHeight="1" x14ac:dyDescent="0.2">
      <c r="A580" s="6"/>
      <c r="B580" s="169" t="s">
        <v>185</v>
      </c>
      <c r="C580" s="170"/>
      <c r="D580" s="171"/>
      <c r="E580" s="328">
        <v>463508.25776199898</v>
      </c>
      <c r="F580" s="174">
        <v>-0.12454675847927621</v>
      </c>
      <c r="G580" s="109"/>
      <c r="H580" s="110"/>
    </row>
    <row r="581" spans="1:11" s="104" customFormat="1" ht="12.75" x14ac:dyDescent="0.2">
      <c r="A581" s="6"/>
      <c r="B581" s="806" t="s">
        <v>186</v>
      </c>
      <c r="C581" s="807"/>
      <c r="D581" s="808"/>
      <c r="E581" s="328">
        <v>99223619.709999487</v>
      </c>
      <c r="F581" s="174">
        <v>7.1819456602317588E-2</v>
      </c>
      <c r="G581" s="109"/>
      <c r="H581" s="110"/>
    </row>
    <row r="582" spans="1:11" s="104" customFormat="1" ht="12.75" x14ac:dyDescent="0.2">
      <c r="A582" s="6"/>
      <c r="B582" s="806" t="s">
        <v>187</v>
      </c>
      <c r="C582" s="807"/>
      <c r="D582" s="808"/>
      <c r="E582" s="328"/>
      <c r="F582" s="174"/>
      <c r="G582" s="109"/>
      <c r="H582" s="106"/>
    </row>
    <row r="583" spans="1:11" s="104" customFormat="1" ht="12.75" x14ac:dyDescent="0.2">
      <c r="A583" s="6"/>
      <c r="B583" s="806" t="s">
        <v>188</v>
      </c>
      <c r="C583" s="807"/>
      <c r="D583" s="808"/>
      <c r="E583" s="328">
        <v>610997.28999999573</v>
      </c>
      <c r="F583" s="174">
        <v>1.859920382530067E-2</v>
      </c>
      <c r="G583" s="109"/>
      <c r="H583" s="106"/>
    </row>
    <row r="584" spans="1:11" s="104" customFormat="1" ht="21" customHeight="1" x14ac:dyDescent="0.2">
      <c r="A584" s="6"/>
      <c r="B584" s="806" t="s">
        <v>378</v>
      </c>
      <c r="C584" s="807"/>
      <c r="D584" s="808"/>
      <c r="E584" s="328">
        <v>1961937</v>
      </c>
      <c r="F584" s="174">
        <v>-2.5368553664076199E-2</v>
      </c>
      <c r="G584" s="109"/>
      <c r="H584" s="106"/>
    </row>
    <row r="585" spans="1:11" s="104" customFormat="1" ht="18" customHeight="1" x14ac:dyDescent="0.2">
      <c r="A585" s="6"/>
      <c r="B585" s="800" t="s">
        <v>55</v>
      </c>
      <c r="C585" s="801"/>
      <c r="D585" s="805"/>
      <c r="E585" s="327">
        <v>173344569.91089517</v>
      </c>
      <c r="F585" s="177">
        <v>8.1341379181597118E-2</v>
      </c>
      <c r="G585" s="108"/>
      <c r="H585" s="106"/>
      <c r="K585" s="209" t="b">
        <f>IF(ABS(E585-SUM(E586,E589,E592))&lt;0.001,TRUE,FALSE)</f>
        <v>1</v>
      </c>
    </row>
    <row r="586" spans="1:11" s="104" customFormat="1" ht="15" customHeight="1" x14ac:dyDescent="0.2">
      <c r="A586" s="6"/>
      <c r="B586" s="824" t="s">
        <v>56</v>
      </c>
      <c r="C586" s="825"/>
      <c r="D586" s="826"/>
      <c r="E586" s="328">
        <v>97548780.941136032</v>
      </c>
      <c r="F586" s="174">
        <v>5.5176551394518381E-2</v>
      </c>
      <c r="G586" s="109"/>
      <c r="H586" s="106"/>
      <c r="K586" s="209" t="b">
        <f>IF(ABS(E586-SUM(E587:E588))&lt;0.001,TRUE,FALSE)</f>
        <v>1</v>
      </c>
    </row>
    <row r="587" spans="1:11" s="104" customFormat="1" ht="15" customHeight="1" x14ac:dyDescent="0.2">
      <c r="A587" s="6"/>
      <c r="B587" s="806" t="s">
        <v>57</v>
      </c>
      <c r="C587" s="807"/>
      <c r="D587" s="808"/>
      <c r="E587" s="328">
        <v>3343185.8700002008</v>
      </c>
      <c r="F587" s="174">
        <v>6.1393104020598388E-2</v>
      </c>
      <c r="G587" s="109"/>
      <c r="H587" s="111"/>
    </row>
    <row r="588" spans="1:11" s="104" customFormat="1" ht="18" customHeight="1" x14ac:dyDescent="0.2">
      <c r="A588" s="24"/>
      <c r="B588" s="806" t="s">
        <v>58</v>
      </c>
      <c r="C588" s="807"/>
      <c r="D588" s="808"/>
      <c r="E588" s="328">
        <v>94205595.071135834</v>
      </c>
      <c r="F588" s="174">
        <v>5.4957274915216292E-2</v>
      </c>
      <c r="G588" s="109"/>
      <c r="H588" s="112"/>
    </row>
    <row r="589" spans="1:11" s="104" customFormat="1" ht="15" customHeight="1" x14ac:dyDescent="0.2">
      <c r="A589" s="24"/>
      <c r="B589" s="824" t="s">
        <v>379</v>
      </c>
      <c r="C589" s="825"/>
      <c r="D589" s="826"/>
      <c r="E589" s="328">
        <v>75795788.969759122</v>
      </c>
      <c r="F589" s="174">
        <v>0.11698797104691772</v>
      </c>
      <c r="G589" s="109"/>
      <c r="H589" s="107"/>
      <c r="K589" s="209" t="b">
        <f>IF(ABS(E589-SUM(E590:E591))&lt;0.001,TRUE,FALSE)</f>
        <v>1</v>
      </c>
    </row>
    <row r="590" spans="1:11" s="104" customFormat="1" ht="15" customHeight="1" x14ac:dyDescent="0.2">
      <c r="A590" s="6"/>
      <c r="B590" s="806" t="s">
        <v>372</v>
      </c>
      <c r="C590" s="807"/>
      <c r="D590" s="808"/>
      <c r="E590" s="328">
        <v>7443.17</v>
      </c>
      <c r="F590" s="174">
        <v>0.20405159040210163</v>
      </c>
      <c r="G590" s="109"/>
      <c r="H590" s="106"/>
    </row>
    <row r="591" spans="1:11" s="104" customFormat="1" ht="15" customHeight="1" x14ac:dyDescent="0.2">
      <c r="A591" s="6"/>
      <c r="B591" s="806" t="s">
        <v>434</v>
      </c>
      <c r="C591" s="807"/>
      <c r="D591" s="808"/>
      <c r="E591" s="328">
        <v>75788345.79975912</v>
      </c>
      <c r="F591" s="174">
        <v>0.11698003886722375</v>
      </c>
      <c r="G591" s="109"/>
      <c r="H591" s="111"/>
    </row>
    <row r="592" spans="1:11" s="104" customFormat="1" ht="18" customHeight="1" x14ac:dyDescent="0.2">
      <c r="A592" s="6"/>
      <c r="B592" s="824" t="s">
        <v>180</v>
      </c>
      <c r="C592" s="825"/>
      <c r="D592" s="826"/>
      <c r="E592" s="328"/>
      <c r="F592" s="174"/>
      <c r="G592" s="109"/>
      <c r="H592" s="111"/>
    </row>
    <row r="593" spans="1:11" s="104" customFormat="1" ht="26.25" customHeight="1" x14ac:dyDescent="0.2">
      <c r="A593" s="24"/>
      <c r="B593" s="800" t="s">
        <v>189</v>
      </c>
      <c r="C593" s="801"/>
      <c r="D593" s="805"/>
      <c r="E593" s="327">
        <v>568903956.58999026</v>
      </c>
      <c r="F593" s="177">
        <v>2.3336058991462405E-2</v>
      </c>
      <c r="G593" s="109"/>
      <c r="H593" s="107"/>
    </row>
    <row r="594" spans="1:11" s="104" customFormat="1" ht="17.25" customHeight="1" x14ac:dyDescent="0.2">
      <c r="A594" s="6"/>
      <c r="B594" s="800" t="s">
        <v>190</v>
      </c>
      <c r="C594" s="801"/>
      <c r="D594" s="805"/>
      <c r="E594" s="327">
        <v>762860845.90999472</v>
      </c>
      <c r="F594" s="177">
        <v>0.13316769680169127</v>
      </c>
      <c r="G594" s="109"/>
      <c r="H594" s="106"/>
      <c r="K594" s="209" t="b">
        <f>IF(ABS(E594-SUM(E595:E597))&lt;0.001,TRUE,FALSE)</f>
        <v>1</v>
      </c>
    </row>
    <row r="595" spans="1:11" s="104" customFormat="1" ht="17.25" customHeight="1" x14ac:dyDescent="0.2">
      <c r="A595" s="6"/>
      <c r="B595" s="806" t="s">
        <v>191</v>
      </c>
      <c r="C595" s="807"/>
      <c r="D595" s="808"/>
      <c r="E595" s="328">
        <v>651807143.60999537</v>
      </c>
      <c r="F595" s="174">
        <v>0.13729941446940575</v>
      </c>
      <c r="G595" s="109"/>
      <c r="H595" s="106"/>
    </row>
    <row r="596" spans="1:11" s="104" customFormat="1" ht="17.25" customHeight="1" x14ac:dyDescent="0.2">
      <c r="A596" s="6"/>
      <c r="B596" s="806" t="s">
        <v>392</v>
      </c>
      <c r="C596" s="807"/>
      <c r="D596" s="808"/>
      <c r="E596" s="328">
        <v>301703.88000000227</v>
      </c>
      <c r="F596" s="174">
        <v>0.10248458167551555</v>
      </c>
      <c r="G596" s="109"/>
      <c r="H596" s="106"/>
    </row>
    <row r="597" spans="1:11" s="104" customFormat="1" ht="33" customHeight="1" x14ac:dyDescent="0.2">
      <c r="A597" s="6"/>
      <c r="B597" s="419" t="s">
        <v>393</v>
      </c>
      <c r="C597" s="383"/>
      <c r="D597" s="384"/>
      <c r="E597" s="328">
        <v>110751998.41999935</v>
      </c>
      <c r="F597" s="174">
        <v>0.10952922545959543</v>
      </c>
      <c r="G597" s="109"/>
      <c r="H597" s="106"/>
    </row>
    <row r="598" spans="1:11" s="104" customFormat="1" ht="32.25" customHeight="1" x14ac:dyDescent="0.2">
      <c r="A598" s="6"/>
      <c r="B598" s="800" t="s">
        <v>82</v>
      </c>
      <c r="C598" s="814"/>
      <c r="D598" s="815"/>
      <c r="E598" s="327">
        <v>-59716982.140000001</v>
      </c>
      <c r="F598" s="177">
        <v>1.9425639615167301E-2</v>
      </c>
      <c r="G598" s="102"/>
      <c r="H598" s="106"/>
    </row>
    <row r="599" spans="1:11" s="104" customFormat="1" ht="12.75" customHeight="1" x14ac:dyDescent="0.2">
      <c r="A599" s="24"/>
      <c r="B599" s="809" t="s">
        <v>60</v>
      </c>
      <c r="C599" s="810"/>
      <c r="D599" s="811"/>
      <c r="E599" s="327">
        <v>375175567.17251778</v>
      </c>
      <c r="F599" s="177">
        <v>-0.30180736912489048</v>
      </c>
      <c r="G599" s="105"/>
      <c r="H599" s="107"/>
      <c r="K599" s="209" t="b">
        <f>IF(ABS(E599-SUM(E600:E602))&lt;0.001,TRUE,FALSE)</f>
        <v>1</v>
      </c>
    </row>
    <row r="600" spans="1:11" s="104" customFormat="1" ht="12.75" customHeight="1" x14ac:dyDescent="0.2">
      <c r="A600" s="24"/>
      <c r="B600" s="802" t="s">
        <v>390</v>
      </c>
      <c r="C600" s="803"/>
      <c r="D600" s="804"/>
      <c r="E600" s="328">
        <v>219862028.48867297</v>
      </c>
      <c r="F600" s="174">
        <v>-0.40314096672049859</v>
      </c>
      <c r="G600" s="105"/>
      <c r="H600" s="107"/>
    </row>
    <row r="601" spans="1:11" s="104" customFormat="1" ht="12.75" x14ac:dyDescent="0.2">
      <c r="A601" s="24"/>
      <c r="B601" s="802" t="s">
        <v>391</v>
      </c>
      <c r="C601" s="803"/>
      <c r="D601" s="804"/>
      <c r="E601" s="328">
        <v>155313538.68384477</v>
      </c>
      <c r="F601" s="174">
        <v>-8.0916626250659651E-2</v>
      </c>
      <c r="G601" s="105"/>
      <c r="H601" s="107"/>
    </row>
    <row r="602" spans="1:11" s="104" customFormat="1" ht="12.75" x14ac:dyDescent="0.2">
      <c r="A602" s="24"/>
      <c r="B602" s="802" t="s">
        <v>462</v>
      </c>
      <c r="C602" s="803"/>
      <c r="D602" s="804"/>
      <c r="E602" s="328"/>
      <c r="F602" s="174"/>
      <c r="G602" s="105"/>
      <c r="H602" s="107"/>
    </row>
    <row r="603" spans="1:11" s="359" customFormat="1" ht="12.75" hidden="1" x14ac:dyDescent="0.2">
      <c r="A603" s="6"/>
      <c r="B603" s="809"/>
      <c r="C603" s="810"/>
      <c r="D603" s="811"/>
      <c r="E603" s="327"/>
      <c r="F603" s="177"/>
      <c r="G603" s="109"/>
      <c r="H603" s="106"/>
    </row>
    <row r="604" spans="1:11" s="359" customFormat="1" ht="32.25" customHeight="1" x14ac:dyDescent="0.2">
      <c r="A604" s="356"/>
      <c r="B604" s="809" t="s">
        <v>481</v>
      </c>
      <c r="C604" s="810"/>
      <c r="D604" s="811"/>
      <c r="E604" s="327"/>
      <c r="F604" s="327"/>
      <c r="G604" s="357"/>
      <c r="H604" s="358"/>
    </row>
    <row r="605" spans="1:11" s="359" customFormat="1" ht="24.75" customHeight="1" x14ac:dyDescent="0.2">
      <c r="A605" s="356"/>
      <c r="B605" s="809" t="s">
        <v>482</v>
      </c>
      <c r="C605" s="816"/>
      <c r="D605" s="817"/>
      <c r="E605" s="328"/>
      <c r="F605" s="174"/>
      <c r="G605" s="357"/>
      <c r="H605" s="358"/>
    </row>
    <row r="606" spans="1:11" s="359" customFormat="1" ht="21" customHeight="1" x14ac:dyDescent="0.2">
      <c r="A606" s="356"/>
      <c r="B606" s="809" t="s">
        <v>342</v>
      </c>
      <c r="C606" s="816"/>
      <c r="D606" s="817"/>
      <c r="E606" s="327">
        <v>1870936367.6009121</v>
      </c>
      <c r="F606" s="177">
        <v>-5.1760395382908886E-2</v>
      </c>
      <c r="G606" s="357"/>
      <c r="H606" s="358"/>
      <c r="K606" s="209" t="b">
        <f>IF(ABS(E606-SUM(E607,E616))&lt;0.001,TRUE,FALSE)</f>
        <v>1</v>
      </c>
    </row>
    <row r="607" spans="1:11" s="104" customFormat="1" ht="18" customHeight="1" x14ac:dyDescent="0.2">
      <c r="A607" s="356"/>
      <c r="B607" s="800" t="s">
        <v>61</v>
      </c>
      <c r="C607" s="801"/>
      <c r="D607" s="805"/>
      <c r="E607" s="327">
        <v>539614192.76253903</v>
      </c>
      <c r="F607" s="177">
        <v>-4.385018832664167E-2</v>
      </c>
      <c r="G607" s="357"/>
      <c r="H607" s="358"/>
      <c r="K607" s="209" t="b">
        <f>IF(ABS(E607-SUM(E608:E615))&lt;0.001,TRUE,FALSE)</f>
        <v>0</v>
      </c>
    </row>
    <row r="608" spans="1:11" s="104" customFormat="1" ht="15" customHeight="1" x14ac:dyDescent="0.2">
      <c r="A608" s="6"/>
      <c r="B608" s="806" t="s">
        <v>471</v>
      </c>
      <c r="C608" s="807"/>
      <c r="D608" s="808"/>
      <c r="E608" s="328">
        <v>42389.240000000013</v>
      </c>
      <c r="F608" s="174">
        <v>-0.97994561431273153</v>
      </c>
      <c r="G608" s="108"/>
      <c r="H608" s="106"/>
    </row>
    <row r="609" spans="1:11" s="104" customFormat="1" ht="15" customHeight="1" x14ac:dyDescent="0.2">
      <c r="A609" s="6"/>
      <c r="B609" s="806" t="s">
        <v>473</v>
      </c>
      <c r="C609" s="807"/>
      <c r="D609" s="808"/>
      <c r="E609" s="328">
        <v>534599421.63616592</v>
      </c>
      <c r="F609" s="174">
        <v>-4.1700292166093278E-2</v>
      </c>
      <c r="G609" s="108"/>
      <c r="H609" s="106"/>
    </row>
    <row r="610" spans="1:11" s="104" customFormat="1" ht="15" customHeight="1" x14ac:dyDescent="0.2">
      <c r="A610" s="6"/>
      <c r="B610" s="806" t="s">
        <v>430</v>
      </c>
      <c r="C610" s="807"/>
      <c r="D610" s="808"/>
      <c r="E610" s="328"/>
      <c r="F610" s="174"/>
      <c r="G610" s="108"/>
      <c r="H610" s="106"/>
    </row>
    <row r="611" spans="1:11" s="104" customFormat="1" ht="12.75" customHeight="1" x14ac:dyDescent="0.2">
      <c r="A611" s="6"/>
      <c r="B611" s="806" t="s">
        <v>469</v>
      </c>
      <c r="C611" s="807"/>
      <c r="D611" s="808"/>
      <c r="E611" s="328">
        <v>68.959999999999994</v>
      </c>
      <c r="F611" s="174">
        <v>-0.93408715100886042</v>
      </c>
      <c r="G611" s="109"/>
      <c r="H611" s="106"/>
    </row>
    <row r="612" spans="1:11" s="104" customFormat="1" ht="12.75" customHeight="1" x14ac:dyDescent="0.2">
      <c r="A612" s="6"/>
      <c r="B612" s="806" t="s">
        <v>399</v>
      </c>
      <c r="C612" s="807"/>
      <c r="D612" s="808"/>
      <c r="E612" s="328">
        <v>0</v>
      </c>
      <c r="F612" s="174">
        <v>-1</v>
      </c>
      <c r="G612" s="109"/>
      <c r="H612" s="106"/>
    </row>
    <row r="613" spans="1:11" s="104" customFormat="1" ht="12.75" customHeight="1" x14ac:dyDescent="0.2">
      <c r="A613" s="6"/>
      <c r="B613" s="806" t="s">
        <v>400</v>
      </c>
      <c r="C613" s="807"/>
      <c r="D613" s="808"/>
      <c r="E613" s="328">
        <v>0</v>
      </c>
      <c r="F613" s="174"/>
      <c r="G613" s="102"/>
      <c r="H613" s="106"/>
    </row>
    <row r="614" spans="1:11" s="104" customFormat="1" ht="12.75" customHeight="1" x14ac:dyDescent="0.2">
      <c r="A614" s="6"/>
      <c r="B614" s="802" t="s">
        <v>443</v>
      </c>
      <c r="C614" s="803"/>
      <c r="D614" s="804"/>
      <c r="E614" s="328">
        <v>4723511.7663739976</v>
      </c>
      <c r="F614" s="174">
        <v>7.4444792197403409E-3</v>
      </c>
      <c r="G614" s="102"/>
      <c r="H614" s="106"/>
    </row>
    <row r="615" spans="1:11" s="104" customFormat="1" ht="11.25" customHeight="1" x14ac:dyDescent="0.2">
      <c r="A615" s="6"/>
      <c r="B615" s="802" t="s">
        <v>401</v>
      </c>
      <c r="C615" s="803"/>
      <c r="D615" s="804"/>
      <c r="E615" s="328">
        <v>248418.8899999999</v>
      </c>
      <c r="F615" s="174">
        <v>6.0336950654158894E-2</v>
      </c>
      <c r="G615" s="102"/>
      <c r="H615" s="106"/>
    </row>
    <row r="616" spans="1:11" s="104" customFormat="1" ht="18.75" customHeight="1" x14ac:dyDescent="0.2">
      <c r="A616" s="6"/>
      <c r="B616" s="800" t="s">
        <v>62</v>
      </c>
      <c r="C616" s="801"/>
      <c r="D616" s="805"/>
      <c r="E616" s="327">
        <v>1331322174.8383732</v>
      </c>
      <c r="F616" s="177">
        <v>-5.4929425358946071E-2</v>
      </c>
      <c r="G616" s="109"/>
      <c r="H616" s="113"/>
      <c r="K616" s="209" t="b">
        <f>IF(ABS(E616-SUM(E617:E625))&lt;0.001,TRUE,FALSE)</f>
        <v>1</v>
      </c>
    </row>
    <row r="617" spans="1:11" s="104" customFormat="1" ht="12.75" customHeight="1" x14ac:dyDescent="0.2">
      <c r="A617" s="6"/>
      <c r="B617" s="806" t="s">
        <v>470</v>
      </c>
      <c r="C617" s="807"/>
      <c r="D617" s="808"/>
      <c r="E617" s="328">
        <v>543497947.25487542</v>
      </c>
      <c r="F617" s="174">
        <v>-0.50391898768475452</v>
      </c>
      <c r="G617" s="109"/>
      <c r="H617" s="113"/>
    </row>
    <row r="618" spans="1:11" s="104" customFormat="1" ht="12.75" customHeight="1" x14ac:dyDescent="0.2">
      <c r="A618" s="6"/>
      <c r="B618" s="806" t="s">
        <v>474</v>
      </c>
      <c r="C618" s="807"/>
      <c r="D618" s="808"/>
      <c r="E618" s="328">
        <v>637839150.54316163</v>
      </c>
      <c r="F618" s="174"/>
      <c r="G618" s="109"/>
      <c r="H618" s="113"/>
    </row>
    <row r="619" spans="1:11" s="104" customFormat="1" ht="12.75" customHeight="1" x14ac:dyDescent="0.2">
      <c r="A619" s="6"/>
      <c r="B619" s="806" t="s">
        <v>402</v>
      </c>
      <c r="C619" s="807"/>
      <c r="D619" s="808"/>
      <c r="E619" s="328">
        <v>13168591.509999998</v>
      </c>
      <c r="F619" s="174">
        <v>-0.88236083251428798</v>
      </c>
      <c r="G619" s="109"/>
      <c r="H619" s="113"/>
    </row>
    <row r="620" spans="1:11" s="104" customFormat="1" ht="12.75" customHeight="1" x14ac:dyDescent="0.2">
      <c r="A620" s="6"/>
      <c r="B620" s="806" t="s">
        <v>469</v>
      </c>
      <c r="C620" s="807"/>
      <c r="D620" s="808"/>
      <c r="E620" s="328">
        <v>3967382.7600000012</v>
      </c>
      <c r="F620" s="174">
        <v>-0.60168062911441977</v>
      </c>
      <c r="G620" s="109"/>
      <c r="H620" s="113"/>
    </row>
    <row r="621" spans="1:11" s="104" customFormat="1" ht="12.75" customHeight="1" x14ac:dyDescent="0.2">
      <c r="A621" s="6"/>
      <c r="B621" s="806" t="s">
        <v>472</v>
      </c>
      <c r="C621" s="807"/>
      <c r="D621" s="808"/>
      <c r="E621" s="328">
        <v>42823969.93999996</v>
      </c>
      <c r="F621" s="174"/>
      <c r="G621" s="109"/>
      <c r="H621" s="113"/>
    </row>
    <row r="622" spans="1:11" s="104" customFormat="1" ht="12.75" customHeight="1" x14ac:dyDescent="0.2">
      <c r="A622" s="6"/>
      <c r="B622" s="806" t="s">
        <v>399</v>
      </c>
      <c r="C622" s="807"/>
      <c r="D622" s="808"/>
      <c r="E622" s="328">
        <v>65139754.110727027</v>
      </c>
      <c r="F622" s="174">
        <v>-0.57494743600748177</v>
      </c>
      <c r="G622" s="109"/>
      <c r="H622" s="113"/>
    </row>
    <row r="623" spans="1:11" s="104" customFormat="1" ht="12.75" customHeight="1" x14ac:dyDescent="0.2">
      <c r="A623" s="6"/>
      <c r="B623" s="806" t="s">
        <v>400</v>
      </c>
      <c r="C623" s="807"/>
      <c r="D623" s="808"/>
      <c r="E623" s="328">
        <v>-17208</v>
      </c>
      <c r="F623" s="174">
        <v>-0.89377777777777778</v>
      </c>
      <c r="G623" s="109"/>
      <c r="H623" s="113"/>
    </row>
    <row r="624" spans="1:11" s="457" customFormat="1" ht="12.75" customHeight="1" x14ac:dyDescent="0.2">
      <c r="A624" s="6"/>
      <c r="B624" s="169" t="s">
        <v>425</v>
      </c>
      <c r="C624" s="383"/>
      <c r="D624" s="384"/>
      <c r="E624" s="328">
        <v>17855247.222876951</v>
      </c>
      <c r="F624" s="174">
        <v>-0.15368677324534341</v>
      </c>
      <c r="G624" s="109"/>
      <c r="H624" s="113"/>
    </row>
    <row r="625" spans="1:11" s="457" customFormat="1" ht="21" customHeight="1" x14ac:dyDescent="0.2">
      <c r="A625" s="452"/>
      <c r="B625" s="821" t="s">
        <v>403</v>
      </c>
      <c r="C625" s="822"/>
      <c r="D625" s="823"/>
      <c r="E625" s="453">
        <v>7047339.4967380511</v>
      </c>
      <c r="F625" s="454">
        <v>-0.58619545603807921</v>
      </c>
      <c r="G625" s="455"/>
      <c r="H625" s="456"/>
    </row>
    <row r="626" spans="1:11" s="457" customFormat="1" ht="18.75" customHeight="1" x14ac:dyDescent="0.2">
      <c r="A626" s="452"/>
      <c r="B626" s="809" t="s">
        <v>343</v>
      </c>
      <c r="C626" s="810"/>
      <c r="D626" s="810"/>
      <c r="E626" s="458"/>
      <c r="F626" s="459"/>
      <c r="G626" s="460"/>
      <c r="H626" s="461"/>
    </row>
    <row r="627" spans="1:11" s="457" customFormat="1" ht="15" customHeight="1" x14ac:dyDescent="0.2">
      <c r="A627" s="452"/>
      <c r="B627" s="809" t="s">
        <v>344</v>
      </c>
      <c r="C627" s="810"/>
      <c r="D627" s="810"/>
      <c r="E627" s="458">
        <v>139851789.87367782</v>
      </c>
      <c r="F627" s="459">
        <v>-2.6421690994709035E-3</v>
      </c>
      <c r="G627" s="460"/>
      <c r="H627" s="461"/>
      <c r="K627" s="209" t="b">
        <f>IF(ABS(E627-SUM(E628:E630))&lt;0.001,TRUE,FALSE)</f>
        <v>1</v>
      </c>
    </row>
    <row r="628" spans="1:11" s="457" customFormat="1" ht="12.75" customHeight="1" x14ac:dyDescent="0.2">
      <c r="A628" s="452"/>
      <c r="B628" s="800" t="s">
        <v>63</v>
      </c>
      <c r="C628" s="801"/>
      <c r="D628" s="801"/>
      <c r="E628" s="453">
        <v>43016487.123677917</v>
      </c>
      <c r="F628" s="454">
        <v>3.4703618140545567E-2</v>
      </c>
      <c r="G628" s="462"/>
      <c r="H628" s="461"/>
    </row>
    <row r="629" spans="1:11" s="466" customFormat="1" ht="22.5" customHeight="1" x14ac:dyDescent="0.2">
      <c r="A629" s="452"/>
      <c r="B629" s="800" t="s">
        <v>64</v>
      </c>
      <c r="C629" s="801"/>
      <c r="D629" s="801"/>
      <c r="E629" s="453">
        <v>96835302.749999911</v>
      </c>
      <c r="F629" s="454">
        <v>5.2383380140223812E-2</v>
      </c>
      <c r="G629" s="462"/>
      <c r="H629" s="461"/>
      <c r="J629" s="457"/>
    </row>
    <row r="630" spans="1:11" s="466" customFormat="1" ht="22.5" customHeight="1" x14ac:dyDescent="0.2">
      <c r="A630" s="452"/>
      <c r="B630" s="800" t="s">
        <v>478</v>
      </c>
      <c r="C630" s="801"/>
      <c r="D630" s="801"/>
      <c r="E630" s="453"/>
      <c r="F630" s="454"/>
      <c r="G630" s="462"/>
      <c r="H630" s="461"/>
      <c r="J630" s="457"/>
    </row>
    <row r="631" spans="1:11" s="466" customFormat="1" ht="22.5" customHeight="1" x14ac:dyDescent="0.2">
      <c r="A631" s="452"/>
      <c r="B631" s="800" t="s">
        <v>479</v>
      </c>
      <c r="C631" s="801"/>
      <c r="D631" s="801"/>
      <c r="E631" s="453"/>
      <c r="F631" s="454"/>
      <c r="G631" s="462"/>
      <c r="H631" s="461"/>
      <c r="J631" s="457"/>
    </row>
    <row r="632" spans="1:11" ht="18.75" customHeight="1" x14ac:dyDescent="0.2">
      <c r="A632" s="463"/>
      <c r="B632" s="818" t="s">
        <v>290</v>
      </c>
      <c r="C632" s="819"/>
      <c r="D632" s="820"/>
      <c r="E632" s="326">
        <v>9784776100.545332</v>
      </c>
      <c r="F632" s="243">
        <v>3.7062485039376369E-3</v>
      </c>
      <c r="G632" s="464"/>
      <c r="H632" s="465"/>
      <c r="I632" s="8"/>
      <c r="K632" s="209" t="b">
        <f>IF(ABS(E632-SUM(E570,E599,E603:E606,E626:E627))&lt;0.001,TRUE,FALSE)</f>
        <v>1</v>
      </c>
    </row>
    <row r="633" spans="1:11" ht="22.5" customHeight="1" x14ac:dyDescent="0.25">
      <c r="B633" s="7" t="s">
        <v>288</v>
      </c>
      <c r="C633" s="8"/>
      <c r="D633" s="8"/>
      <c r="E633" s="8"/>
      <c r="F633" s="115"/>
      <c r="G633" s="115"/>
      <c r="H633" s="115"/>
    </row>
    <row r="634" spans="1:11" ht="19.5" customHeight="1" x14ac:dyDescent="0.2">
      <c r="B634" s="9"/>
      <c r="C634" s="10" t="str">
        <f>$C$3</f>
        <v>PERIODE DU 1.1 AU 31.7.2024</v>
      </c>
      <c r="D634" s="11"/>
      <c r="F634" s="116"/>
      <c r="G634" s="116"/>
      <c r="H634" s="116"/>
      <c r="I634" s="15"/>
    </row>
    <row r="635" spans="1:11" ht="12.75" x14ac:dyDescent="0.2">
      <c r="B635" s="12" t="str">
        <f>B567</f>
        <v xml:space="preserve">             I - ASSURANCE MALADIE : DÉPENSES en milliers d'euros</v>
      </c>
      <c r="C635" s="13"/>
      <c r="D635" s="13"/>
      <c r="E635" s="13"/>
      <c r="F635" s="14"/>
      <c r="G635" s="15"/>
      <c r="H635" s="15"/>
      <c r="I635" s="20"/>
    </row>
    <row r="636" spans="1:11" ht="12.75" x14ac:dyDescent="0.2">
      <c r="B636" s="831"/>
      <c r="C636" s="832"/>
      <c r="D636" s="87"/>
      <c r="E636" s="88" t="s">
        <v>6</v>
      </c>
      <c r="F636" s="339" t="str">
        <f>$H$5</f>
        <v>PCAP</v>
      </c>
      <c r="G636" s="197"/>
      <c r="H636" s="89"/>
      <c r="I636" s="20"/>
    </row>
    <row r="637" spans="1:11" ht="15.75" customHeight="1" x14ac:dyDescent="0.2">
      <c r="A637" s="114"/>
      <c r="B637" s="126" t="s">
        <v>475</v>
      </c>
      <c r="C637" s="126"/>
      <c r="D637" s="126"/>
      <c r="E637" s="326">
        <v>581481928.01285386</v>
      </c>
      <c r="F637" s="243">
        <v>0.10368527339185563</v>
      </c>
      <c r="G637" s="204"/>
      <c r="H637" s="119"/>
      <c r="I637" s="111"/>
      <c r="K637" s="209"/>
    </row>
    <row r="638" spans="1:11" s="121" customFormat="1" ht="17.25" customHeight="1" x14ac:dyDescent="0.2">
      <c r="A638" s="6"/>
      <c r="B638" s="123"/>
      <c r="C638" s="124"/>
      <c r="D638" s="124"/>
      <c r="E638" s="329"/>
      <c r="F638" s="244"/>
      <c r="G638" s="205"/>
      <c r="H638" s="125"/>
      <c r="I638" s="120"/>
      <c r="J638" s="104"/>
    </row>
    <row r="639" spans="1:11" ht="12.75" x14ac:dyDescent="0.2">
      <c r="A639" s="114"/>
      <c r="B639" s="126" t="s">
        <v>30</v>
      </c>
      <c r="C639" s="127"/>
      <c r="D639" s="128"/>
      <c r="E639" s="334">
        <v>57145072312.647293</v>
      </c>
      <c r="F639" s="249">
        <v>5.4820467336272438E-2</v>
      </c>
      <c r="G639" s="206"/>
      <c r="H639" s="129"/>
      <c r="I639" s="111"/>
      <c r="K639" s="209" t="b">
        <f>IF(ABS(E639-SUM(E564,E632,E637))&lt;0.001,TRUE,FALSE)</f>
        <v>1</v>
      </c>
    </row>
    <row r="640" spans="1:11" ht="12.75" x14ac:dyDescent="0.2">
      <c r="B640" s="218"/>
      <c r="C640" s="127"/>
      <c r="D640" s="127"/>
      <c r="E640" s="331"/>
      <c r="F640" s="246"/>
      <c r="G640" s="206"/>
      <c r="H640" s="130"/>
      <c r="I640" s="111"/>
    </row>
    <row r="641" spans="1:10" ht="12.75" x14ac:dyDescent="0.2">
      <c r="B641" s="126" t="s">
        <v>240</v>
      </c>
      <c r="C641" s="127"/>
      <c r="D641" s="128"/>
      <c r="E641" s="334">
        <v>35942096.879999958</v>
      </c>
      <c r="F641" s="249">
        <v>-0.15871076989503363</v>
      </c>
      <c r="G641" s="206"/>
      <c r="H641" s="129"/>
      <c r="I641" s="111"/>
    </row>
    <row r="642" spans="1:10" s="121" customFormat="1" ht="17.25" customHeight="1" x14ac:dyDescent="0.2">
      <c r="A642" s="6"/>
      <c r="B642" s="216"/>
      <c r="C642" s="573"/>
      <c r="D642" s="573"/>
      <c r="E642" s="333"/>
      <c r="F642" s="248"/>
      <c r="G642" s="206"/>
      <c r="H642" s="129"/>
      <c r="I642" s="120"/>
      <c r="J642" s="104"/>
    </row>
    <row r="643" spans="1:10" ht="12.75" x14ac:dyDescent="0.2">
      <c r="A643" s="114"/>
      <c r="B643" s="126" t="s">
        <v>437</v>
      </c>
      <c r="C643" s="127"/>
      <c r="D643" s="128"/>
      <c r="E643" s="407">
        <v>59862181.279999994</v>
      </c>
      <c r="F643" s="408">
        <v>5.1438773583116104E-2</v>
      </c>
      <c r="G643" s="206"/>
      <c r="H643" s="129"/>
      <c r="I643" s="111"/>
      <c r="J643" s="104"/>
    </row>
    <row r="644" spans="1:10" ht="12.75" customHeight="1" x14ac:dyDescent="0.2">
      <c r="B644" s="216"/>
      <c r="C644" s="217"/>
      <c r="D644" s="196"/>
      <c r="E644" s="333"/>
      <c r="F644" s="248"/>
      <c r="G644" s="173"/>
      <c r="H644" s="130"/>
      <c r="I644" s="111"/>
      <c r="J644" s="104"/>
    </row>
    <row r="645" spans="1:10" ht="12.75" customHeight="1" x14ac:dyDescent="0.2">
      <c r="B645" s="126" t="s">
        <v>19</v>
      </c>
      <c r="C645" s="131"/>
      <c r="D645" s="132"/>
      <c r="E645" s="334"/>
      <c r="F645" s="249"/>
      <c r="G645" s="173"/>
      <c r="H645" s="130"/>
      <c r="I645" s="111"/>
    </row>
    <row r="646" spans="1:10" ht="12.75" customHeight="1" x14ac:dyDescent="0.2">
      <c r="B646" s="216"/>
      <c r="C646" s="217"/>
      <c r="D646" s="196"/>
      <c r="E646" s="247"/>
      <c r="F646" s="248"/>
      <c r="G646" s="173"/>
      <c r="H646" s="130"/>
      <c r="I646" s="111"/>
      <c r="J646" s="104"/>
    </row>
    <row r="647" spans="1:10" ht="12.75" customHeight="1" x14ac:dyDescent="0.2">
      <c r="B647" s="126" t="s">
        <v>44</v>
      </c>
      <c r="C647" s="131"/>
      <c r="D647" s="132"/>
      <c r="E647" s="334"/>
      <c r="F647" s="249"/>
      <c r="G647" s="173"/>
      <c r="H647" s="130"/>
      <c r="I647" s="111"/>
    </row>
    <row r="648" spans="1:10" ht="12.75" customHeight="1" x14ac:dyDescent="0.2">
      <c r="B648" s="216"/>
      <c r="C648" s="217"/>
      <c r="D648" s="196"/>
      <c r="E648" s="247"/>
      <c r="F648" s="248"/>
      <c r="G648" s="173"/>
      <c r="H648" s="130"/>
      <c r="I648" s="111"/>
      <c r="J648" s="104"/>
    </row>
    <row r="649" spans="1:10" ht="12.75" customHeight="1" x14ac:dyDescent="0.2">
      <c r="B649" s="233" t="s">
        <v>42</v>
      </c>
      <c r="C649" s="131"/>
      <c r="D649" s="132"/>
      <c r="E649" s="334"/>
      <c r="F649" s="249"/>
      <c r="G649" s="173"/>
      <c r="H649" s="130"/>
      <c r="I649" s="111"/>
      <c r="J649" s="104"/>
    </row>
    <row r="650" spans="1:10" ht="12.75" customHeight="1" x14ac:dyDescent="0.2">
      <c r="B650" s="149" t="s">
        <v>83</v>
      </c>
      <c r="C650" s="217"/>
      <c r="D650" s="230"/>
      <c r="E650" s="250">
        <v>17445.43</v>
      </c>
      <c r="F650" s="251">
        <v>1.1202655203754297E-2</v>
      </c>
      <c r="G650" s="173"/>
      <c r="H650" s="130"/>
      <c r="I650" s="111"/>
      <c r="J650" s="104"/>
    </row>
    <row r="651" spans="1:10" ht="16.5" customHeight="1" x14ac:dyDescent="0.2">
      <c r="B651" s="162" t="s">
        <v>84</v>
      </c>
      <c r="C651" s="231"/>
      <c r="D651" s="232"/>
      <c r="E651" s="252"/>
      <c r="F651" s="253"/>
      <c r="G651" s="173"/>
      <c r="H651" s="130"/>
      <c r="I651" s="111"/>
    </row>
    <row r="652" spans="1:10" ht="16.5" hidden="1" customHeight="1" x14ac:dyDescent="0.2">
      <c r="B652" s="71"/>
      <c r="C652" s="217"/>
      <c r="D652" s="196"/>
      <c r="E652" s="254"/>
      <c r="F652" s="255"/>
      <c r="G652" s="173"/>
      <c r="H652" s="130"/>
      <c r="I652" s="111"/>
    </row>
    <row r="653" spans="1:10" ht="16.5" hidden="1" customHeight="1" x14ac:dyDescent="0.2">
      <c r="B653" s="71"/>
      <c r="C653" s="217"/>
      <c r="D653" s="196"/>
      <c r="E653" s="254"/>
      <c r="F653" s="255"/>
      <c r="G653" s="173"/>
      <c r="H653" s="130"/>
      <c r="I653" s="111"/>
    </row>
    <row r="654" spans="1:10" ht="16.5" hidden="1" customHeight="1" x14ac:dyDescent="0.2">
      <c r="B654" s="71"/>
      <c r="C654" s="217"/>
      <c r="D654" s="196"/>
      <c r="E654" s="254"/>
      <c r="F654" s="255"/>
      <c r="G654" s="173"/>
      <c r="H654" s="130"/>
      <c r="I654" s="111"/>
    </row>
    <row r="655" spans="1:10" ht="16.5" hidden="1" customHeight="1" x14ac:dyDescent="0.2">
      <c r="B655" s="71"/>
      <c r="C655" s="217"/>
      <c r="D655" s="196"/>
      <c r="E655" s="254"/>
      <c r="F655" s="255"/>
      <c r="G655" s="173"/>
      <c r="H655" s="130"/>
      <c r="I655" s="111"/>
    </row>
    <row r="656" spans="1:10" ht="16.5" customHeight="1" x14ac:dyDescent="0.2">
      <c r="B656" s="71"/>
      <c r="C656" s="217"/>
      <c r="D656" s="196"/>
      <c r="E656" s="254"/>
      <c r="F656" s="255"/>
      <c r="G656" s="173"/>
      <c r="H656" s="130"/>
      <c r="I656" s="111"/>
    </row>
    <row r="657" spans="1:11" ht="16.5" customHeight="1" x14ac:dyDescent="0.2">
      <c r="B657" s="233" t="s">
        <v>384</v>
      </c>
      <c r="C657" s="131"/>
      <c r="D657" s="403"/>
      <c r="E657" s="334">
        <v>2641395225</v>
      </c>
      <c r="F657" s="249">
        <v>0</v>
      </c>
      <c r="G657" s="173"/>
      <c r="H657" s="130"/>
      <c r="I657" s="111"/>
    </row>
    <row r="658" spans="1:11" ht="16.5" customHeight="1" thickBot="1" x14ac:dyDescent="0.25">
      <c r="B658" s="71"/>
      <c r="C658" s="217"/>
      <c r="D658" s="196"/>
      <c r="E658" s="254"/>
      <c r="F658" s="255"/>
      <c r="G658" s="173"/>
      <c r="H658" s="130"/>
      <c r="I658" s="111"/>
    </row>
    <row r="659" spans="1:11" ht="16.5" customHeight="1" thickBot="1" x14ac:dyDescent="0.25">
      <c r="B659" s="133" t="s">
        <v>289</v>
      </c>
      <c r="C659" s="134"/>
      <c r="D659" s="134"/>
      <c r="E659" s="332">
        <v>116795857739.45837</v>
      </c>
      <c r="F659" s="256">
        <v>5.3098109977927299E-2</v>
      </c>
      <c r="G659" s="207"/>
      <c r="H659" s="135"/>
      <c r="I659" s="111"/>
      <c r="K659" s="209" t="b">
        <f>IF(ABS(E659-SUM(E511,E514:E518,m_maladie,E641,E643,E645,E647,E649:E651,E657))&lt;0.001,TRUE,FALSE)</f>
        <v>1</v>
      </c>
    </row>
    <row r="660" spans="1:11" ht="16.5" customHeight="1" x14ac:dyDescent="0.2">
      <c r="I660" s="111"/>
    </row>
    <row r="661" spans="1:11" s="136" customFormat="1" ht="39" customHeight="1" x14ac:dyDescent="0.2">
      <c r="A661" s="6"/>
      <c r="B661" s="5"/>
      <c r="C661" s="3"/>
      <c r="D661" s="3"/>
      <c r="E661" s="3"/>
      <c r="F661" s="3"/>
      <c r="G661" s="3"/>
      <c r="H661" s="3"/>
      <c r="I661" s="85"/>
      <c r="J661" s="104"/>
    </row>
  </sheetData>
  <dataConsolidate/>
  <mergeCells count="93">
    <mergeCell ref="B629:D629"/>
    <mergeCell ref="B621:D621"/>
    <mergeCell ref="B607:D607"/>
    <mergeCell ref="B582:D582"/>
    <mergeCell ref="B598:D598"/>
    <mergeCell ref="B611:D611"/>
    <mergeCell ref="B612:D612"/>
    <mergeCell ref="B595:D595"/>
    <mergeCell ref="B596:D596"/>
    <mergeCell ref="B608:D608"/>
    <mergeCell ref="B602:D602"/>
    <mergeCell ref="B603:D603"/>
    <mergeCell ref="B619:D619"/>
    <mergeCell ref="B610:D610"/>
    <mergeCell ref="B599:D599"/>
    <mergeCell ref="B606:D606"/>
    <mergeCell ref="B632:D632"/>
    <mergeCell ref="B620:D620"/>
    <mergeCell ref="B622:D622"/>
    <mergeCell ref="B623:D623"/>
    <mergeCell ref="B626:D626"/>
    <mergeCell ref="B625:D625"/>
    <mergeCell ref="B627:D627"/>
    <mergeCell ref="B628:D628"/>
    <mergeCell ref="B613:D613"/>
    <mergeCell ref="B604:D604"/>
    <mergeCell ref="B630:D630"/>
    <mergeCell ref="B615:D615"/>
    <mergeCell ref="B605:D605"/>
    <mergeCell ref="B600:D600"/>
    <mergeCell ref="B601:D601"/>
    <mergeCell ref="B609:D609"/>
    <mergeCell ref="B618:D618"/>
    <mergeCell ref="B614:D614"/>
    <mergeCell ref="B616:D616"/>
    <mergeCell ref="B617:D617"/>
    <mergeCell ref="B591:D591"/>
    <mergeCell ref="B592:D592"/>
    <mergeCell ref="B593:D593"/>
    <mergeCell ref="B594:D594"/>
    <mergeCell ref="B585:D585"/>
    <mergeCell ref="B587:D587"/>
    <mergeCell ref="B588:D588"/>
    <mergeCell ref="B589:D589"/>
    <mergeCell ref="B590:D590"/>
    <mergeCell ref="B537:C537"/>
    <mergeCell ref="B543:C543"/>
    <mergeCell ref="B562:C562"/>
    <mergeCell ref="B570:D570"/>
    <mergeCell ref="B553:C553"/>
    <mergeCell ref="B546:C546"/>
    <mergeCell ref="B564:C564"/>
    <mergeCell ref="B569:D569"/>
    <mergeCell ref="B551:C551"/>
    <mergeCell ref="B552:C552"/>
    <mergeCell ref="B554:C554"/>
    <mergeCell ref="B555:C555"/>
    <mergeCell ref="B563:C563"/>
    <mergeCell ref="B568:C568"/>
    <mergeCell ref="B557:C557"/>
    <mergeCell ref="B545:C545"/>
    <mergeCell ref="B526:C526"/>
    <mergeCell ref="B541:C541"/>
    <mergeCell ref="B556:C556"/>
    <mergeCell ref="B548:C548"/>
    <mergeCell ref="B544:C544"/>
    <mergeCell ref="B527:C527"/>
    <mergeCell ref="B530:C530"/>
    <mergeCell ref="B547:C547"/>
    <mergeCell ref="B528:C528"/>
    <mergeCell ref="B539:C539"/>
    <mergeCell ref="B538:C538"/>
    <mergeCell ref="B531:C531"/>
    <mergeCell ref="B535:C535"/>
    <mergeCell ref="B536:C536"/>
    <mergeCell ref="B542:C542"/>
    <mergeCell ref="B540:C540"/>
    <mergeCell ref="B631:D631"/>
    <mergeCell ref="B636:C636"/>
    <mergeCell ref="B561:C561"/>
    <mergeCell ref="B558:C558"/>
    <mergeCell ref="B560:C560"/>
    <mergeCell ref="B572:D572"/>
    <mergeCell ref="B574:D574"/>
    <mergeCell ref="B559:C559"/>
    <mergeCell ref="B586:D586"/>
    <mergeCell ref="B581:D581"/>
    <mergeCell ref="B583:D583"/>
    <mergeCell ref="B584:D584"/>
    <mergeCell ref="B575:D575"/>
    <mergeCell ref="B576:D576"/>
    <mergeCell ref="B571:D571"/>
    <mergeCell ref="B577:D577"/>
  </mergeCells>
  <phoneticPr fontId="22" type="noConversion"/>
  <printOptions headings="1"/>
  <pageMargins left="0.19685039370078741" right="0.19685039370078741" top="0.27559055118110237" bottom="0.19685039370078741" header="0.31496062992125984" footer="0.51181102362204722"/>
  <pageSetup paperSize="9" scale="43" fitToHeight="7" orientation="portrait" r:id="rId1"/>
  <headerFooter alignWithMargins="0">
    <oddFooter xml:space="preserve">&amp;R&amp;8
</oddFooter>
  </headerFooter>
  <rowBreaks count="5" manualBreakCount="5">
    <brk id="156" max="8" man="1"/>
    <brk id="303" max="8" man="1"/>
    <brk id="426" max="8" man="1"/>
    <brk id="522" max="8" man="1"/>
    <brk id="632" max="8"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2">
    <tabColor indexed="45"/>
  </sheetPr>
  <dimension ref="A1:K609"/>
  <sheetViews>
    <sheetView showZeros="0" view="pageBreakPreview" topLeftCell="A450" zoomScale="115" zoomScaleNormal="100" zoomScaleSheetLayoutView="115" workbookViewId="0">
      <selection activeCell="E606" sqref="E606:F606"/>
    </sheetView>
  </sheetViews>
  <sheetFormatPr baseColWidth="10" defaultRowHeight="11.25" x14ac:dyDescent="0.2"/>
  <cols>
    <col min="1" max="1" width="4" style="6" customWidth="1"/>
    <col min="2" max="2" width="64.28515625" style="5" customWidth="1"/>
    <col min="3" max="3" width="15" style="3" bestFit="1" customWidth="1"/>
    <col min="4" max="4" width="15.42578125" style="3" customWidth="1"/>
    <col min="5" max="5" width="15" style="3" customWidth="1"/>
    <col min="6" max="6" width="14.85546875" style="3" bestFit="1" customWidth="1"/>
    <col min="7" max="7" width="13.140625" style="3" bestFit="1" customWidth="1"/>
    <col min="8" max="8" width="6.5703125" style="3" bestFit="1" customWidth="1"/>
    <col min="9" max="9" width="2.5703125" style="3" hidden="1" customWidth="1"/>
    <col min="10" max="10" width="4" style="5" bestFit="1" customWidth="1"/>
    <col min="11" max="16384" width="11.42578125" style="5"/>
  </cols>
  <sheetData>
    <row r="1" spans="1:9" ht="9" customHeight="1" x14ac:dyDescent="0.2">
      <c r="A1" s="1"/>
      <c r="B1" s="43"/>
      <c r="F1" s="5"/>
      <c r="G1" s="5"/>
      <c r="H1" s="5"/>
      <c r="I1" s="4"/>
    </row>
    <row r="2" spans="1:9" ht="18" customHeight="1" x14ac:dyDescent="0.25">
      <c r="B2" s="7" t="s">
        <v>288</v>
      </c>
      <c r="C2" s="8"/>
      <c r="D2" s="8"/>
      <c r="E2" s="8"/>
      <c r="F2" s="8"/>
      <c r="G2" s="8"/>
      <c r="H2" s="8"/>
      <c r="I2" s="8"/>
    </row>
    <row r="3" spans="1:9" ht="12" customHeight="1" x14ac:dyDescent="0.2">
      <c r="B3" s="9"/>
      <c r="C3" s="10" t="str">
        <f>CUMUL_AT_mnt!C3</f>
        <v>PERIODE DU 1.1 AU 31.7.2024</v>
      </c>
      <c r="D3" s="11"/>
    </row>
    <row r="4" spans="1:9" ht="14.25" customHeight="1" x14ac:dyDescent="0.2">
      <c r="B4" s="12" t="s">
        <v>275</v>
      </c>
      <c r="C4" s="13"/>
      <c r="D4" s="13"/>
      <c r="E4" s="13"/>
      <c r="F4" s="14"/>
      <c r="G4" s="15"/>
      <c r="H4" s="5"/>
      <c r="I4" s="5"/>
    </row>
    <row r="5" spans="1:9" ht="12" customHeight="1" x14ac:dyDescent="0.2">
      <c r="B5" s="16" t="s">
        <v>4</v>
      </c>
      <c r="C5" s="18" t="s">
        <v>6</v>
      </c>
      <c r="D5" s="219" t="s">
        <v>3</v>
      </c>
      <c r="E5" s="219" t="s">
        <v>237</v>
      </c>
      <c r="F5" s="19" t="str">
        <f>CUMUL_Maladie_mnt!$H$5</f>
        <v>PCAP</v>
      </c>
      <c r="G5" s="20"/>
      <c r="H5" s="5"/>
      <c r="I5" s="5"/>
    </row>
    <row r="6" spans="1:9" ht="9.75" customHeight="1" x14ac:dyDescent="0.2">
      <c r="B6" s="21"/>
      <c r="C6" s="17"/>
      <c r="D6" s="220" t="s">
        <v>241</v>
      </c>
      <c r="E6" s="220" t="s">
        <v>239</v>
      </c>
      <c r="F6" s="22" t="str">
        <f>CUMUL_Maladie_mnt!$H$6</f>
        <v>en %</v>
      </c>
      <c r="G6" s="23"/>
      <c r="H6" s="5"/>
      <c r="I6" s="5"/>
    </row>
    <row r="7" spans="1:9" s="28" customFormat="1" ht="16.5" customHeight="1" x14ac:dyDescent="0.2">
      <c r="A7" s="24"/>
      <c r="B7" s="25" t="s">
        <v>170</v>
      </c>
      <c r="C7" s="26"/>
      <c r="D7" s="221"/>
      <c r="E7" s="221"/>
      <c r="F7" s="181"/>
      <c r="G7" s="27"/>
    </row>
    <row r="8" spans="1:9" ht="12" customHeight="1" x14ac:dyDescent="0.2">
      <c r="B8" s="31" t="s">
        <v>88</v>
      </c>
      <c r="C8" s="30"/>
      <c r="D8" s="222"/>
      <c r="E8" s="222"/>
      <c r="F8" s="179"/>
      <c r="G8" s="20"/>
      <c r="H8" s="5"/>
      <c r="I8" s="5"/>
    </row>
    <row r="9" spans="1:9" ht="10.5" customHeight="1" x14ac:dyDescent="0.2">
      <c r="B9" s="16" t="s">
        <v>22</v>
      </c>
      <c r="C9" s="289">
        <v>16351986.930000002</v>
      </c>
      <c r="D9" s="290">
        <v>181115.83000000007</v>
      </c>
      <c r="E9" s="290">
        <v>80549.239999999991</v>
      </c>
      <c r="F9" s="179">
        <v>-4.2469532894188311E-2</v>
      </c>
      <c r="G9" s="20"/>
      <c r="H9" s="5"/>
      <c r="I9" s="5"/>
    </row>
    <row r="10" spans="1:9" ht="10.5" customHeight="1" x14ac:dyDescent="0.2">
      <c r="B10" s="16" t="s">
        <v>100</v>
      </c>
      <c r="C10" s="289">
        <v>280263.96000000002</v>
      </c>
      <c r="D10" s="290"/>
      <c r="E10" s="290">
        <v>1161.1399999999999</v>
      </c>
      <c r="F10" s="179">
        <v>-0.15941476947307287</v>
      </c>
      <c r="G10" s="20"/>
      <c r="H10" s="5"/>
      <c r="I10" s="5"/>
    </row>
    <row r="11" spans="1:9" ht="10.5" customHeight="1" x14ac:dyDescent="0.2">
      <c r="B11" s="16" t="s">
        <v>340</v>
      </c>
      <c r="C11" s="289">
        <v>2552385.7499999981</v>
      </c>
      <c r="D11" s="290">
        <v>27586.680000000022</v>
      </c>
      <c r="E11" s="290">
        <v>7254.85</v>
      </c>
      <c r="F11" s="179">
        <v>-0.11521455818369997</v>
      </c>
      <c r="G11" s="20"/>
      <c r="H11" s="5"/>
      <c r="I11" s="5"/>
    </row>
    <row r="12" spans="1:9" ht="10.5" customHeight="1" x14ac:dyDescent="0.2">
      <c r="B12" s="340" t="s">
        <v>90</v>
      </c>
      <c r="C12" s="289">
        <v>2550010.3299999982</v>
      </c>
      <c r="D12" s="290">
        <v>27397.080000000024</v>
      </c>
      <c r="E12" s="290">
        <v>7243.33</v>
      </c>
      <c r="F12" s="179">
        <v>-0.11498303462321446</v>
      </c>
      <c r="G12" s="20"/>
      <c r="H12" s="5"/>
      <c r="I12" s="5"/>
    </row>
    <row r="13" spans="1:9" ht="10.5" customHeight="1" x14ac:dyDescent="0.2">
      <c r="B13" s="33" t="s">
        <v>304</v>
      </c>
      <c r="C13" s="289">
        <v>36564.280000000028</v>
      </c>
      <c r="D13" s="290">
        <v>1325.82</v>
      </c>
      <c r="E13" s="290">
        <v>205.79</v>
      </c>
      <c r="F13" s="179">
        <v>-2.2576743203814642E-2</v>
      </c>
      <c r="G13" s="20"/>
      <c r="H13" s="5"/>
      <c r="I13" s="5"/>
    </row>
    <row r="14" spans="1:9" ht="10.5" customHeight="1" x14ac:dyDescent="0.2">
      <c r="B14" s="33" t="s">
        <v>305</v>
      </c>
      <c r="C14" s="289">
        <v>1579.24</v>
      </c>
      <c r="D14" s="290">
        <v>859.64</v>
      </c>
      <c r="E14" s="290"/>
      <c r="F14" s="179">
        <v>-0.32010780185811838</v>
      </c>
      <c r="G14" s="20"/>
      <c r="H14" s="5"/>
      <c r="I14" s="5"/>
    </row>
    <row r="15" spans="1:9" ht="10.5" customHeight="1" x14ac:dyDescent="0.2">
      <c r="B15" s="33" t="s">
        <v>306</v>
      </c>
      <c r="C15" s="289"/>
      <c r="D15" s="290"/>
      <c r="E15" s="290"/>
      <c r="F15" s="179"/>
      <c r="G15" s="20"/>
      <c r="H15" s="5"/>
      <c r="I15" s="5"/>
    </row>
    <row r="16" spans="1:9" ht="10.5" customHeight="1" x14ac:dyDescent="0.2">
      <c r="B16" s="33" t="s">
        <v>307</v>
      </c>
      <c r="C16" s="289">
        <v>1994830.8799999983</v>
      </c>
      <c r="D16" s="290">
        <v>14334.560000000012</v>
      </c>
      <c r="E16" s="290">
        <v>5063.83</v>
      </c>
      <c r="F16" s="179">
        <v>-0.14569376688541003</v>
      </c>
      <c r="G16" s="20"/>
      <c r="H16" s="5"/>
      <c r="I16" s="5"/>
    </row>
    <row r="17" spans="1:9" ht="10.5" customHeight="1" x14ac:dyDescent="0.2">
      <c r="B17" s="33" t="s">
        <v>308</v>
      </c>
      <c r="C17" s="289">
        <v>914.94</v>
      </c>
      <c r="D17" s="290">
        <v>150.9</v>
      </c>
      <c r="E17" s="290"/>
      <c r="F17" s="179">
        <v>-6.8640125410996067E-2</v>
      </c>
      <c r="G17" s="20"/>
      <c r="H17" s="5"/>
      <c r="I17" s="5"/>
    </row>
    <row r="18" spans="1:9" ht="10.5" customHeight="1" x14ac:dyDescent="0.2">
      <c r="B18" s="33" t="s">
        <v>309</v>
      </c>
      <c r="C18" s="289">
        <v>516120.98999999993</v>
      </c>
      <c r="D18" s="290">
        <v>10726.160000000009</v>
      </c>
      <c r="E18" s="290">
        <v>1973.71</v>
      </c>
      <c r="F18" s="179">
        <v>2.1005003136480127E-2</v>
      </c>
      <c r="G18" s="20"/>
      <c r="H18" s="5"/>
      <c r="I18" s="5"/>
    </row>
    <row r="19" spans="1:9" ht="10.5" customHeight="1" x14ac:dyDescent="0.2">
      <c r="B19" s="33" t="s">
        <v>89</v>
      </c>
      <c r="C19" s="289">
        <v>2375.42</v>
      </c>
      <c r="D19" s="290">
        <v>189.6</v>
      </c>
      <c r="E19" s="290">
        <v>11.52</v>
      </c>
      <c r="F19" s="179">
        <v>-0.30920987582516668</v>
      </c>
      <c r="G19" s="20"/>
      <c r="H19" s="5"/>
      <c r="I19" s="5"/>
    </row>
    <row r="20" spans="1:9" x14ac:dyDescent="0.2">
      <c r="B20" s="16" t="s">
        <v>489</v>
      </c>
      <c r="C20" s="289"/>
      <c r="D20" s="290"/>
      <c r="E20" s="290"/>
      <c r="F20" s="179"/>
      <c r="G20" s="20"/>
      <c r="H20" s="5"/>
      <c r="I20" s="5"/>
    </row>
    <row r="21" spans="1:9" ht="10.5" customHeight="1" x14ac:dyDescent="0.2">
      <c r="B21" s="16" t="s">
        <v>97</v>
      </c>
      <c r="C21" s="289"/>
      <c r="D21" s="290"/>
      <c r="E21" s="290"/>
      <c r="F21" s="179"/>
      <c r="G21" s="20"/>
      <c r="H21" s="5"/>
      <c r="I21" s="5"/>
    </row>
    <row r="22" spans="1:9" ht="10.5" customHeight="1" x14ac:dyDescent="0.2">
      <c r="B22" s="16" t="s">
        <v>96</v>
      </c>
      <c r="C22" s="289"/>
      <c r="D22" s="290"/>
      <c r="E22" s="290"/>
      <c r="F22" s="179"/>
      <c r="G22" s="20"/>
      <c r="H22" s="5"/>
      <c r="I22" s="5"/>
    </row>
    <row r="23" spans="1:9" ht="10.5" customHeight="1" x14ac:dyDescent="0.2">
      <c r="B23" s="16" t="s">
        <v>91</v>
      </c>
      <c r="C23" s="289">
        <v>384.8</v>
      </c>
      <c r="D23" s="290"/>
      <c r="E23" s="290"/>
      <c r="F23" s="179">
        <v>-0.12545454545454537</v>
      </c>
      <c r="G23" s="34"/>
      <c r="H23" s="5"/>
      <c r="I23" s="5"/>
    </row>
    <row r="24" spans="1:9" ht="10.5" customHeight="1" x14ac:dyDescent="0.2">
      <c r="B24" s="16" t="s">
        <v>252</v>
      </c>
      <c r="C24" s="289"/>
      <c r="D24" s="290"/>
      <c r="E24" s="290"/>
      <c r="F24" s="179"/>
      <c r="G24" s="34"/>
      <c r="H24" s="5"/>
      <c r="I24" s="5"/>
    </row>
    <row r="25" spans="1:9" ht="10.5" customHeight="1" x14ac:dyDescent="0.2">
      <c r="B25" s="16" t="s">
        <v>95</v>
      </c>
      <c r="C25" s="289">
        <v>478.39999999999992</v>
      </c>
      <c r="D25" s="290">
        <v>478.39999999999992</v>
      </c>
      <c r="E25" s="290"/>
      <c r="F25" s="179">
        <v>-0.10344827586206895</v>
      </c>
      <c r="G25" s="34"/>
      <c r="H25" s="5"/>
      <c r="I25" s="5"/>
    </row>
    <row r="26" spans="1:9" s="486" customFormat="1" ht="10.5" customHeight="1" x14ac:dyDescent="0.2">
      <c r="A26" s="452"/>
      <c r="B26" s="563" t="s">
        <v>310</v>
      </c>
      <c r="C26" s="568"/>
      <c r="D26" s="569"/>
      <c r="E26" s="569"/>
      <c r="F26" s="570"/>
      <c r="G26" s="571"/>
    </row>
    <row r="27" spans="1:9" s="486" customFormat="1" ht="10.5" customHeight="1" x14ac:dyDescent="0.2">
      <c r="A27" s="452"/>
      <c r="B27" s="563" t="s">
        <v>311</v>
      </c>
      <c r="C27" s="568"/>
      <c r="D27" s="569"/>
      <c r="E27" s="569"/>
      <c r="F27" s="570"/>
      <c r="G27" s="571"/>
    </row>
    <row r="28" spans="1:9" s="486" customFormat="1" ht="10.5" customHeight="1" x14ac:dyDescent="0.2">
      <c r="A28" s="452"/>
      <c r="B28" s="563" t="s">
        <v>312</v>
      </c>
      <c r="C28" s="568"/>
      <c r="D28" s="569"/>
      <c r="E28" s="569"/>
      <c r="F28" s="570"/>
      <c r="G28" s="571"/>
    </row>
    <row r="29" spans="1:9" s="486" customFormat="1" ht="10.5" customHeight="1" x14ac:dyDescent="0.2">
      <c r="A29" s="452"/>
      <c r="B29" s="563" t="s">
        <v>313</v>
      </c>
      <c r="C29" s="568"/>
      <c r="D29" s="569"/>
      <c r="E29" s="569"/>
      <c r="F29" s="570"/>
      <c r="G29" s="571"/>
    </row>
    <row r="30" spans="1:9" ht="10.5" customHeight="1" x14ac:dyDescent="0.2">
      <c r="B30" s="16" t="s">
        <v>417</v>
      </c>
      <c r="C30" s="289">
        <v>4682819.450519993</v>
      </c>
      <c r="D30" s="290"/>
      <c r="E30" s="290"/>
      <c r="F30" s="179">
        <v>-8.5254101717534558E-3</v>
      </c>
      <c r="G30" s="34"/>
      <c r="H30" s="5"/>
      <c r="I30" s="5"/>
    </row>
    <row r="31" spans="1:9" ht="10.5" customHeight="1" x14ac:dyDescent="0.2">
      <c r="B31" s="16" t="s">
        <v>381</v>
      </c>
      <c r="C31" s="289">
        <v>535348.52999999968</v>
      </c>
      <c r="D31" s="290"/>
      <c r="E31" s="290">
        <v>4028.61</v>
      </c>
      <c r="F31" s="179">
        <v>-3.8913681339632911E-2</v>
      </c>
      <c r="G31" s="34"/>
      <c r="H31" s="5"/>
      <c r="I31" s="5"/>
    </row>
    <row r="32" spans="1:9" ht="10.5" customHeight="1" x14ac:dyDescent="0.2">
      <c r="B32" s="574" t="s">
        <v>448</v>
      </c>
      <c r="C32" s="289"/>
      <c r="D32" s="290"/>
      <c r="E32" s="290"/>
      <c r="F32" s="179"/>
      <c r="G32" s="34"/>
      <c r="H32" s="5"/>
      <c r="I32" s="5"/>
    </row>
    <row r="33" spans="1:9" ht="10.5" customHeight="1" x14ac:dyDescent="0.2">
      <c r="B33" s="574" t="s">
        <v>487</v>
      </c>
      <c r="C33" s="289"/>
      <c r="D33" s="290"/>
      <c r="E33" s="290"/>
      <c r="F33" s="179"/>
      <c r="G33" s="34"/>
      <c r="H33" s="5"/>
      <c r="I33" s="5"/>
    </row>
    <row r="34" spans="1:9" ht="10.5" customHeight="1" x14ac:dyDescent="0.2">
      <c r="B34" s="16" t="s">
        <v>99</v>
      </c>
      <c r="C34" s="289">
        <v>4429.5</v>
      </c>
      <c r="D34" s="290">
        <v>3200</v>
      </c>
      <c r="E34" s="290"/>
      <c r="F34" s="179">
        <v>-3.3493344970543348E-2</v>
      </c>
      <c r="G34" s="34"/>
      <c r="H34" s="5"/>
      <c r="I34" s="5"/>
    </row>
    <row r="35" spans="1:9" s="28" customFormat="1" ht="10.5" customHeight="1" x14ac:dyDescent="0.2">
      <c r="A35" s="24"/>
      <c r="B35" s="16" t="s">
        <v>98</v>
      </c>
      <c r="C35" s="289"/>
      <c r="D35" s="290"/>
      <c r="E35" s="290"/>
      <c r="F35" s="179"/>
      <c r="G35" s="36"/>
      <c r="H35" s="5"/>
    </row>
    <row r="36" spans="1:9" s="28" customFormat="1" ht="10.5" customHeight="1" x14ac:dyDescent="0.2">
      <c r="A36" s="24"/>
      <c r="B36" s="16" t="s">
        <v>250</v>
      </c>
      <c r="C36" s="291"/>
      <c r="D36" s="292"/>
      <c r="E36" s="292"/>
      <c r="F36" s="178"/>
      <c r="G36" s="36"/>
    </row>
    <row r="37" spans="1:9" s="28" customFormat="1" ht="24.75" customHeight="1" x14ac:dyDescent="0.2">
      <c r="A37" s="24"/>
      <c r="B37" s="35" t="s">
        <v>101</v>
      </c>
      <c r="C37" s="291">
        <v>24408097.320519991</v>
      </c>
      <c r="D37" s="292">
        <v>212380.91000000009</v>
      </c>
      <c r="E37" s="292">
        <v>92993.84</v>
      </c>
      <c r="F37" s="178">
        <v>-4.5853628725897599E-2</v>
      </c>
      <c r="G37" s="36"/>
    </row>
    <row r="38" spans="1:9" ht="10.5" customHeight="1" x14ac:dyDescent="0.2">
      <c r="B38" s="31" t="s">
        <v>102</v>
      </c>
      <c r="C38" s="291"/>
      <c r="D38" s="292"/>
      <c r="E38" s="292"/>
      <c r="F38" s="178"/>
      <c r="G38" s="20"/>
      <c r="H38" s="5"/>
      <c r="I38" s="5"/>
    </row>
    <row r="39" spans="1:9" ht="10.5" customHeight="1" x14ac:dyDescent="0.2">
      <c r="B39" s="16" t="s">
        <v>104</v>
      </c>
      <c r="C39" s="289">
        <v>76277274.629999623</v>
      </c>
      <c r="D39" s="290">
        <v>41205369.169999689</v>
      </c>
      <c r="E39" s="290">
        <v>344719.00999999989</v>
      </c>
      <c r="F39" s="179">
        <v>-6.0206980320641978E-2</v>
      </c>
      <c r="G39" s="34"/>
      <c r="H39" s="5"/>
      <c r="I39" s="5"/>
    </row>
    <row r="40" spans="1:9" ht="10.5" customHeight="1" x14ac:dyDescent="0.2">
      <c r="B40" s="33" t="s">
        <v>106</v>
      </c>
      <c r="C40" s="289">
        <v>76223313.93999961</v>
      </c>
      <c r="D40" s="290">
        <v>41189020.259999678</v>
      </c>
      <c r="E40" s="290">
        <v>344565.22</v>
      </c>
      <c r="F40" s="179">
        <v>-6.0233625168142124E-2</v>
      </c>
      <c r="G40" s="34"/>
      <c r="H40" s="5"/>
      <c r="I40" s="5"/>
    </row>
    <row r="41" spans="1:9" ht="10.5" customHeight="1" x14ac:dyDescent="0.2">
      <c r="B41" s="33" t="s">
        <v>304</v>
      </c>
      <c r="C41" s="289">
        <v>526694.82999999984</v>
      </c>
      <c r="D41" s="290">
        <v>435629.79999999987</v>
      </c>
      <c r="E41" s="290">
        <v>2741.13</v>
      </c>
      <c r="F41" s="179">
        <v>-5.7572726191162826E-2</v>
      </c>
      <c r="G41" s="34"/>
      <c r="H41" s="5"/>
      <c r="I41" s="5"/>
    </row>
    <row r="42" spans="1:9" ht="10.5" customHeight="1" x14ac:dyDescent="0.2">
      <c r="B42" s="33" t="s">
        <v>305</v>
      </c>
      <c r="C42" s="289">
        <v>23640949.499999806</v>
      </c>
      <c r="D42" s="290">
        <v>23146873.359999806</v>
      </c>
      <c r="E42" s="290">
        <v>118543.64999999997</v>
      </c>
      <c r="F42" s="179">
        <v>-9.2639423698167023E-2</v>
      </c>
      <c r="G42" s="34"/>
      <c r="H42" s="5"/>
      <c r="I42" s="5"/>
    </row>
    <row r="43" spans="1:9" ht="10.5" customHeight="1" x14ac:dyDescent="0.2">
      <c r="B43" s="33" t="s">
        <v>306</v>
      </c>
      <c r="C43" s="289">
        <v>15378020.529999863</v>
      </c>
      <c r="D43" s="290">
        <v>14334934.589999862</v>
      </c>
      <c r="E43" s="290">
        <v>76532.050000000017</v>
      </c>
      <c r="F43" s="179">
        <v>-6.3910730239275182E-2</v>
      </c>
      <c r="G43" s="34"/>
      <c r="H43" s="5"/>
      <c r="I43" s="5"/>
    </row>
    <row r="44" spans="1:9" ht="10.5" customHeight="1" x14ac:dyDescent="0.2">
      <c r="B44" s="33" t="s">
        <v>307</v>
      </c>
      <c r="C44" s="289">
        <v>30818103.229999922</v>
      </c>
      <c r="D44" s="290">
        <v>604063.92000000027</v>
      </c>
      <c r="E44" s="290">
        <v>122498.73999999996</v>
      </c>
      <c r="F44" s="179">
        <v>-3.8274359100184507E-2</v>
      </c>
      <c r="G44" s="34"/>
      <c r="H44" s="5"/>
      <c r="I44" s="5"/>
    </row>
    <row r="45" spans="1:9" ht="10.5" customHeight="1" x14ac:dyDescent="0.2">
      <c r="B45" s="33" t="s">
        <v>308</v>
      </c>
      <c r="C45" s="289">
        <v>529376.17999999889</v>
      </c>
      <c r="D45" s="290">
        <v>117335.93000000017</v>
      </c>
      <c r="E45" s="290">
        <v>2408.6099999999997</v>
      </c>
      <c r="F45" s="179">
        <v>5.6906367338807717E-2</v>
      </c>
      <c r="G45" s="34"/>
      <c r="H45" s="5"/>
      <c r="I45" s="5"/>
    </row>
    <row r="46" spans="1:9" ht="10.5" customHeight="1" x14ac:dyDescent="0.2">
      <c r="B46" s="33" t="s">
        <v>309</v>
      </c>
      <c r="C46" s="289">
        <v>5330169.6700000139</v>
      </c>
      <c r="D46" s="290">
        <v>2550182.6600000104</v>
      </c>
      <c r="E46" s="290">
        <v>21841.040000000001</v>
      </c>
      <c r="F46" s="179">
        <v>-3.4718126092354584E-2</v>
      </c>
      <c r="G46" s="34"/>
      <c r="H46" s="5"/>
      <c r="I46" s="5"/>
    </row>
    <row r="47" spans="1:9" ht="10.5" customHeight="1" x14ac:dyDescent="0.2">
      <c r="B47" s="33" t="s">
        <v>105</v>
      </c>
      <c r="C47" s="289">
        <v>53960.689999999908</v>
      </c>
      <c r="D47" s="290">
        <v>16348.910000000003</v>
      </c>
      <c r="E47" s="290">
        <v>153.79</v>
      </c>
      <c r="F47" s="179">
        <v>-2.0997840090493214E-2</v>
      </c>
      <c r="G47" s="34"/>
      <c r="H47" s="5"/>
      <c r="I47" s="5"/>
    </row>
    <row r="48" spans="1:9" ht="10.5" customHeight="1" x14ac:dyDescent="0.2">
      <c r="B48" s="16" t="s">
        <v>22</v>
      </c>
      <c r="C48" s="289">
        <v>35177752.839999981</v>
      </c>
      <c r="D48" s="290">
        <v>5651102.6599999983</v>
      </c>
      <c r="E48" s="290">
        <v>153975.6</v>
      </c>
      <c r="F48" s="179">
        <v>-5.0421009498286318E-2</v>
      </c>
      <c r="G48" s="34"/>
      <c r="H48" s="5"/>
      <c r="I48" s="5"/>
    </row>
    <row r="49" spans="1:9" ht="10.5" customHeight="1" x14ac:dyDescent="0.2">
      <c r="B49" s="16" t="s">
        <v>107</v>
      </c>
      <c r="C49" s="289">
        <v>675807.89000000188</v>
      </c>
      <c r="D49" s="290">
        <v>675807.89000000188</v>
      </c>
      <c r="E49" s="290">
        <v>3737.12</v>
      </c>
      <c r="F49" s="179">
        <v>9.1032066507817033E-2</v>
      </c>
      <c r="G49" s="34"/>
      <c r="H49" s="5"/>
      <c r="I49" s="5"/>
    </row>
    <row r="50" spans="1:9" ht="10.5" customHeight="1" x14ac:dyDescent="0.2">
      <c r="B50" s="33" t="s">
        <v>110</v>
      </c>
      <c r="C50" s="289">
        <v>406452.20000000164</v>
      </c>
      <c r="D50" s="290">
        <v>406452.20000000164</v>
      </c>
      <c r="E50" s="290">
        <v>2871.09</v>
      </c>
      <c r="F50" s="179">
        <v>2.0498334923307882E-2</v>
      </c>
      <c r="G50" s="34"/>
      <c r="H50" s="5"/>
      <c r="I50" s="5"/>
    </row>
    <row r="51" spans="1:9" ht="10.5" customHeight="1" x14ac:dyDescent="0.2">
      <c r="B51" s="33" t="s">
        <v>109</v>
      </c>
      <c r="C51" s="289">
        <v>254305.69000000021</v>
      </c>
      <c r="D51" s="290">
        <v>254305.69000000021</v>
      </c>
      <c r="E51" s="290">
        <v>866.03</v>
      </c>
      <c r="F51" s="179">
        <v>0.20476757980921123</v>
      </c>
      <c r="G51" s="34"/>
      <c r="H51" s="5"/>
      <c r="I51" s="5"/>
    </row>
    <row r="52" spans="1:9" ht="10.5" customHeight="1" x14ac:dyDescent="0.2">
      <c r="B52" s="33" t="s">
        <v>112</v>
      </c>
      <c r="C52" s="289">
        <v>15050</v>
      </c>
      <c r="D52" s="290">
        <v>15050</v>
      </c>
      <c r="E52" s="290"/>
      <c r="F52" s="179">
        <v>0.49751243781094523</v>
      </c>
      <c r="G52" s="20"/>
      <c r="H52" s="5"/>
      <c r="I52" s="5"/>
    </row>
    <row r="53" spans="1:9" ht="10.5" customHeight="1" x14ac:dyDescent="0.2">
      <c r="B53" s="33" t="s">
        <v>111</v>
      </c>
      <c r="C53" s="289"/>
      <c r="D53" s="290"/>
      <c r="E53" s="290"/>
      <c r="F53" s="179"/>
      <c r="G53" s="20"/>
      <c r="H53" s="5"/>
      <c r="I53" s="5"/>
    </row>
    <row r="54" spans="1:9" ht="10.5" customHeight="1" x14ac:dyDescent="0.2">
      <c r="B54" s="16" t="s">
        <v>103</v>
      </c>
      <c r="C54" s="289"/>
      <c r="D54" s="290"/>
      <c r="E54" s="290"/>
      <c r="F54" s="179"/>
      <c r="G54" s="34"/>
      <c r="H54" s="5"/>
      <c r="I54" s="5"/>
    </row>
    <row r="55" spans="1:9" ht="10.5" customHeight="1" x14ac:dyDescent="0.2">
      <c r="B55" s="16" t="s">
        <v>96</v>
      </c>
      <c r="C55" s="289"/>
      <c r="D55" s="290"/>
      <c r="E55" s="290"/>
      <c r="F55" s="179"/>
      <c r="G55" s="34"/>
      <c r="H55" s="5"/>
      <c r="I55" s="5"/>
    </row>
    <row r="56" spans="1:9" ht="10.5" customHeight="1" x14ac:dyDescent="0.2">
      <c r="B56" s="16" t="s">
        <v>95</v>
      </c>
      <c r="C56" s="289">
        <v>196334.03999999957</v>
      </c>
      <c r="D56" s="290">
        <v>196334.03999999957</v>
      </c>
      <c r="E56" s="290">
        <v>680.80000000000007</v>
      </c>
      <c r="F56" s="179">
        <v>-0.16583389147200978</v>
      </c>
      <c r="G56" s="34"/>
      <c r="H56" s="5"/>
      <c r="I56" s="5"/>
    </row>
    <row r="57" spans="1:9" ht="10.5" customHeight="1" x14ac:dyDescent="0.2">
      <c r="B57" s="16" t="s">
        <v>381</v>
      </c>
      <c r="C57" s="289">
        <v>578308.96999999986</v>
      </c>
      <c r="D57" s="290">
        <v>33</v>
      </c>
      <c r="E57" s="290">
        <v>4076.3</v>
      </c>
      <c r="F57" s="179">
        <v>0.18791186245627767</v>
      </c>
      <c r="G57" s="34"/>
      <c r="H57" s="5"/>
      <c r="I57" s="5"/>
    </row>
    <row r="58" spans="1:9" s="486" customFormat="1" ht="10.5" customHeight="1" x14ac:dyDescent="0.2">
      <c r="A58" s="452"/>
      <c r="B58" s="563" t="s">
        <v>310</v>
      </c>
      <c r="C58" s="568"/>
      <c r="D58" s="569"/>
      <c r="E58" s="569"/>
      <c r="F58" s="570"/>
      <c r="G58" s="571"/>
    </row>
    <row r="59" spans="1:9" s="486" customFormat="1" ht="10.5" customHeight="1" x14ac:dyDescent="0.2">
      <c r="A59" s="452"/>
      <c r="B59" s="563" t="s">
        <v>311</v>
      </c>
      <c r="C59" s="568"/>
      <c r="D59" s="569"/>
      <c r="E59" s="569"/>
      <c r="F59" s="570"/>
      <c r="G59" s="571"/>
    </row>
    <row r="60" spans="1:9" s="486" customFormat="1" ht="10.5" customHeight="1" x14ac:dyDescent="0.2">
      <c r="A60" s="452"/>
      <c r="B60" s="563" t="s">
        <v>312</v>
      </c>
      <c r="C60" s="568"/>
      <c r="D60" s="569"/>
      <c r="E60" s="569"/>
      <c r="F60" s="570"/>
      <c r="G60" s="571"/>
    </row>
    <row r="61" spans="1:9" s="486" customFormat="1" ht="10.5" customHeight="1" x14ac:dyDescent="0.2">
      <c r="A61" s="452"/>
      <c r="B61" s="563" t="s">
        <v>313</v>
      </c>
      <c r="C61" s="568"/>
      <c r="D61" s="569"/>
      <c r="E61" s="569"/>
      <c r="F61" s="570"/>
      <c r="G61" s="571"/>
    </row>
    <row r="62" spans="1:9" ht="10.5" customHeight="1" x14ac:dyDescent="0.2">
      <c r="B62" s="16" t="s">
        <v>417</v>
      </c>
      <c r="C62" s="289">
        <v>1672014.6289600008</v>
      </c>
      <c r="D62" s="290"/>
      <c r="E62" s="290"/>
      <c r="F62" s="179">
        <v>4.786488474230266E-2</v>
      </c>
      <c r="G62" s="34"/>
      <c r="H62" s="5"/>
      <c r="I62" s="5"/>
    </row>
    <row r="63" spans="1:9" ht="10.5" customHeight="1" x14ac:dyDescent="0.2">
      <c r="B63" s="16" t="s">
        <v>94</v>
      </c>
      <c r="C63" s="289">
        <v>483.75</v>
      </c>
      <c r="D63" s="290"/>
      <c r="E63" s="290"/>
      <c r="F63" s="179">
        <v>-0.55000000000000004</v>
      </c>
      <c r="G63" s="34"/>
      <c r="H63" s="5"/>
      <c r="I63" s="5"/>
    </row>
    <row r="64" spans="1:9" s="28" customFormat="1" ht="10.5" customHeight="1" x14ac:dyDescent="0.2">
      <c r="A64" s="24"/>
      <c r="B64" s="16" t="s">
        <v>92</v>
      </c>
      <c r="C64" s="289">
        <v>1623.68</v>
      </c>
      <c r="D64" s="290"/>
      <c r="E64" s="290"/>
      <c r="F64" s="179">
        <v>-0.2813794568565664</v>
      </c>
      <c r="G64" s="27"/>
      <c r="H64" s="5"/>
    </row>
    <row r="65" spans="1:9" ht="10.5" customHeight="1" x14ac:dyDescent="0.2">
      <c r="B65" s="16" t="s">
        <v>93</v>
      </c>
      <c r="C65" s="289">
        <v>2003.5</v>
      </c>
      <c r="D65" s="290"/>
      <c r="E65" s="290"/>
      <c r="F65" s="179">
        <v>0.40645840645840647</v>
      </c>
      <c r="G65" s="20"/>
      <c r="H65" s="5"/>
      <c r="I65" s="5"/>
    </row>
    <row r="66" spans="1:9" ht="12" customHeight="1" x14ac:dyDescent="0.2">
      <c r="B66" s="16" t="s">
        <v>91</v>
      </c>
      <c r="C66" s="289">
        <v>30</v>
      </c>
      <c r="D66" s="290"/>
      <c r="E66" s="290"/>
      <c r="F66" s="179"/>
      <c r="G66" s="34"/>
      <c r="H66" s="5"/>
      <c r="I66" s="5"/>
    </row>
    <row r="67" spans="1:9" ht="10.5" customHeight="1" x14ac:dyDescent="0.2">
      <c r="B67" s="16" t="s">
        <v>100</v>
      </c>
      <c r="C67" s="289">
        <v>2507.7299999999996</v>
      </c>
      <c r="D67" s="290">
        <v>56.5</v>
      </c>
      <c r="E67" s="290"/>
      <c r="F67" s="179"/>
      <c r="G67" s="34"/>
      <c r="H67" s="5"/>
      <c r="I67" s="5"/>
    </row>
    <row r="68" spans="1:9" ht="10.5" customHeight="1" x14ac:dyDescent="0.2">
      <c r="B68" s="16" t="s">
        <v>489</v>
      </c>
      <c r="C68" s="289"/>
      <c r="D68" s="290"/>
      <c r="E68" s="290"/>
      <c r="F68" s="179"/>
      <c r="G68" s="34"/>
      <c r="H68" s="5"/>
      <c r="I68" s="5"/>
    </row>
    <row r="69" spans="1:9" ht="10.5" customHeight="1" x14ac:dyDescent="0.2">
      <c r="B69" s="16" t="s">
        <v>97</v>
      </c>
      <c r="C69" s="289"/>
      <c r="D69" s="290"/>
      <c r="E69" s="290"/>
      <c r="F69" s="179"/>
      <c r="G69" s="34"/>
      <c r="H69" s="5"/>
      <c r="I69" s="5"/>
    </row>
    <row r="70" spans="1:9" ht="10.5" customHeight="1" x14ac:dyDescent="0.2">
      <c r="B70" s="16" t="s">
        <v>303</v>
      </c>
      <c r="C70" s="289"/>
      <c r="D70" s="290"/>
      <c r="E70" s="290"/>
      <c r="F70" s="179"/>
      <c r="G70" s="34"/>
      <c r="H70" s="5"/>
      <c r="I70" s="5"/>
    </row>
    <row r="71" spans="1:9" ht="10.5" customHeight="1" x14ac:dyDescent="0.2">
      <c r="B71" s="268" t="s">
        <v>255</v>
      </c>
      <c r="C71" s="289">
        <v>2563858.1999999979</v>
      </c>
      <c r="D71" s="290">
        <v>2562958.1999999979</v>
      </c>
      <c r="E71" s="290">
        <v>19802.28</v>
      </c>
      <c r="F71" s="179">
        <v>-9.7371537142295184E-2</v>
      </c>
      <c r="G71" s="20"/>
      <c r="H71" s="5"/>
      <c r="I71" s="5"/>
    </row>
    <row r="72" spans="1:9" ht="10.5" customHeight="1" x14ac:dyDescent="0.2">
      <c r="B72" s="574" t="s">
        <v>447</v>
      </c>
      <c r="C72" s="289"/>
      <c r="D72" s="290"/>
      <c r="E72" s="290"/>
      <c r="F72" s="179"/>
      <c r="G72" s="20"/>
      <c r="H72" s="5"/>
      <c r="I72" s="5"/>
    </row>
    <row r="73" spans="1:9" ht="10.5" customHeight="1" x14ac:dyDescent="0.2">
      <c r="B73" s="16" t="s">
        <v>487</v>
      </c>
      <c r="C73" s="289"/>
      <c r="D73" s="290"/>
      <c r="E73" s="290"/>
      <c r="F73" s="179"/>
      <c r="G73" s="20"/>
      <c r="H73" s="5"/>
      <c r="I73" s="5"/>
    </row>
    <row r="74" spans="1:9" s="28" customFormat="1" ht="10.5" customHeight="1" x14ac:dyDescent="0.2">
      <c r="A74" s="24"/>
      <c r="B74" s="16" t="s">
        <v>99</v>
      </c>
      <c r="C74" s="289">
        <v>31898.699999999997</v>
      </c>
      <c r="D74" s="290">
        <v>22634.699999999997</v>
      </c>
      <c r="E74" s="290">
        <v>108</v>
      </c>
      <c r="F74" s="179">
        <v>-0.14322664861728873</v>
      </c>
      <c r="G74" s="36"/>
      <c r="H74" s="5"/>
    </row>
    <row r="75" spans="1:9" ht="9" customHeight="1" x14ac:dyDescent="0.2">
      <c r="B75" s="16" t="s">
        <v>98</v>
      </c>
      <c r="C75" s="289"/>
      <c r="D75" s="290"/>
      <c r="E75" s="290"/>
      <c r="F75" s="179"/>
      <c r="G75" s="34"/>
      <c r="H75" s="5"/>
      <c r="I75" s="5"/>
    </row>
    <row r="76" spans="1:9" s="28" customFormat="1" ht="13.5" customHeight="1" x14ac:dyDescent="0.2">
      <c r="A76" s="24"/>
      <c r="B76" s="16" t="s">
        <v>250</v>
      </c>
      <c r="C76" s="289"/>
      <c r="D76" s="290"/>
      <c r="E76" s="290"/>
      <c r="F76" s="179"/>
      <c r="G76" s="36"/>
    </row>
    <row r="77" spans="1:9" ht="10.5" customHeight="1" x14ac:dyDescent="0.2">
      <c r="B77" s="35" t="s">
        <v>108</v>
      </c>
      <c r="C77" s="291">
        <v>117181326.55895959</v>
      </c>
      <c r="D77" s="292">
        <v>50314296.159999683</v>
      </c>
      <c r="E77" s="292">
        <v>527127.10999999987</v>
      </c>
      <c r="F77" s="178">
        <v>-5.5375813189441292E-2</v>
      </c>
      <c r="G77" s="34"/>
      <c r="H77" s="5"/>
      <c r="I77" s="5"/>
    </row>
    <row r="78" spans="1:9" ht="10.5" customHeight="1" x14ac:dyDescent="0.2">
      <c r="B78" s="31" t="s">
        <v>341</v>
      </c>
      <c r="C78" s="291"/>
      <c r="D78" s="292"/>
      <c r="E78" s="292"/>
      <c r="F78" s="178"/>
      <c r="G78" s="34"/>
      <c r="H78" s="5"/>
      <c r="I78" s="5"/>
    </row>
    <row r="79" spans="1:9" s="28" customFormat="1" ht="10.5" customHeight="1" x14ac:dyDescent="0.2">
      <c r="A79" s="24"/>
      <c r="B79" s="16" t="s">
        <v>22</v>
      </c>
      <c r="C79" s="289">
        <v>51529739.769999981</v>
      </c>
      <c r="D79" s="290">
        <v>5832218.4899999974</v>
      </c>
      <c r="E79" s="290">
        <v>234524.84</v>
      </c>
      <c r="F79" s="179">
        <v>-4.7912101064492174E-2</v>
      </c>
      <c r="G79" s="27"/>
      <c r="H79" s="5"/>
    </row>
    <row r="80" spans="1:9" s="28" customFormat="1" ht="10.5" customHeight="1" x14ac:dyDescent="0.2">
      <c r="A80" s="24"/>
      <c r="B80" s="16" t="s">
        <v>104</v>
      </c>
      <c r="C80" s="289">
        <v>78829660.379999608</v>
      </c>
      <c r="D80" s="290">
        <v>41232955.849999689</v>
      </c>
      <c r="E80" s="290">
        <v>351973.85999999993</v>
      </c>
      <c r="F80" s="179">
        <v>-6.2094971990789283E-2</v>
      </c>
      <c r="G80" s="27"/>
      <c r="H80" s="5"/>
    </row>
    <row r="81" spans="1:9" s="28" customFormat="1" ht="10.5" customHeight="1" x14ac:dyDescent="0.2">
      <c r="A81" s="24"/>
      <c r="B81" s="33" t="s">
        <v>106</v>
      </c>
      <c r="C81" s="289">
        <v>78773324.269999593</v>
      </c>
      <c r="D81" s="290">
        <v>41216417.339999676</v>
      </c>
      <c r="E81" s="290">
        <v>351808.54999999993</v>
      </c>
      <c r="F81" s="179">
        <v>-6.211182444964003E-2</v>
      </c>
      <c r="G81" s="27"/>
      <c r="H81" s="5"/>
    </row>
    <row r="82" spans="1:9" s="28" customFormat="1" ht="10.5" customHeight="1" x14ac:dyDescent="0.2">
      <c r="A82" s="24"/>
      <c r="B82" s="33" t="s">
        <v>304</v>
      </c>
      <c r="C82" s="289">
        <v>563259.10999999987</v>
      </c>
      <c r="D82" s="290">
        <v>436955.61999999988</v>
      </c>
      <c r="E82" s="290">
        <v>2946.92</v>
      </c>
      <c r="F82" s="179">
        <v>-5.5377179066631754E-2</v>
      </c>
      <c r="G82" s="27"/>
      <c r="H82" s="5"/>
    </row>
    <row r="83" spans="1:9" s="28" customFormat="1" ht="10.5" customHeight="1" x14ac:dyDescent="0.2">
      <c r="A83" s="24"/>
      <c r="B83" s="33" t="s">
        <v>305</v>
      </c>
      <c r="C83" s="289">
        <v>23642528.739999805</v>
      </c>
      <c r="D83" s="290">
        <v>23147732.999999806</v>
      </c>
      <c r="E83" s="290">
        <v>118543.64999999997</v>
      </c>
      <c r="F83" s="179">
        <v>-9.2659700776727694E-2</v>
      </c>
      <c r="G83" s="27"/>
      <c r="H83" s="5"/>
    </row>
    <row r="84" spans="1:9" s="28" customFormat="1" ht="10.5" customHeight="1" x14ac:dyDescent="0.2">
      <c r="A84" s="24"/>
      <c r="B84" s="33" t="s">
        <v>306</v>
      </c>
      <c r="C84" s="289">
        <v>15378020.529999863</v>
      </c>
      <c r="D84" s="290">
        <v>14334934.589999862</v>
      </c>
      <c r="E84" s="290">
        <v>76532.050000000017</v>
      </c>
      <c r="F84" s="179">
        <v>-6.3914447699456312E-2</v>
      </c>
      <c r="G84" s="27"/>
      <c r="H84" s="5"/>
    </row>
    <row r="85" spans="1:9" s="28" customFormat="1" ht="10.5" customHeight="1" x14ac:dyDescent="0.2">
      <c r="A85" s="24"/>
      <c r="B85" s="33" t="s">
        <v>307</v>
      </c>
      <c r="C85" s="289">
        <v>32812934.109999925</v>
      </c>
      <c r="D85" s="290">
        <v>618398.48000000033</v>
      </c>
      <c r="E85" s="290">
        <v>127562.56999999996</v>
      </c>
      <c r="F85" s="179">
        <v>-4.5570180506338653E-2</v>
      </c>
      <c r="G85" s="27"/>
      <c r="H85" s="5"/>
    </row>
    <row r="86" spans="1:9" ht="10.5" customHeight="1" x14ac:dyDescent="0.2">
      <c r="B86" s="33" t="s">
        <v>308</v>
      </c>
      <c r="C86" s="289">
        <v>530291.11999999883</v>
      </c>
      <c r="D86" s="290">
        <v>117486.83000000016</v>
      </c>
      <c r="E86" s="290">
        <v>2408.6099999999997</v>
      </c>
      <c r="F86" s="179">
        <v>5.666061319980864E-2</v>
      </c>
      <c r="G86" s="34"/>
      <c r="H86" s="5"/>
      <c r="I86" s="5"/>
    </row>
    <row r="87" spans="1:9" ht="10.5" customHeight="1" x14ac:dyDescent="0.2">
      <c r="B87" s="33" t="s">
        <v>309</v>
      </c>
      <c r="C87" s="289">
        <v>5846290.6600000132</v>
      </c>
      <c r="D87" s="290">
        <v>2560908.8200000105</v>
      </c>
      <c r="E87" s="290">
        <v>23814.750000000004</v>
      </c>
      <c r="F87" s="179">
        <v>-3.0044753129346402E-2</v>
      </c>
      <c r="G87" s="34"/>
      <c r="H87" s="5"/>
      <c r="I87" s="5"/>
    </row>
    <row r="88" spans="1:9" ht="10.5" customHeight="1" x14ac:dyDescent="0.2">
      <c r="B88" s="33" t="s">
        <v>105</v>
      </c>
      <c r="C88" s="289">
        <v>56336.109999999913</v>
      </c>
      <c r="D88" s="290">
        <v>16538.510000000006</v>
      </c>
      <c r="E88" s="290">
        <v>165.31</v>
      </c>
      <c r="F88" s="179">
        <v>-3.7922869694779981E-2</v>
      </c>
      <c r="G88" s="34"/>
      <c r="H88" s="5"/>
      <c r="I88" s="5"/>
    </row>
    <row r="89" spans="1:9" s="28" customFormat="1" ht="10.5" customHeight="1" x14ac:dyDescent="0.2">
      <c r="A89" s="24"/>
      <c r="B89" s="16" t="s">
        <v>100</v>
      </c>
      <c r="C89" s="289">
        <v>282771.69</v>
      </c>
      <c r="D89" s="290">
        <v>56.5</v>
      </c>
      <c r="E89" s="290">
        <v>1161.1399999999999</v>
      </c>
      <c r="F89" s="179">
        <v>-0.19880985284873876</v>
      </c>
      <c r="G89" s="27"/>
      <c r="H89" s="5"/>
    </row>
    <row r="90" spans="1:9" ht="10.5" customHeight="1" x14ac:dyDescent="0.2">
      <c r="B90" s="16" t="s">
        <v>107</v>
      </c>
      <c r="C90" s="289">
        <v>675807.89000000188</v>
      </c>
      <c r="D90" s="290">
        <v>675807.89000000188</v>
      </c>
      <c r="E90" s="290">
        <v>3737.12</v>
      </c>
      <c r="F90" s="179">
        <v>9.1032066507817033E-2</v>
      </c>
      <c r="G90" s="34"/>
      <c r="H90" s="5"/>
      <c r="I90" s="5"/>
    </row>
    <row r="91" spans="1:9" ht="10.5" customHeight="1" x14ac:dyDescent="0.2">
      <c r="B91" s="33" t="s">
        <v>110</v>
      </c>
      <c r="C91" s="289">
        <v>406452.20000000164</v>
      </c>
      <c r="D91" s="290">
        <v>406452.20000000164</v>
      </c>
      <c r="E91" s="290">
        <v>2871.09</v>
      </c>
      <c r="F91" s="179">
        <v>2.0498334923307882E-2</v>
      </c>
      <c r="G91" s="34"/>
      <c r="H91" s="5"/>
      <c r="I91" s="5"/>
    </row>
    <row r="92" spans="1:9" ht="10.5" customHeight="1" x14ac:dyDescent="0.2">
      <c r="B92" s="33" t="s">
        <v>109</v>
      </c>
      <c r="C92" s="289">
        <v>254305.69000000021</v>
      </c>
      <c r="D92" s="290">
        <v>254305.69000000021</v>
      </c>
      <c r="E92" s="290">
        <v>866.03</v>
      </c>
      <c r="F92" s="179">
        <v>0.20476757980921123</v>
      </c>
      <c r="G92" s="20"/>
      <c r="H92" s="5"/>
      <c r="I92" s="5"/>
    </row>
    <row r="93" spans="1:9" ht="10.5" customHeight="1" x14ac:dyDescent="0.2">
      <c r="B93" s="33" t="s">
        <v>112</v>
      </c>
      <c r="C93" s="289">
        <v>15050</v>
      </c>
      <c r="D93" s="290">
        <v>15050</v>
      </c>
      <c r="E93" s="290"/>
      <c r="F93" s="179">
        <v>0.49751243781094523</v>
      </c>
      <c r="G93" s="34"/>
      <c r="H93" s="5"/>
      <c r="I93" s="5"/>
    </row>
    <row r="94" spans="1:9" ht="10.5" customHeight="1" x14ac:dyDescent="0.2">
      <c r="B94" s="33" t="s">
        <v>111</v>
      </c>
      <c r="C94" s="289"/>
      <c r="D94" s="290"/>
      <c r="E94" s="290"/>
      <c r="F94" s="179"/>
      <c r="G94" s="34"/>
      <c r="H94" s="5"/>
      <c r="I94" s="5"/>
    </row>
    <row r="95" spans="1:9" s="40" customFormat="1" ht="10.5" customHeight="1" x14ac:dyDescent="0.25">
      <c r="A95" s="38"/>
      <c r="B95" s="16" t="s">
        <v>97</v>
      </c>
      <c r="C95" s="289"/>
      <c r="D95" s="290"/>
      <c r="E95" s="290"/>
      <c r="F95" s="179"/>
      <c r="G95" s="34"/>
      <c r="H95" s="5"/>
    </row>
    <row r="96" spans="1:9" s="40" customFormat="1" ht="10.5" customHeight="1" x14ac:dyDescent="0.25">
      <c r="A96" s="38"/>
      <c r="B96" s="16" t="s">
        <v>103</v>
      </c>
      <c r="C96" s="289"/>
      <c r="D96" s="290"/>
      <c r="E96" s="290"/>
      <c r="F96" s="179"/>
      <c r="G96" s="34"/>
      <c r="H96" s="5"/>
    </row>
    <row r="97" spans="1:9" ht="10.5" customHeight="1" x14ac:dyDescent="0.2">
      <c r="B97" s="16" t="s">
        <v>96</v>
      </c>
      <c r="C97" s="289"/>
      <c r="D97" s="290"/>
      <c r="E97" s="290"/>
      <c r="F97" s="179"/>
      <c r="G97" s="34"/>
      <c r="H97" s="5"/>
      <c r="I97" s="5"/>
    </row>
    <row r="98" spans="1:9" ht="10.5" customHeight="1" x14ac:dyDescent="0.2">
      <c r="B98" s="16" t="s">
        <v>489</v>
      </c>
      <c r="C98" s="289"/>
      <c r="D98" s="290"/>
      <c r="E98" s="290"/>
      <c r="F98" s="179"/>
      <c r="G98" s="34"/>
      <c r="H98" s="5"/>
      <c r="I98" s="5"/>
    </row>
    <row r="99" spans="1:9" ht="10.5" customHeight="1" x14ac:dyDescent="0.2">
      <c r="B99" s="16" t="s">
        <v>95</v>
      </c>
      <c r="C99" s="289">
        <v>196812.43999999957</v>
      </c>
      <c r="D99" s="290">
        <v>196812.43999999957</v>
      </c>
      <c r="E99" s="290">
        <v>680.80000000000007</v>
      </c>
      <c r="F99" s="179">
        <v>-0.16569277628872447</v>
      </c>
      <c r="G99" s="34"/>
      <c r="H99" s="5"/>
      <c r="I99" s="5"/>
    </row>
    <row r="100" spans="1:9" ht="10.5" customHeight="1" x14ac:dyDescent="0.2">
      <c r="B100" s="16" t="s">
        <v>381</v>
      </c>
      <c r="C100" s="289">
        <v>1113657.4999999993</v>
      </c>
      <c r="D100" s="290">
        <v>33</v>
      </c>
      <c r="E100" s="290">
        <v>8104.91</v>
      </c>
      <c r="F100" s="179">
        <v>6.6872393034655753E-2</v>
      </c>
      <c r="G100" s="34"/>
      <c r="H100" s="5"/>
      <c r="I100" s="5"/>
    </row>
    <row r="101" spans="1:9" ht="10.5" customHeight="1" x14ac:dyDescent="0.2">
      <c r="B101" s="16" t="s">
        <v>417</v>
      </c>
      <c r="C101" s="289">
        <v>6354834.0794799943</v>
      </c>
      <c r="D101" s="290"/>
      <c r="E101" s="290"/>
      <c r="F101" s="179">
        <v>5.7145797570543611E-3</v>
      </c>
      <c r="G101" s="34"/>
      <c r="H101" s="5"/>
      <c r="I101" s="5"/>
    </row>
    <row r="102" spans="1:9" ht="10.5" customHeight="1" x14ac:dyDescent="0.2">
      <c r="B102" s="16" t="s">
        <v>91</v>
      </c>
      <c r="C102" s="289">
        <v>414.8</v>
      </c>
      <c r="D102" s="290"/>
      <c r="E102" s="290"/>
      <c r="F102" s="179">
        <v>-0.54975686002084057</v>
      </c>
      <c r="G102" s="34"/>
      <c r="H102" s="5"/>
      <c r="I102" s="5"/>
    </row>
    <row r="103" spans="1:9" s="486" customFormat="1" ht="10.5" customHeight="1" x14ac:dyDescent="0.2">
      <c r="A103" s="452"/>
      <c r="B103" s="563" t="s">
        <v>310</v>
      </c>
      <c r="C103" s="568"/>
      <c r="D103" s="569"/>
      <c r="E103" s="569"/>
      <c r="F103" s="570"/>
      <c r="G103" s="571"/>
    </row>
    <row r="104" spans="1:9" s="562" customFormat="1" ht="10.5" customHeight="1" x14ac:dyDescent="0.2">
      <c r="A104" s="489"/>
      <c r="B104" s="563" t="s">
        <v>311</v>
      </c>
      <c r="C104" s="568"/>
      <c r="D104" s="569"/>
      <c r="E104" s="569"/>
      <c r="F104" s="570"/>
      <c r="G104" s="561"/>
      <c r="H104" s="486"/>
    </row>
    <row r="105" spans="1:9" s="486" customFormat="1" ht="10.5" customHeight="1" x14ac:dyDescent="0.2">
      <c r="A105" s="452"/>
      <c r="B105" s="563" t="s">
        <v>312</v>
      </c>
      <c r="C105" s="568"/>
      <c r="D105" s="569"/>
      <c r="E105" s="569"/>
      <c r="F105" s="570"/>
      <c r="G105" s="571"/>
    </row>
    <row r="106" spans="1:9" s="486" customFormat="1" ht="10.5" customHeight="1" x14ac:dyDescent="0.2">
      <c r="A106" s="452"/>
      <c r="B106" s="563" t="s">
        <v>313</v>
      </c>
      <c r="C106" s="568"/>
      <c r="D106" s="569"/>
      <c r="E106" s="569"/>
      <c r="F106" s="570"/>
      <c r="G106" s="571"/>
    </row>
    <row r="107" spans="1:9" ht="10.5" customHeight="1" x14ac:dyDescent="0.2">
      <c r="B107" s="16" t="s">
        <v>94</v>
      </c>
      <c r="C107" s="289">
        <v>483.75</v>
      </c>
      <c r="D107" s="290"/>
      <c r="E107" s="290"/>
      <c r="F107" s="179">
        <v>-0.55000000000000004</v>
      </c>
      <c r="G107" s="34"/>
      <c r="H107" s="5"/>
      <c r="I107" s="5"/>
    </row>
    <row r="108" spans="1:9" ht="10.5" customHeight="1" x14ac:dyDescent="0.2">
      <c r="B108" s="16" t="s">
        <v>92</v>
      </c>
      <c r="C108" s="289">
        <v>1623.68</v>
      </c>
      <c r="D108" s="290"/>
      <c r="E108" s="290"/>
      <c r="F108" s="179">
        <v>-0.2813794568565664</v>
      </c>
      <c r="G108" s="34"/>
      <c r="H108" s="5"/>
      <c r="I108" s="5"/>
    </row>
    <row r="109" spans="1:9" ht="10.5" customHeight="1" x14ac:dyDescent="0.2">
      <c r="B109" s="16" t="s">
        <v>93</v>
      </c>
      <c r="C109" s="289">
        <v>2003.5</v>
      </c>
      <c r="D109" s="290"/>
      <c r="E109" s="290"/>
      <c r="F109" s="179">
        <v>0.40645840645840647</v>
      </c>
      <c r="G109" s="34"/>
      <c r="H109" s="5"/>
      <c r="I109" s="5"/>
    </row>
    <row r="110" spans="1:9" ht="10.5" customHeight="1" x14ac:dyDescent="0.2">
      <c r="B110" s="16" t="s">
        <v>252</v>
      </c>
      <c r="C110" s="289"/>
      <c r="D110" s="290"/>
      <c r="E110" s="290"/>
      <c r="F110" s="179"/>
      <c r="G110" s="34"/>
      <c r="H110" s="5"/>
      <c r="I110" s="5"/>
    </row>
    <row r="111" spans="1:9" ht="10.5" customHeight="1" x14ac:dyDescent="0.2">
      <c r="B111" s="16" t="s">
        <v>303</v>
      </c>
      <c r="C111" s="289"/>
      <c r="D111" s="290"/>
      <c r="E111" s="290"/>
      <c r="F111" s="179"/>
      <c r="G111" s="34"/>
      <c r="H111" s="5"/>
      <c r="I111" s="5"/>
    </row>
    <row r="112" spans="1:9" ht="10.5" customHeight="1" x14ac:dyDescent="0.2">
      <c r="B112" s="268" t="s">
        <v>255</v>
      </c>
      <c r="C112" s="289">
        <v>2563858.1999999979</v>
      </c>
      <c r="D112" s="290">
        <v>2562958.1999999979</v>
      </c>
      <c r="E112" s="290">
        <v>19802.28</v>
      </c>
      <c r="F112" s="179">
        <v>-9.7371537142295184E-2</v>
      </c>
      <c r="G112" s="34"/>
      <c r="H112" s="5"/>
      <c r="I112" s="5"/>
    </row>
    <row r="113" spans="1:9" ht="10.5" customHeight="1" x14ac:dyDescent="0.2">
      <c r="B113" s="574" t="s">
        <v>449</v>
      </c>
      <c r="C113" s="289"/>
      <c r="D113" s="290"/>
      <c r="E113" s="290"/>
      <c r="F113" s="179"/>
      <c r="G113" s="34"/>
      <c r="H113" s="5"/>
      <c r="I113" s="5"/>
    </row>
    <row r="114" spans="1:9" ht="10.5" customHeight="1" x14ac:dyDescent="0.2">
      <c r="B114" s="16" t="s">
        <v>487</v>
      </c>
      <c r="C114" s="289"/>
      <c r="D114" s="290"/>
      <c r="E114" s="290"/>
      <c r="F114" s="179"/>
      <c r="G114" s="34"/>
      <c r="H114" s="5"/>
      <c r="I114" s="5"/>
    </row>
    <row r="115" spans="1:9" s="28" customFormat="1" ht="10.5" customHeight="1" x14ac:dyDescent="0.2">
      <c r="A115" s="24"/>
      <c r="B115" s="16" t="s">
        <v>99</v>
      </c>
      <c r="C115" s="289">
        <v>36328.199999999997</v>
      </c>
      <c r="D115" s="290">
        <v>25834.699999999997</v>
      </c>
      <c r="E115" s="290">
        <v>108</v>
      </c>
      <c r="F115" s="179">
        <v>-0.13119944899101266</v>
      </c>
      <c r="G115" s="36"/>
      <c r="H115" s="5"/>
    </row>
    <row r="116" spans="1:9" s="28" customFormat="1" ht="10.5" customHeight="1" x14ac:dyDescent="0.2">
      <c r="A116" s="24"/>
      <c r="B116" s="16" t="s">
        <v>98</v>
      </c>
      <c r="C116" s="289"/>
      <c r="D116" s="290"/>
      <c r="E116" s="290"/>
      <c r="F116" s="179"/>
      <c r="G116" s="36"/>
    </row>
    <row r="117" spans="1:9" ht="15" customHeight="1" x14ac:dyDescent="0.2">
      <c r="B117" s="16" t="s">
        <v>250</v>
      </c>
      <c r="C117" s="289"/>
      <c r="D117" s="290"/>
      <c r="E117" s="290"/>
      <c r="F117" s="179"/>
      <c r="G117" s="34"/>
      <c r="H117" s="5"/>
      <c r="I117" s="5"/>
    </row>
    <row r="118" spans="1:9" ht="14.25" customHeight="1" x14ac:dyDescent="0.2">
      <c r="B118" s="29" t="s">
        <v>113</v>
      </c>
      <c r="C118" s="291">
        <v>141589423.87947959</v>
      </c>
      <c r="D118" s="292">
        <v>50526677.069999687</v>
      </c>
      <c r="E118" s="292">
        <v>620120.94999999995</v>
      </c>
      <c r="F118" s="178">
        <v>-5.3747898822852802E-2</v>
      </c>
      <c r="G118" s="34"/>
      <c r="H118" s="5"/>
      <c r="I118" s="5"/>
    </row>
    <row r="119" spans="1:9" ht="10.5" customHeight="1" x14ac:dyDescent="0.2">
      <c r="B119" s="74" t="s">
        <v>122</v>
      </c>
      <c r="C119" s="291"/>
      <c r="D119" s="292"/>
      <c r="E119" s="292"/>
      <c r="F119" s="178"/>
      <c r="G119" s="34"/>
      <c r="H119" s="5"/>
      <c r="I119" s="5"/>
    </row>
    <row r="120" spans="1:9" ht="10.5" customHeight="1" x14ac:dyDescent="0.2">
      <c r="B120" s="16" t="s">
        <v>386</v>
      </c>
      <c r="C120" s="289">
        <v>115404700.08999991</v>
      </c>
      <c r="D120" s="290">
        <v>66039.87999999999</v>
      </c>
      <c r="E120" s="290">
        <v>792763.52000000072</v>
      </c>
      <c r="F120" s="179">
        <v>7.2667996925610989E-2</v>
      </c>
      <c r="G120" s="34"/>
      <c r="H120" s="5"/>
      <c r="I120" s="5"/>
    </row>
    <row r="121" spans="1:9" ht="10.5" customHeight="1" x14ac:dyDescent="0.2">
      <c r="B121" s="16" t="s">
        <v>100</v>
      </c>
      <c r="C121" s="289">
        <v>10403038.490000002</v>
      </c>
      <c r="D121" s="290"/>
      <c r="E121" s="290">
        <v>73061.119999999995</v>
      </c>
      <c r="F121" s="179">
        <v>0.37710207539753382</v>
      </c>
      <c r="G121" s="34"/>
      <c r="H121" s="5"/>
      <c r="I121" s="5"/>
    </row>
    <row r="122" spans="1:9" ht="10.5" customHeight="1" x14ac:dyDescent="0.2">
      <c r="B122" s="16" t="s">
        <v>177</v>
      </c>
      <c r="C122" s="289">
        <v>1640629.3199999821</v>
      </c>
      <c r="D122" s="290">
        <v>109.2</v>
      </c>
      <c r="E122" s="290">
        <v>11840.65</v>
      </c>
      <c r="F122" s="179">
        <v>0.2030039305760647</v>
      </c>
      <c r="G122" s="34"/>
      <c r="H122" s="5"/>
      <c r="I122" s="5"/>
    </row>
    <row r="123" spans="1:9" ht="10.5" customHeight="1" x14ac:dyDescent="0.2">
      <c r="B123" s="16" t="s">
        <v>22</v>
      </c>
      <c r="C123" s="289">
        <v>20504112.789999954</v>
      </c>
      <c r="D123" s="290">
        <v>41625</v>
      </c>
      <c r="E123" s="290">
        <v>128848.5</v>
      </c>
      <c r="F123" s="179">
        <v>0.10727567037880803</v>
      </c>
      <c r="G123" s="34"/>
      <c r="H123" s="5"/>
      <c r="I123" s="5"/>
    </row>
    <row r="124" spans="1:9" ht="10.5" customHeight="1" x14ac:dyDescent="0.2">
      <c r="B124" s="16" t="s">
        <v>381</v>
      </c>
      <c r="C124" s="289">
        <v>349059</v>
      </c>
      <c r="D124" s="290"/>
      <c r="E124" s="290">
        <v>1685</v>
      </c>
      <c r="F124" s="179">
        <v>0.43923872604783831</v>
      </c>
      <c r="G124" s="34"/>
      <c r="H124" s="5"/>
      <c r="I124" s="5"/>
    </row>
    <row r="125" spans="1:9" ht="10.5" customHeight="1" x14ac:dyDescent="0.2">
      <c r="B125" s="37" t="s">
        <v>312</v>
      </c>
      <c r="C125" s="289"/>
      <c r="D125" s="290"/>
      <c r="E125" s="290"/>
      <c r="F125" s="179"/>
      <c r="G125" s="34"/>
      <c r="H125" s="5"/>
      <c r="I125" s="5"/>
    </row>
    <row r="126" spans="1:9" ht="10.5" customHeight="1" x14ac:dyDescent="0.2">
      <c r="B126" s="16" t="s">
        <v>385</v>
      </c>
      <c r="C126" s="289">
        <v>16643866.659999881</v>
      </c>
      <c r="D126" s="290">
        <v>12745.460000000005</v>
      </c>
      <c r="E126" s="290">
        <v>99904.869999999937</v>
      </c>
      <c r="F126" s="179">
        <v>9.2486312483848865E-2</v>
      </c>
      <c r="G126" s="34"/>
      <c r="H126" s="5"/>
      <c r="I126" s="5"/>
    </row>
    <row r="127" spans="1:9" ht="10.5" customHeight="1" x14ac:dyDescent="0.2">
      <c r="B127" s="37" t="s">
        <v>382</v>
      </c>
      <c r="C127" s="289">
        <v>1151515.6600000001</v>
      </c>
      <c r="D127" s="290"/>
      <c r="E127" s="290">
        <v>7375</v>
      </c>
      <c r="F127" s="179">
        <v>-0.12529836681031359</v>
      </c>
      <c r="G127" s="208"/>
      <c r="H127" s="205"/>
      <c r="I127" s="34"/>
    </row>
    <row r="128" spans="1:9" ht="10.5" customHeight="1" x14ac:dyDescent="0.2">
      <c r="B128" s="574" t="s">
        <v>450</v>
      </c>
      <c r="C128" s="289"/>
      <c r="D128" s="290"/>
      <c r="E128" s="290"/>
      <c r="F128" s="179"/>
      <c r="G128" s="208"/>
      <c r="H128" s="205"/>
      <c r="I128" s="34"/>
    </row>
    <row r="129" spans="1:9" ht="10.5" hidden="1" customHeight="1" x14ac:dyDescent="0.2">
      <c r="B129" s="574"/>
      <c r="C129" s="289"/>
      <c r="D129" s="290"/>
      <c r="E129" s="290"/>
      <c r="F129" s="179"/>
      <c r="G129" s="208"/>
      <c r="H129" s="205"/>
      <c r="I129" s="34"/>
    </row>
    <row r="130" spans="1:9" ht="10.5" customHeight="1" x14ac:dyDescent="0.2">
      <c r="B130" s="16" t="s">
        <v>99</v>
      </c>
      <c r="C130" s="289">
        <v>6353</v>
      </c>
      <c r="D130" s="290"/>
      <c r="E130" s="290"/>
      <c r="F130" s="179">
        <v>-0.26435849930523392</v>
      </c>
      <c r="G130" s="208"/>
      <c r="H130" s="205"/>
      <c r="I130" s="34"/>
    </row>
    <row r="131" spans="1:9" ht="10.5" customHeight="1" x14ac:dyDescent="0.2">
      <c r="B131" s="41" t="s">
        <v>120</v>
      </c>
      <c r="C131" s="293">
        <v>166103275.00999972</v>
      </c>
      <c r="D131" s="294">
        <v>120519.54</v>
      </c>
      <c r="E131" s="294">
        <v>1115478.6600000006</v>
      </c>
      <c r="F131" s="286">
        <v>9.4045887002412121E-2</v>
      </c>
      <c r="G131" s="208"/>
      <c r="H131" s="205"/>
      <c r="I131" s="34"/>
    </row>
    <row r="132" spans="1:9" s="28" customFormat="1" ht="10.5" customHeight="1" x14ac:dyDescent="0.2">
      <c r="A132" s="24"/>
      <c r="B132" s="265" t="s">
        <v>238</v>
      </c>
      <c r="C132" s="208"/>
      <c r="D132" s="208"/>
      <c r="E132" s="208"/>
      <c r="F132" s="208"/>
      <c r="G132" s="208"/>
      <c r="H132" s="209"/>
      <c r="I132" s="36"/>
    </row>
    <row r="133" spans="1:9" ht="9" customHeight="1" x14ac:dyDescent="0.2">
      <c r="A133" s="1"/>
      <c r="B133" s="265" t="s">
        <v>249</v>
      </c>
      <c r="C133" s="208"/>
      <c r="D133" s="208"/>
      <c r="E133" s="208"/>
      <c r="F133" s="208"/>
      <c r="G133" s="4"/>
      <c r="H133" s="4"/>
      <c r="I133" s="4"/>
    </row>
    <row r="134" spans="1:9" ht="15" customHeight="1" x14ac:dyDescent="0.2">
      <c r="B134" s="265" t="s">
        <v>251</v>
      </c>
      <c r="C134" s="208"/>
      <c r="D134" s="208"/>
      <c r="E134" s="208"/>
      <c r="F134" s="208"/>
      <c r="G134" s="8"/>
      <c r="H134" s="8"/>
      <c r="I134" s="8"/>
    </row>
    <row r="135" spans="1:9" ht="12" customHeight="1" x14ac:dyDescent="0.2">
      <c r="B135" s="50"/>
      <c r="C135" s="208"/>
      <c r="D135" s="208"/>
      <c r="E135" s="208"/>
      <c r="F135" s="208"/>
    </row>
    <row r="136" spans="1:9" ht="14.25" customHeight="1" x14ac:dyDescent="0.2">
      <c r="F136" s="4"/>
      <c r="G136" s="15"/>
      <c r="H136" s="5"/>
      <c r="I136" s="5"/>
    </row>
    <row r="137" spans="1:9" ht="12" customHeight="1" x14ac:dyDescent="0.25">
      <c r="B137" s="7" t="s">
        <v>288</v>
      </c>
      <c r="C137" s="8"/>
      <c r="D137" s="8"/>
      <c r="E137" s="8"/>
      <c r="F137" s="8"/>
      <c r="G137" s="5"/>
      <c r="H137" s="5"/>
      <c r="I137" s="5"/>
    </row>
    <row r="138" spans="1:9" ht="9.75" customHeight="1" x14ac:dyDescent="0.2">
      <c r="B138" s="9"/>
      <c r="C138" s="10" t="str">
        <f>C3</f>
        <v>PERIODE DU 1.1 AU 31.7.2024</v>
      </c>
      <c r="D138" s="11"/>
      <c r="F138" s="20"/>
      <c r="G138" s="23"/>
      <c r="H138" s="5"/>
      <c r="I138" s="5"/>
    </row>
    <row r="139" spans="1:9" s="28" customFormat="1" ht="12" customHeight="1" x14ac:dyDescent="0.2">
      <c r="A139" s="24"/>
      <c r="B139" s="12" t="str">
        <f>$B$4</f>
        <v xml:space="preserve">             II- ASSURANCE MATERNITE : DEPENSES en milliers d'euros</v>
      </c>
      <c r="C139" s="13"/>
      <c r="D139" s="13"/>
      <c r="E139" s="13"/>
      <c r="F139" s="378"/>
      <c r="G139" s="36"/>
    </row>
    <row r="140" spans="1:9" s="28" customFormat="1" ht="13.5" customHeight="1" x14ac:dyDescent="0.2">
      <c r="A140" s="24"/>
      <c r="B140" s="16" t="s">
        <v>4</v>
      </c>
      <c r="C140" s="18" t="s">
        <v>6</v>
      </c>
      <c r="D140" s="219" t="s">
        <v>3</v>
      </c>
      <c r="E140" s="219" t="s">
        <v>237</v>
      </c>
      <c r="F140" s="19" t="str">
        <f>CUMUL_Maladie_mnt!$H$5</f>
        <v>PCAP</v>
      </c>
      <c r="G140" s="36"/>
    </row>
    <row r="141" spans="1:9" s="28" customFormat="1" ht="10.5" customHeight="1" x14ac:dyDescent="0.2">
      <c r="A141" s="24"/>
      <c r="B141" s="21"/>
      <c r="C141" s="44"/>
      <c r="D141" s="220" t="s">
        <v>241</v>
      </c>
      <c r="E141" s="220" t="s">
        <v>239</v>
      </c>
      <c r="F141" s="22" t="str">
        <f>CUMUL_Maladie_mnt!$H$6</f>
        <v>en %</v>
      </c>
      <c r="G141" s="36"/>
      <c r="H141" s="5"/>
    </row>
    <row r="142" spans="1:9" s="28" customFormat="1" ht="10.5" customHeight="1" x14ac:dyDescent="0.2">
      <c r="A142" s="24"/>
      <c r="B142" s="35"/>
      <c r="C142" s="32"/>
      <c r="D142" s="223"/>
      <c r="E142" s="223"/>
      <c r="F142" s="178"/>
      <c r="G142" s="36"/>
      <c r="H142" s="5"/>
    </row>
    <row r="143" spans="1:9" s="28" customFormat="1" ht="10.5" customHeight="1" x14ac:dyDescent="0.2">
      <c r="A143" s="24"/>
      <c r="B143" s="31" t="s">
        <v>121</v>
      </c>
      <c r="C143" s="289"/>
      <c r="D143" s="290"/>
      <c r="E143" s="290"/>
      <c r="F143" s="178"/>
      <c r="G143" s="36"/>
      <c r="H143" s="5"/>
    </row>
    <row r="144" spans="1:9" s="28" customFormat="1" ht="10.5" customHeight="1" x14ac:dyDescent="0.2">
      <c r="A144" s="24"/>
      <c r="B144" s="16" t="s">
        <v>116</v>
      </c>
      <c r="C144" s="289">
        <v>3790009.9999999935</v>
      </c>
      <c r="D144" s="290"/>
      <c r="E144" s="290">
        <v>32716.859999999993</v>
      </c>
      <c r="F144" s="179">
        <v>5.0498251807845174E-2</v>
      </c>
      <c r="G144" s="36"/>
      <c r="H144" s="5"/>
    </row>
    <row r="145" spans="1:8" s="28" customFormat="1" ht="10.5" customHeight="1" x14ac:dyDescent="0.2">
      <c r="A145" s="24"/>
      <c r="B145" s="16" t="s">
        <v>117</v>
      </c>
      <c r="C145" s="289">
        <v>586879.13</v>
      </c>
      <c r="D145" s="290"/>
      <c r="E145" s="290">
        <v>3279.5</v>
      </c>
      <c r="F145" s="179">
        <v>-4.0422036382198323E-2</v>
      </c>
      <c r="G145" s="36"/>
      <c r="H145" s="5"/>
    </row>
    <row r="146" spans="1:8" s="28" customFormat="1" ht="10.5" customHeight="1" x14ac:dyDescent="0.2">
      <c r="A146" s="24"/>
      <c r="B146" s="16" t="s">
        <v>118</v>
      </c>
      <c r="C146" s="289">
        <v>12513.02</v>
      </c>
      <c r="D146" s="290"/>
      <c r="E146" s="290"/>
      <c r="F146" s="179">
        <v>-7.5235218604939758E-2</v>
      </c>
      <c r="G146" s="36"/>
      <c r="H146" s="5"/>
    </row>
    <row r="147" spans="1:8" s="28" customFormat="1" ht="10.5" customHeight="1" x14ac:dyDescent="0.2">
      <c r="A147" s="24"/>
      <c r="B147" s="16" t="s">
        <v>166</v>
      </c>
      <c r="C147" s="289">
        <v>178903.09000000032</v>
      </c>
      <c r="D147" s="290"/>
      <c r="E147" s="290">
        <v>1276.8100000000006</v>
      </c>
      <c r="F147" s="179">
        <v>5.4152449259403879E-2</v>
      </c>
      <c r="G147" s="36"/>
      <c r="H147" s="5"/>
    </row>
    <row r="148" spans="1:8" s="28" customFormat="1" ht="10.5" customHeight="1" x14ac:dyDescent="0.2">
      <c r="A148" s="24"/>
      <c r="B148" s="16" t="s">
        <v>22</v>
      </c>
      <c r="C148" s="289">
        <v>313115.58000000019</v>
      </c>
      <c r="D148" s="290"/>
      <c r="E148" s="290">
        <v>2530</v>
      </c>
      <c r="F148" s="179">
        <v>-1.0024465817633499E-2</v>
      </c>
      <c r="G148" s="36"/>
      <c r="H148" s="5"/>
    </row>
    <row r="149" spans="1:8" s="28" customFormat="1" ht="10.5" customHeight="1" x14ac:dyDescent="0.2">
      <c r="A149" s="24"/>
      <c r="B149" s="16" t="s">
        <v>115</v>
      </c>
      <c r="C149" s="289">
        <v>146995.87000000002</v>
      </c>
      <c r="D149" s="290">
        <v>1035.06</v>
      </c>
      <c r="E149" s="290">
        <v>1012.06</v>
      </c>
      <c r="F149" s="179">
        <v>5.7488868178150465E-2</v>
      </c>
      <c r="G149" s="36"/>
      <c r="H149" s="5"/>
    </row>
    <row r="150" spans="1:8" s="28" customFormat="1" ht="12.75" customHeight="1" x14ac:dyDescent="0.2">
      <c r="A150" s="24"/>
      <c r="B150" s="16" t="s">
        <v>114</v>
      </c>
      <c r="C150" s="289">
        <v>150049.02000000031</v>
      </c>
      <c r="D150" s="290"/>
      <c r="E150" s="290">
        <v>691.2</v>
      </c>
      <c r="F150" s="179">
        <v>0.14531698161626139</v>
      </c>
      <c r="G150" s="36"/>
      <c r="H150" s="5"/>
    </row>
    <row r="151" spans="1:8" s="28" customFormat="1" ht="12.75" customHeight="1" x14ac:dyDescent="0.2">
      <c r="A151" s="24"/>
      <c r="B151" s="16" t="s">
        <v>100</v>
      </c>
      <c r="C151" s="289">
        <v>46</v>
      </c>
      <c r="D151" s="290"/>
      <c r="E151" s="290"/>
      <c r="F151" s="179"/>
      <c r="G151" s="36"/>
      <c r="H151" s="5"/>
    </row>
    <row r="152" spans="1:8" s="28" customFormat="1" ht="13.5" customHeight="1" x14ac:dyDescent="0.2">
      <c r="A152" s="24"/>
      <c r="B152" s="16" t="s">
        <v>98</v>
      </c>
      <c r="C152" s="289"/>
      <c r="D152" s="290"/>
      <c r="E152" s="290"/>
      <c r="F152" s="179"/>
      <c r="G152" s="36"/>
      <c r="H152" s="5"/>
    </row>
    <row r="153" spans="1:8" s="28" customFormat="1" ht="12.75" customHeight="1" x14ac:dyDescent="0.2">
      <c r="A153" s="24"/>
      <c r="B153" s="16" t="s">
        <v>416</v>
      </c>
      <c r="C153" s="289"/>
      <c r="D153" s="290"/>
      <c r="E153" s="290"/>
      <c r="F153" s="179"/>
      <c r="G153" s="36"/>
    </row>
    <row r="154" spans="1:8" s="28" customFormat="1" ht="14.25" customHeight="1" x14ac:dyDescent="0.2">
      <c r="A154" s="24"/>
      <c r="B154" s="16" t="s">
        <v>412</v>
      </c>
      <c r="C154" s="289"/>
      <c r="D154" s="290"/>
      <c r="E154" s="290"/>
      <c r="F154" s="179"/>
      <c r="G154" s="36"/>
    </row>
    <row r="155" spans="1:8" s="28" customFormat="1" ht="10.5" customHeight="1" x14ac:dyDescent="0.2">
      <c r="A155" s="24"/>
      <c r="B155" s="16" t="s">
        <v>374</v>
      </c>
      <c r="C155" s="289">
        <v>14557.06</v>
      </c>
      <c r="D155" s="290"/>
      <c r="E155" s="290">
        <v>30</v>
      </c>
      <c r="F155" s="179">
        <v>2.0183529959226565E-2</v>
      </c>
      <c r="G155" s="36"/>
      <c r="H155" s="5"/>
    </row>
    <row r="156" spans="1:8" s="28" customFormat="1" ht="10.5" customHeight="1" x14ac:dyDescent="0.2">
      <c r="A156" s="24"/>
      <c r="B156" s="574" t="s">
        <v>451</v>
      </c>
      <c r="C156" s="289"/>
      <c r="D156" s="290"/>
      <c r="E156" s="290"/>
      <c r="F156" s="179"/>
      <c r="G156" s="36"/>
      <c r="H156" s="5"/>
    </row>
    <row r="157" spans="1:8" s="28" customFormat="1" ht="10.5" hidden="1" customHeight="1" x14ac:dyDescent="0.2">
      <c r="A157" s="24"/>
      <c r="B157" s="574"/>
      <c r="C157" s="289"/>
      <c r="D157" s="290"/>
      <c r="E157" s="290"/>
      <c r="F157" s="179"/>
      <c r="G157" s="36"/>
      <c r="H157" s="5"/>
    </row>
    <row r="158" spans="1:8" s="28" customFormat="1" ht="10.5" customHeight="1" x14ac:dyDescent="0.2">
      <c r="A158" s="24"/>
      <c r="B158" s="269" t="s">
        <v>99</v>
      </c>
      <c r="C158" s="289">
        <v>1311697.3599999999</v>
      </c>
      <c r="D158" s="290"/>
      <c r="E158" s="290">
        <v>10462</v>
      </c>
      <c r="F158" s="179">
        <v>0.52324321464445722</v>
      </c>
      <c r="G158" s="36"/>
      <c r="H158" s="5"/>
    </row>
    <row r="159" spans="1:8" s="28" customFormat="1" ht="10.5" customHeight="1" x14ac:dyDescent="0.2">
      <c r="A159" s="24"/>
      <c r="B159" s="35" t="s">
        <v>119</v>
      </c>
      <c r="C159" s="291">
        <v>6504766.1299999924</v>
      </c>
      <c r="D159" s="292">
        <v>1035.06</v>
      </c>
      <c r="E159" s="292">
        <v>51998.429999999993</v>
      </c>
      <c r="F159" s="178">
        <v>0.10920333536697813</v>
      </c>
      <c r="G159" s="36"/>
      <c r="H159" s="5"/>
    </row>
    <row r="160" spans="1:8" s="28" customFormat="1" ht="10.5" customHeight="1" x14ac:dyDescent="0.2">
      <c r="A160" s="24"/>
      <c r="B160" s="31" t="s">
        <v>243</v>
      </c>
      <c r="C160" s="291"/>
      <c r="D160" s="292"/>
      <c r="E160" s="292"/>
      <c r="F160" s="178"/>
      <c r="G160" s="36"/>
      <c r="H160" s="5"/>
    </row>
    <row r="161" spans="1:9" s="28" customFormat="1" ht="10.5" customHeight="1" x14ac:dyDescent="0.2">
      <c r="A161" s="24"/>
      <c r="B161" s="16" t="s">
        <v>22</v>
      </c>
      <c r="C161" s="289">
        <v>3751764.4200000009</v>
      </c>
      <c r="D161" s="290"/>
      <c r="E161" s="290">
        <v>14088.920000000002</v>
      </c>
      <c r="F161" s="179">
        <v>2.1232840121845342E-2</v>
      </c>
      <c r="G161" s="36"/>
      <c r="H161" s="5"/>
    </row>
    <row r="162" spans="1:9" s="28" customFormat="1" ht="10.5" customHeight="1" x14ac:dyDescent="0.2">
      <c r="A162" s="24"/>
      <c r="B162" s="16" t="s">
        <v>104</v>
      </c>
      <c r="C162" s="289">
        <v>2904062.1499999976</v>
      </c>
      <c r="D162" s="290"/>
      <c r="E162" s="290">
        <v>11932.27</v>
      </c>
      <c r="F162" s="179">
        <v>5.3479145076292811E-2</v>
      </c>
      <c r="G162" s="36"/>
      <c r="H162" s="5"/>
    </row>
    <row r="163" spans="1:9" s="28" customFormat="1" ht="10.5" customHeight="1" x14ac:dyDescent="0.2">
      <c r="A163" s="24"/>
      <c r="B163" s="33" t="s">
        <v>106</v>
      </c>
      <c r="C163" s="289">
        <v>1915736.0199999991</v>
      </c>
      <c r="D163" s="290"/>
      <c r="E163" s="290">
        <v>11148.760000000002</v>
      </c>
      <c r="F163" s="179">
        <v>1.4959371510878672E-3</v>
      </c>
      <c r="G163" s="36"/>
      <c r="H163" s="5"/>
    </row>
    <row r="164" spans="1:9" s="28" customFormat="1" ht="10.5" customHeight="1" x14ac:dyDescent="0.2">
      <c r="A164" s="24"/>
      <c r="B164" s="33" t="s">
        <v>304</v>
      </c>
      <c r="C164" s="289">
        <v>9175.3399999999983</v>
      </c>
      <c r="D164" s="290"/>
      <c r="E164" s="290"/>
      <c r="F164" s="179">
        <v>0.1164292137100944</v>
      </c>
      <c r="G164" s="36"/>
      <c r="H164" s="5"/>
    </row>
    <row r="165" spans="1:9" s="28" customFormat="1" ht="10.5" customHeight="1" x14ac:dyDescent="0.2">
      <c r="A165" s="24"/>
      <c r="B165" s="33" t="s">
        <v>305</v>
      </c>
      <c r="C165" s="289">
        <v>605321.69000000018</v>
      </c>
      <c r="D165" s="290"/>
      <c r="E165" s="290">
        <v>4201.7299999999996</v>
      </c>
      <c r="F165" s="179">
        <v>0.18237171360346127</v>
      </c>
      <c r="G165" s="36"/>
      <c r="H165" s="5"/>
    </row>
    <row r="166" spans="1:9" ht="10.5" customHeight="1" x14ac:dyDescent="0.2">
      <c r="B166" s="33" t="s">
        <v>306</v>
      </c>
      <c r="C166" s="289">
        <v>185563.49000000005</v>
      </c>
      <c r="D166" s="290"/>
      <c r="E166" s="290">
        <v>260.28000000000003</v>
      </c>
      <c r="F166" s="179">
        <v>-0.38442291513260418</v>
      </c>
      <c r="G166" s="34"/>
      <c r="H166" s="5"/>
      <c r="I166" s="5"/>
    </row>
    <row r="167" spans="1:9" ht="10.5" customHeight="1" x14ac:dyDescent="0.2">
      <c r="B167" s="33" t="s">
        <v>307</v>
      </c>
      <c r="C167" s="289">
        <v>389454.39000000007</v>
      </c>
      <c r="D167" s="290"/>
      <c r="E167" s="290">
        <v>1104.1300000000001</v>
      </c>
      <c r="F167" s="179">
        <v>0.1031906906428417</v>
      </c>
      <c r="G167" s="34"/>
      <c r="H167" s="5"/>
      <c r="I167" s="5"/>
    </row>
    <row r="168" spans="1:9" ht="10.5" customHeight="1" x14ac:dyDescent="0.2">
      <c r="B168" s="33" t="s">
        <v>308</v>
      </c>
      <c r="C168" s="289">
        <v>41619.739999999882</v>
      </c>
      <c r="D168" s="290"/>
      <c r="E168" s="290">
        <v>41.68</v>
      </c>
      <c r="F168" s="179">
        <v>0.15612508451543894</v>
      </c>
      <c r="G168" s="34"/>
      <c r="H168" s="5"/>
      <c r="I168" s="5"/>
    </row>
    <row r="169" spans="1:9" ht="10.5" customHeight="1" x14ac:dyDescent="0.2">
      <c r="B169" s="33" t="s">
        <v>309</v>
      </c>
      <c r="C169" s="289">
        <v>684601.36999999906</v>
      </c>
      <c r="D169" s="290"/>
      <c r="E169" s="290">
        <v>5540.9400000000014</v>
      </c>
      <c r="F169" s="179">
        <v>-2.5102867390872641E-2</v>
      </c>
      <c r="G169" s="34"/>
      <c r="H169" s="5"/>
      <c r="I169" s="5"/>
    </row>
    <row r="170" spans="1:9" s="28" customFormat="1" ht="10.5" customHeight="1" x14ac:dyDescent="0.2">
      <c r="A170" s="24"/>
      <c r="B170" s="33" t="s">
        <v>105</v>
      </c>
      <c r="C170" s="289">
        <v>988326.12999999803</v>
      </c>
      <c r="D170" s="290"/>
      <c r="E170" s="290">
        <v>783.51</v>
      </c>
      <c r="F170" s="179">
        <v>0.17132873319755593</v>
      </c>
      <c r="G170" s="36"/>
      <c r="H170" s="5"/>
    </row>
    <row r="171" spans="1:9" s="28" customFormat="1" ht="10.5" customHeight="1" x14ac:dyDescent="0.2">
      <c r="A171" s="24"/>
      <c r="B171" s="16" t="s">
        <v>116</v>
      </c>
      <c r="C171" s="289">
        <v>794832.38000000152</v>
      </c>
      <c r="D171" s="290"/>
      <c r="E171" s="290">
        <v>2698.28</v>
      </c>
      <c r="F171" s="179">
        <v>0.13302661702953777</v>
      </c>
      <c r="G171" s="36"/>
      <c r="H171" s="5"/>
    </row>
    <row r="172" spans="1:9" ht="10.5" customHeight="1" x14ac:dyDescent="0.2">
      <c r="B172" s="16" t="s">
        <v>117</v>
      </c>
      <c r="C172" s="289">
        <v>217197.68</v>
      </c>
      <c r="D172" s="290"/>
      <c r="E172" s="290">
        <v>1090</v>
      </c>
      <c r="F172" s="179">
        <v>7.3852789624454074E-2</v>
      </c>
      <c r="G172" s="20"/>
      <c r="H172" s="5"/>
      <c r="I172" s="5"/>
    </row>
    <row r="173" spans="1:9" ht="10.5" customHeight="1" x14ac:dyDescent="0.2">
      <c r="B173" s="16" t="s">
        <v>118</v>
      </c>
      <c r="C173" s="289">
        <v>1429.75</v>
      </c>
      <c r="D173" s="290"/>
      <c r="E173" s="290"/>
      <c r="F173" s="179">
        <v>0.62195121951219523</v>
      </c>
      <c r="G173" s="20"/>
      <c r="H173" s="5"/>
      <c r="I173" s="5"/>
    </row>
    <row r="174" spans="1:9" ht="10.5" customHeight="1" x14ac:dyDescent="0.2">
      <c r="B174" s="16" t="s">
        <v>115</v>
      </c>
      <c r="C174" s="289">
        <v>44596.72</v>
      </c>
      <c r="D174" s="290"/>
      <c r="E174" s="290">
        <v>39</v>
      </c>
      <c r="F174" s="179">
        <v>2.4980803179788902E-2</v>
      </c>
      <c r="G174" s="20"/>
      <c r="H174" s="5"/>
      <c r="I174" s="5"/>
    </row>
    <row r="175" spans="1:9" ht="10.5" customHeight="1" x14ac:dyDescent="0.2">
      <c r="B175" s="16" t="s">
        <v>114</v>
      </c>
      <c r="C175" s="289">
        <v>52098.160000000076</v>
      </c>
      <c r="D175" s="290"/>
      <c r="E175" s="290">
        <v>345.6</v>
      </c>
      <c r="F175" s="179">
        <v>-4.8669313443671425E-2</v>
      </c>
      <c r="G175" s="20"/>
      <c r="H175" s="5"/>
      <c r="I175" s="5"/>
    </row>
    <row r="176" spans="1:9" ht="10.5" customHeight="1" x14ac:dyDescent="0.2">
      <c r="B176" s="16" t="s">
        <v>95</v>
      </c>
      <c r="C176" s="289">
        <v>5640.3200000000006</v>
      </c>
      <c r="D176" s="290"/>
      <c r="E176" s="290"/>
      <c r="F176" s="179">
        <v>-0.33492125631435221</v>
      </c>
      <c r="G176" s="20"/>
      <c r="H176" s="5"/>
      <c r="I176" s="5"/>
    </row>
    <row r="177" spans="1:9" ht="10.5" customHeight="1" x14ac:dyDescent="0.2">
      <c r="B177" s="16" t="s">
        <v>381</v>
      </c>
      <c r="C177" s="289">
        <v>399159.28</v>
      </c>
      <c r="D177" s="290"/>
      <c r="E177" s="290">
        <v>2027.5299999999997</v>
      </c>
      <c r="F177" s="179">
        <v>0.2653443969275493</v>
      </c>
      <c r="G177" s="20"/>
      <c r="H177" s="5"/>
      <c r="I177" s="5"/>
    </row>
    <row r="178" spans="1:9" ht="10.5" customHeight="1" x14ac:dyDescent="0.2">
      <c r="B178" s="16" t="s">
        <v>345</v>
      </c>
      <c r="C178" s="289"/>
      <c r="D178" s="290"/>
      <c r="E178" s="290"/>
      <c r="F178" s="178"/>
      <c r="G178" s="20"/>
      <c r="H178" s="5"/>
      <c r="I178" s="5"/>
    </row>
    <row r="179" spans="1:9" ht="10.5" customHeight="1" x14ac:dyDescent="0.2">
      <c r="B179" s="16" t="s">
        <v>346</v>
      </c>
      <c r="C179" s="289"/>
      <c r="D179" s="290"/>
      <c r="E179" s="290"/>
      <c r="F179" s="178"/>
      <c r="G179" s="34"/>
      <c r="H179" s="5"/>
      <c r="I179" s="5"/>
    </row>
    <row r="180" spans="1:9" ht="10.5" customHeight="1" x14ac:dyDescent="0.2">
      <c r="B180" s="16" t="s">
        <v>350</v>
      </c>
      <c r="C180" s="289"/>
      <c r="D180" s="290"/>
      <c r="E180" s="290"/>
      <c r="F180" s="178"/>
      <c r="G180" s="34"/>
      <c r="H180" s="5"/>
      <c r="I180" s="5"/>
    </row>
    <row r="181" spans="1:9" ht="10.5" customHeight="1" x14ac:dyDescent="0.2">
      <c r="B181" s="16" t="s">
        <v>313</v>
      </c>
      <c r="C181" s="289"/>
      <c r="D181" s="290"/>
      <c r="E181" s="290"/>
      <c r="F181" s="178"/>
      <c r="G181" s="34"/>
      <c r="H181" s="5"/>
      <c r="I181" s="5"/>
    </row>
    <row r="182" spans="1:9" ht="10.5" customHeight="1" x14ac:dyDescent="0.2">
      <c r="B182" s="16" t="s">
        <v>444</v>
      </c>
      <c r="C182" s="289"/>
      <c r="D182" s="290"/>
      <c r="E182" s="290"/>
      <c r="F182" s="178"/>
      <c r="G182" s="34"/>
      <c r="H182" s="5"/>
      <c r="I182" s="5"/>
    </row>
    <row r="183" spans="1:9" ht="10.5" customHeight="1" x14ac:dyDescent="0.2">
      <c r="B183" s="16" t="s">
        <v>351</v>
      </c>
      <c r="C183" s="289"/>
      <c r="D183" s="290"/>
      <c r="E183" s="290"/>
      <c r="F183" s="178"/>
      <c r="G183" s="34"/>
      <c r="H183" s="5"/>
      <c r="I183" s="5"/>
    </row>
    <row r="184" spans="1:9" ht="10.5" customHeight="1" x14ac:dyDescent="0.2">
      <c r="B184" s="269" t="s">
        <v>412</v>
      </c>
      <c r="C184" s="289"/>
      <c r="D184" s="290"/>
      <c r="E184" s="290"/>
      <c r="F184" s="178"/>
      <c r="G184" s="34"/>
      <c r="H184" s="5"/>
      <c r="I184" s="5"/>
    </row>
    <row r="185" spans="1:9" s="28" customFormat="1" ht="10.5" customHeight="1" x14ac:dyDescent="0.2">
      <c r="A185" s="24"/>
      <c r="B185" s="16" t="s">
        <v>100</v>
      </c>
      <c r="C185" s="289">
        <v>292325.64</v>
      </c>
      <c r="D185" s="290"/>
      <c r="E185" s="290">
        <v>838.82</v>
      </c>
      <c r="F185" s="179">
        <v>0.13681489139664493</v>
      </c>
      <c r="G185" s="27"/>
      <c r="H185" s="5"/>
    </row>
    <row r="186" spans="1:9" ht="10.5" customHeight="1" x14ac:dyDescent="0.2">
      <c r="B186" s="16" t="s">
        <v>94</v>
      </c>
      <c r="C186" s="289"/>
      <c r="D186" s="290"/>
      <c r="E186" s="290"/>
      <c r="F186" s="179"/>
      <c r="G186" s="34"/>
      <c r="H186" s="5"/>
      <c r="I186" s="5"/>
    </row>
    <row r="187" spans="1:9" ht="10.5" customHeight="1" x14ac:dyDescent="0.2">
      <c r="B187" s="16" t="s">
        <v>92</v>
      </c>
      <c r="C187" s="289">
        <v>1086.4000000000001</v>
      </c>
      <c r="D187" s="290"/>
      <c r="E187" s="290"/>
      <c r="F187" s="179">
        <v>-0.18158259507021024</v>
      </c>
      <c r="G187" s="34"/>
      <c r="H187" s="5"/>
      <c r="I187" s="5"/>
    </row>
    <row r="188" spans="1:9" ht="10.5" customHeight="1" x14ac:dyDescent="0.2">
      <c r="B188" s="16" t="s">
        <v>93</v>
      </c>
      <c r="C188" s="289">
        <v>360</v>
      </c>
      <c r="D188" s="290"/>
      <c r="E188" s="290"/>
      <c r="F188" s="179">
        <v>0.38461538461538458</v>
      </c>
      <c r="G188" s="20"/>
      <c r="H188" s="5"/>
      <c r="I188" s="5"/>
    </row>
    <row r="189" spans="1:9" ht="10.5" customHeight="1" x14ac:dyDescent="0.2">
      <c r="B189" s="16" t="s">
        <v>303</v>
      </c>
      <c r="C189" s="289"/>
      <c r="D189" s="290"/>
      <c r="E189" s="290"/>
      <c r="F189" s="179"/>
      <c r="G189" s="34"/>
      <c r="H189" s="5"/>
      <c r="I189" s="5"/>
    </row>
    <row r="190" spans="1:9" ht="10.5" customHeight="1" x14ac:dyDescent="0.2">
      <c r="B190" s="16" t="s">
        <v>123</v>
      </c>
      <c r="C190" s="289">
        <v>5912667.2799999984</v>
      </c>
      <c r="D190" s="290"/>
      <c r="E190" s="290">
        <v>21308.41</v>
      </c>
      <c r="F190" s="179">
        <v>0.82181070585358196</v>
      </c>
      <c r="G190" s="34"/>
      <c r="H190" s="5"/>
      <c r="I190" s="5"/>
    </row>
    <row r="191" spans="1:9" ht="10.5" customHeight="1" x14ac:dyDescent="0.2">
      <c r="B191" s="16" t="s">
        <v>107</v>
      </c>
      <c r="C191" s="289"/>
      <c r="D191" s="290"/>
      <c r="E191" s="290"/>
      <c r="F191" s="179"/>
      <c r="G191" s="34"/>
      <c r="H191" s="5"/>
      <c r="I191" s="5"/>
    </row>
    <row r="192" spans="1:9" ht="10.5" customHeight="1" x14ac:dyDescent="0.2">
      <c r="B192" s="33" t="s">
        <v>110</v>
      </c>
      <c r="C192" s="289"/>
      <c r="D192" s="290"/>
      <c r="E192" s="290"/>
      <c r="F192" s="179"/>
      <c r="G192" s="34"/>
      <c r="H192" s="5"/>
      <c r="I192" s="5"/>
    </row>
    <row r="193" spans="1:9" s="28" customFormat="1" ht="10.5" customHeight="1" x14ac:dyDescent="0.2">
      <c r="A193" s="24"/>
      <c r="B193" s="33" t="s">
        <v>109</v>
      </c>
      <c r="C193" s="289"/>
      <c r="D193" s="290"/>
      <c r="E193" s="290"/>
      <c r="F193" s="179"/>
      <c r="G193" s="47"/>
      <c r="H193" s="5"/>
    </row>
    <row r="194" spans="1:9" s="28" customFormat="1" ht="10.5" customHeight="1" x14ac:dyDescent="0.2">
      <c r="A194" s="24"/>
      <c r="B194" s="33" t="s">
        <v>111</v>
      </c>
      <c r="C194" s="289"/>
      <c r="D194" s="290"/>
      <c r="E194" s="290"/>
      <c r="F194" s="179"/>
      <c r="G194" s="47"/>
      <c r="H194" s="5"/>
    </row>
    <row r="195" spans="1:9" s="28" customFormat="1" ht="10.5" customHeight="1" x14ac:dyDescent="0.2">
      <c r="A195" s="24"/>
      <c r="B195" s="33" t="s">
        <v>112</v>
      </c>
      <c r="C195" s="289"/>
      <c r="D195" s="290"/>
      <c r="E195" s="290"/>
      <c r="F195" s="179"/>
      <c r="G195" s="47"/>
      <c r="H195" s="5"/>
    </row>
    <row r="196" spans="1:9" s="28" customFormat="1" ht="10.5" customHeight="1" x14ac:dyDescent="0.2">
      <c r="A196" s="24"/>
      <c r="B196" s="16" t="s">
        <v>256</v>
      </c>
      <c r="C196" s="289">
        <v>93475.310000000012</v>
      </c>
      <c r="D196" s="290"/>
      <c r="E196" s="290">
        <v>153.80000000000001</v>
      </c>
      <c r="F196" s="179">
        <v>0.55633307665091913</v>
      </c>
      <c r="G196" s="47"/>
      <c r="H196" s="5"/>
    </row>
    <row r="197" spans="1:9" s="28" customFormat="1" ht="10.5" customHeight="1" x14ac:dyDescent="0.2">
      <c r="A197" s="24"/>
      <c r="B197" s="16" t="s">
        <v>96</v>
      </c>
      <c r="C197" s="289"/>
      <c r="D197" s="290"/>
      <c r="E197" s="290"/>
      <c r="F197" s="179"/>
      <c r="G197" s="47"/>
      <c r="H197" s="5"/>
    </row>
    <row r="198" spans="1:9" s="28" customFormat="1" ht="10.5" customHeight="1" x14ac:dyDescent="0.2">
      <c r="A198" s="24"/>
      <c r="B198" s="16" t="s">
        <v>103</v>
      </c>
      <c r="C198" s="295"/>
      <c r="D198" s="296"/>
      <c r="E198" s="296"/>
      <c r="F198" s="190"/>
      <c r="G198" s="47"/>
      <c r="H198" s="5"/>
    </row>
    <row r="199" spans="1:9" s="28" customFormat="1" ht="10.5" customHeight="1" x14ac:dyDescent="0.2">
      <c r="A199" s="24"/>
      <c r="B199" s="16" t="s">
        <v>91</v>
      </c>
      <c r="C199" s="295"/>
      <c r="D199" s="296"/>
      <c r="E199" s="296"/>
      <c r="F199" s="190"/>
      <c r="G199" s="47"/>
      <c r="H199" s="5"/>
    </row>
    <row r="200" spans="1:9" s="28" customFormat="1" ht="10.5" customHeight="1" x14ac:dyDescent="0.2">
      <c r="A200" s="24"/>
      <c r="B200" s="16" t="s">
        <v>382</v>
      </c>
      <c r="C200" s="295">
        <v>3585</v>
      </c>
      <c r="D200" s="296"/>
      <c r="E200" s="296"/>
      <c r="F200" s="190">
        <v>-0.21941341694428107</v>
      </c>
      <c r="G200" s="47"/>
      <c r="H200" s="5"/>
    </row>
    <row r="201" spans="1:9" s="28" customFormat="1" ht="10.5" customHeight="1" x14ac:dyDescent="0.2">
      <c r="A201" s="24"/>
      <c r="B201" s="268" t="s">
        <v>255</v>
      </c>
      <c r="C201" s="295">
        <v>162312.35999999999</v>
      </c>
      <c r="D201" s="296"/>
      <c r="E201" s="296">
        <v>1200</v>
      </c>
      <c r="F201" s="190">
        <v>-6.0424625628275219E-2</v>
      </c>
      <c r="G201" s="47"/>
      <c r="H201" s="5"/>
    </row>
    <row r="202" spans="1:9" s="28" customFormat="1" ht="10.5" customHeight="1" x14ac:dyDescent="0.2">
      <c r="A202" s="24"/>
      <c r="B202" s="16" t="s">
        <v>254</v>
      </c>
      <c r="C202" s="295"/>
      <c r="D202" s="296"/>
      <c r="E202" s="296"/>
      <c r="F202" s="190"/>
      <c r="G202" s="47"/>
      <c r="H202" s="5"/>
    </row>
    <row r="203" spans="1:9" s="28" customFormat="1" ht="10.5" customHeight="1" x14ac:dyDescent="0.2">
      <c r="A203" s="24"/>
      <c r="B203" s="16" t="s">
        <v>489</v>
      </c>
      <c r="C203" s="295"/>
      <c r="D203" s="296"/>
      <c r="E203" s="296"/>
      <c r="F203" s="190"/>
      <c r="G203" s="47"/>
      <c r="H203" s="5"/>
    </row>
    <row r="204" spans="1:9" s="28" customFormat="1" ht="10.5" customHeight="1" x14ac:dyDescent="0.2">
      <c r="A204" s="24"/>
      <c r="B204" s="16" t="s">
        <v>97</v>
      </c>
      <c r="C204" s="295"/>
      <c r="D204" s="296"/>
      <c r="E204" s="296"/>
      <c r="F204" s="190"/>
      <c r="G204" s="47"/>
      <c r="H204" s="5"/>
    </row>
    <row r="205" spans="1:9" ht="11.25" customHeight="1" x14ac:dyDescent="0.2">
      <c r="B205" s="16" t="s">
        <v>374</v>
      </c>
      <c r="C205" s="295">
        <v>1200</v>
      </c>
      <c r="D205" s="296"/>
      <c r="E205" s="296">
        <v>30</v>
      </c>
      <c r="F205" s="190">
        <v>-0.18367346938775508</v>
      </c>
      <c r="G205" s="47"/>
      <c r="H205" s="5"/>
      <c r="I205" s="5"/>
    </row>
    <row r="206" spans="1:9" ht="11.25" customHeight="1" x14ac:dyDescent="0.2">
      <c r="B206" s="574" t="s">
        <v>460</v>
      </c>
      <c r="C206" s="295"/>
      <c r="D206" s="296"/>
      <c r="E206" s="296"/>
      <c r="F206" s="190"/>
      <c r="G206" s="47"/>
      <c r="H206" s="5"/>
      <c r="I206" s="5"/>
    </row>
    <row r="207" spans="1:9" ht="11.25" customHeight="1" x14ac:dyDescent="0.2">
      <c r="B207" s="16" t="s">
        <v>487</v>
      </c>
      <c r="C207" s="295"/>
      <c r="D207" s="296"/>
      <c r="E207" s="296"/>
      <c r="F207" s="190"/>
      <c r="G207" s="47"/>
      <c r="H207" s="5"/>
      <c r="I207" s="5"/>
    </row>
    <row r="208" spans="1:9" ht="10.5" customHeight="1" x14ac:dyDescent="0.2">
      <c r="B208" s="16" t="s">
        <v>99</v>
      </c>
      <c r="C208" s="295">
        <v>265135.65999999997</v>
      </c>
      <c r="D208" s="296"/>
      <c r="E208" s="296">
        <v>1115.05</v>
      </c>
      <c r="F208" s="190">
        <v>0.72224043542983418</v>
      </c>
      <c r="G208" s="47"/>
      <c r="H208" s="5"/>
      <c r="I208" s="5"/>
    </row>
    <row r="209" spans="2:9" ht="10.5" customHeight="1" x14ac:dyDescent="0.2">
      <c r="B209" s="16" t="s">
        <v>98</v>
      </c>
      <c r="C209" s="295"/>
      <c r="D209" s="296"/>
      <c r="E209" s="296"/>
      <c r="F209" s="190"/>
      <c r="G209" s="47"/>
      <c r="H209" s="5"/>
      <c r="I209" s="5"/>
    </row>
    <row r="210" spans="2:9" ht="10.5" customHeight="1" x14ac:dyDescent="0.2">
      <c r="B210" s="16" t="s">
        <v>250</v>
      </c>
      <c r="C210" s="295"/>
      <c r="D210" s="296"/>
      <c r="E210" s="296"/>
      <c r="F210" s="190"/>
      <c r="G210" s="47"/>
      <c r="H210" s="5"/>
      <c r="I210" s="5"/>
    </row>
    <row r="211" spans="2:9" ht="10.5" customHeight="1" x14ac:dyDescent="0.2">
      <c r="B211" s="35" t="s">
        <v>245</v>
      </c>
      <c r="C211" s="297">
        <v>14903544.51</v>
      </c>
      <c r="D211" s="298"/>
      <c r="E211" s="298">
        <v>56867.680000000008</v>
      </c>
      <c r="F211" s="180">
        <v>0.27878346026763978</v>
      </c>
      <c r="G211" s="47"/>
      <c r="H211" s="5"/>
      <c r="I211" s="5"/>
    </row>
    <row r="212" spans="2:9" ht="10.5" customHeight="1" x14ac:dyDescent="0.2">
      <c r="B212" s="31" t="s">
        <v>278</v>
      </c>
      <c r="C212" s="297"/>
      <c r="D212" s="298"/>
      <c r="E212" s="298"/>
      <c r="F212" s="180"/>
      <c r="G212" s="47"/>
      <c r="H212" s="5"/>
      <c r="I212" s="5"/>
    </row>
    <row r="213" spans="2:9" ht="10.5" customHeight="1" x14ac:dyDescent="0.2">
      <c r="B213" s="16" t="s">
        <v>22</v>
      </c>
      <c r="C213" s="295">
        <v>76098732.559999943</v>
      </c>
      <c r="D213" s="296">
        <v>5873843.4899999974</v>
      </c>
      <c r="E213" s="296">
        <v>379992.25999999995</v>
      </c>
      <c r="F213" s="190">
        <v>-6.9400104054079259E-3</v>
      </c>
      <c r="G213" s="47"/>
      <c r="H213" s="5"/>
      <c r="I213" s="5"/>
    </row>
    <row r="214" spans="2:9" ht="10.5" customHeight="1" x14ac:dyDescent="0.2">
      <c r="B214" s="16" t="s">
        <v>104</v>
      </c>
      <c r="C214" s="295">
        <v>98556492.279999495</v>
      </c>
      <c r="D214" s="296">
        <v>41245701.309999682</v>
      </c>
      <c r="E214" s="296">
        <v>465087.80999999982</v>
      </c>
      <c r="F214" s="190">
        <v>-3.5743819022171719E-2</v>
      </c>
      <c r="G214" s="47"/>
      <c r="H214" s="5"/>
      <c r="I214" s="5"/>
    </row>
    <row r="215" spans="2:9" ht="10.5" customHeight="1" x14ac:dyDescent="0.2">
      <c r="B215" s="33" t="s">
        <v>106</v>
      </c>
      <c r="C215" s="295">
        <v>80689060.289999604</v>
      </c>
      <c r="D215" s="296">
        <v>41216417.339999676</v>
      </c>
      <c r="E215" s="296">
        <v>362957.30999999994</v>
      </c>
      <c r="F215" s="190">
        <v>-6.0695416453517281E-2</v>
      </c>
      <c r="G215" s="47"/>
      <c r="H215" s="5"/>
      <c r="I215" s="5"/>
    </row>
    <row r="216" spans="2:9" ht="10.5" customHeight="1" x14ac:dyDescent="0.2">
      <c r="B216" s="33" t="s">
        <v>326</v>
      </c>
      <c r="C216" s="295">
        <v>572434.44999999984</v>
      </c>
      <c r="D216" s="296">
        <v>436955.61999999988</v>
      </c>
      <c r="E216" s="296">
        <v>2946.92</v>
      </c>
      <c r="F216" s="190">
        <v>-5.3041379717066239E-2</v>
      </c>
      <c r="G216" s="47"/>
      <c r="H216" s="5"/>
      <c r="I216" s="5"/>
    </row>
    <row r="217" spans="2:9" ht="10.5" customHeight="1" x14ac:dyDescent="0.2">
      <c r="B217" s="33" t="s">
        <v>327</v>
      </c>
      <c r="C217" s="295">
        <v>24247850.429999806</v>
      </c>
      <c r="D217" s="296">
        <v>23147732.999999806</v>
      </c>
      <c r="E217" s="296">
        <v>122745.37999999996</v>
      </c>
      <c r="F217" s="190">
        <v>-8.7360129958910182E-2</v>
      </c>
      <c r="G217" s="47"/>
      <c r="H217" s="5"/>
      <c r="I217" s="5"/>
    </row>
    <row r="218" spans="2:9" ht="10.5" customHeight="1" x14ac:dyDescent="0.2">
      <c r="B218" s="33" t="s">
        <v>328</v>
      </c>
      <c r="C218" s="295">
        <v>15563584.019999864</v>
      </c>
      <c r="D218" s="296">
        <v>14334934.589999862</v>
      </c>
      <c r="E218" s="296">
        <v>76792.330000000031</v>
      </c>
      <c r="F218" s="190">
        <v>-6.9689658340575722E-2</v>
      </c>
      <c r="G218" s="47"/>
      <c r="H218" s="5"/>
      <c r="I218" s="5"/>
    </row>
    <row r="219" spans="2:9" ht="10.5" customHeight="1" x14ac:dyDescent="0.2">
      <c r="B219" s="33" t="s">
        <v>329</v>
      </c>
      <c r="C219" s="295">
        <v>33202388.499999925</v>
      </c>
      <c r="D219" s="296">
        <v>618398.48000000033</v>
      </c>
      <c r="E219" s="296">
        <v>128666.69999999997</v>
      </c>
      <c r="F219" s="190">
        <v>-4.4058162822845803E-2</v>
      </c>
      <c r="G219" s="47"/>
      <c r="H219" s="5"/>
      <c r="I219" s="5"/>
    </row>
    <row r="220" spans="2:9" ht="10.5" customHeight="1" x14ac:dyDescent="0.2">
      <c r="B220" s="33" t="s">
        <v>330</v>
      </c>
      <c r="C220" s="295">
        <v>571910.85999999882</v>
      </c>
      <c r="D220" s="296">
        <v>117486.83000000016</v>
      </c>
      <c r="E220" s="296">
        <v>2450.29</v>
      </c>
      <c r="F220" s="190">
        <v>6.3317900487718681E-2</v>
      </c>
      <c r="G220" s="47"/>
      <c r="H220" s="5"/>
      <c r="I220" s="5"/>
    </row>
    <row r="221" spans="2:9" ht="10.5" customHeight="1" x14ac:dyDescent="0.2">
      <c r="B221" s="33" t="s">
        <v>331</v>
      </c>
      <c r="C221" s="295">
        <v>6530892.0300000133</v>
      </c>
      <c r="D221" s="296">
        <v>2560908.8200000105</v>
      </c>
      <c r="E221" s="296">
        <v>29355.690000000006</v>
      </c>
      <c r="F221" s="190">
        <v>-2.9529071456609657E-2</v>
      </c>
      <c r="G221" s="47"/>
      <c r="H221" s="5"/>
      <c r="I221" s="5"/>
    </row>
    <row r="222" spans="2:9" ht="10.5" customHeight="1" x14ac:dyDescent="0.2">
      <c r="B222" s="33" t="s">
        <v>105</v>
      </c>
      <c r="C222" s="295">
        <v>17867431.989999883</v>
      </c>
      <c r="D222" s="296">
        <v>29283.970000000008</v>
      </c>
      <c r="E222" s="296">
        <v>102130.49999999993</v>
      </c>
      <c r="F222" s="190">
        <v>9.5698598947573377E-2</v>
      </c>
      <c r="G222" s="47"/>
      <c r="H222" s="5"/>
      <c r="I222" s="5"/>
    </row>
    <row r="223" spans="2:9" ht="10.5" customHeight="1" x14ac:dyDescent="0.2">
      <c r="B223" s="16" t="s">
        <v>116</v>
      </c>
      <c r="C223" s="295">
        <v>4584842.3799999943</v>
      </c>
      <c r="D223" s="296"/>
      <c r="E223" s="296">
        <v>35415.139999999992</v>
      </c>
      <c r="F223" s="190">
        <v>6.3932969296726316E-2</v>
      </c>
      <c r="G223" s="20"/>
      <c r="H223" s="5"/>
      <c r="I223" s="5"/>
    </row>
    <row r="224" spans="2:9" ht="10.5" customHeight="1" x14ac:dyDescent="0.2">
      <c r="B224" s="16" t="s">
        <v>117</v>
      </c>
      <c r="C224" s="295">
        <v>804076.81</v>
      </c>
      <c r="D224" s="296"/>
      <c r="E224" s="296">
        <v>4369.5</v>
      </c>
      <c r="F224" s="190">
        <v>-1.2022549291248796E-2</v>
      </c>
      <c r="G224" s="47"/>
      <c r="H224" s="5"/>
      <c r="I224" s="5"/>
    </row>
    <row r="225" spans="2:9" ht="10.5" customHeight="1" x14ac:dyDescent="0.2">
      <c r="B225" s="16" t="s">
        <v>118</v>
      </c>
      <c r="C225" s="295">
        <v>13942.77</v>
      </c>
      <c r="D225" s="296"/>
      <c r="E225" s="296"/>
      <c r="F225" s="190">
        <v>-3.2593861036195437E-2</v>
      </c>
      <c r="G225" s="47"/>
      <c r="H225" s="5"/>
      <c r="I225" s="5"/>
    </row>
    <row r="226" spans="2:9" ht="10.5" customHeight="1" x14ac:dyDescent="0.2">
      <c r="B226" s="16" t="s">
        <v>100</v>
      </c>
      <c r="C226" s="295">
        <v>10978181.820000004</v>
      </c>
      <c r="D226" s="296">
        <v>56.5</v>
      </c>
      <c r="E226" s="296">
        <v>75061.08</v>
      </c>
      <c r="F226" s="190">
        <v>0.34464344775273892</v>
      </c>
      <c r="G226" s="47"/>
      <c r="H226" s="5"/>
      <c r="I226" s="5"/>
    </row>
    <row r="227" spans="2:9" ht="10.5" customHeight="1" x14ac:dyDescent="0.2">
      <c r="B227" s="16" t="s">
        <v>107</v>
      </c>
      <c r="C227" s="295">
        <v>675807.89000000188</v>
      </c>
      <c r="D227" s="296">
        <v>675807.89000000188</v>
      </c>
      <c r="E227" s="296">
        <v>3737.12</v>
      </c>
      <c r="F227" s="190">
        <v>9.1032066507817033E-2</v>
      </c>
      <c r="G227" s="47"/>
      <c r="H227" s="5"/>
      <c r="I227" s="5"/>
    </row>
    <row r="228" spans="2:9" ht="10.5" customHeight="1" x14ac:dyDescent="0.2">
      <c r="B228" s="33" t="s">
        <v>110</v>
      </c>
      <c r="C228" s="289">
        <v>406452.20000000164</v>
      </c>
      <c r="D228" s="290">
        <v>406452.20000000164</v>
      </c>
      <c r="E228" s="290">
        <v>2871.09</v>
      </c>
      <c r="F228" s="179">
        <v>2.0498334923307882E-2</v>
      </c>
      <c r="G228" s="47"/>
      <c r="H228" s="5"/>
      <c r="I228" s="5"/>
    </row>
    <row r="229" spans="2:9" ht="10.5" customHeight="1" x14ac:dyDescent="0.2">
      <c r="B229" s="33" t="s">
        <v>109</v>
      </c>
      <c r="C229" s="295">
        <v>254305.69000000021</v>
      </c>
      <c r="D229" s="296">
        <v>254305.69000000021</v>
      </c>
      <c r="E229" s="296">
        <v>866.03</v>
      </c>
      <c r="F229" s="190">
        <v>0.20476757980921123</v>
      </c>
      <c r="G229" s="47"/>
      <c r="H229" s="5"/>
      <c r="I229" s="5"/>
    </row>
    <row r="230" spans="2:9" ht="10.5" customHeight="1" x14ac:dyDescent="0.2">
      <c r="B230" s="33" t="s">
        <v>112</v>
      </c>
      <c r="C230" s="295">
        <v>15050</v>
      </c>
      <c r="D230" s="296">
        <v>15050</v>
      </c>
      <c r="E230" s="296"/>
      <c r="F230" s="190">
        <v>0.49751243781094523</v>
      </c>
      <c r="G230" s="47"/>
      <c r="H230" s="5"/>
      <c r="I230" s="5"/>
    </row>
    <row r="231" spans="2:9" ht="10.5" customHeight="1" x14ac:dyDescent="0.2">
      <c r="B231" s="33" t="s">
        <v>111</v>
      </c>
      <c r="C231" s="295"/>
      <c r="D231" s="296"/>
      <c r="E231" s="296"/>
      <c r="F231" s="190"/>
      <c r="G231" s="47"/>
      <c r="H231" s="5"/>
      <c r="I231" s="5"/>
    </row>
    <row r="232" spans="2:9" ht="10.5" customHeight="1" x14ac:dyDescent="0.2">
      <c r="B232" s="269" t="s">
        <v>254</v>
      </c>
      <c r="C232" s="295"/>
      <c r="D232" s="296"/>
      <c r="E232" s="296"/>
      <c r="F232" s="190"/>
      <c r="G232" s="47"/>
      <c r="H232" s="5"/>
      <c r="I232" s="5"/>
    </row>
    <row r="233" spans="2:9" ht="10.5" customHeight="1" x14ac:dyDescent="0.2">
      <c r="B233" s="16" t="s">
        <v>97</v>
      </c>
      <c r="C233" s="295"/>
      <c r="D233" s="296"/>
      <c r="E233" s="296"/>
      <c r="F233" s="190"/>
      <c r="G233" s="47"/>
      <c r="H233" s="5"/>
      <c r="I233" s="5"/>
    </row>
    <row r="234" spans="2:9" ht="10.5" customHeight="1" x14ac:dyDescent="0.2">
      <c r="B234" s="16" t="s">
        <v>103</v>
      </c>
      <c r="C234" s="295"/>
      <c r="D234" s="296"/>
      <c r="E234" s="296"/>
      <c r="F234" s="190"/>
      <c r="G234" s="47"/>
      <c r="H234" s="5"/>
      <c r="I234" s="5"/>
    </row>
    <row r="235" spans="2:9" ht="10.5" customHeight="1" x14ac:dyDescent="0.2">
      <c r="B235" s="16" t="s">
        <v>96</v>
      </c>
      <c r="C235" s="295"/>
      <c r="D235" s="296"/>
      <c r="E235" s="296"/>
      <c r="F235" s="190"/>
      <c r="G235" s="47"/>
      <c r="H235" s="5"/>
      <c r="I235" s="5"/>
    </row>
    <row r="236" spans="2:9" ht="10.5" customHeight="1" x14ac:dyDescent="0.2">
      <c r="B236" s="16" t="s">
        <v>115</v>
      </c>
      <c r="C236" s="295">
        <v>191592.59000000003</v>
      </c>
      <c r="D236" s="296">
        <v>1035.06</v>
      </c>
      <c r="E236" s="296">
        <v>1051.06</v>
      </c>
      <c r="F236" s="190">
        <v>4.9739237099350575E-2</v>
      </c>
      <c r="G236" s="47"/>
      <c r="H236" s="5"/>
      <c r="I236" s="5"/>
    </row>
    <row r="237" spans="2:9" ht="10.5" customHeight="1" x14ac:dyDescent="0.2">
      <c r="B237" s="16" t="s">
        <v>114</v>
      </c>
      <c r="C237" s="295">
        <v>202147.18000000037</v>
      </c>
      <c r="D237" s="296"/>
      <c r="E237" s="296">
        <v>1036.8000000000002</v>
      </c>
      <c r="F237" s="190">
        <v>8.8132770952202399E-2</v>
      </c>
      <c r="G237" s="47"/>
      <c r="H237" s="5"/>
      <c r="I237" s="5"/>
    </row>
    <row r="238" spans="2:9" ht="10.5" customHeight="1" x14ac:dyDescent="0.2">
      <c r="B238" s="16" t="s">
        <v>123</v>
      </c>
      <c r="C238" s="295">
        <v>121317367.36999993</v>
      </c>
      <c r="D238" s="296">
        <v>66039.87999999999</v>
      </c>
      <c r="E238" s="296">
        <v>814071.93000000075</v>
      </c>
      <c r="F238" s="190">
        <v>9.4605098048625269E-2</v>
      </c>
      <c r="G238" s="47"/>
      <c r="H238" s="5"/>
      <c r="I238" s="5"/>
    </row>
    <row r="239" spans="2:9" ht="10.5" customHeight="1" x14ac:dyDescent="0.2">
      <c r="B239" s="16" t="s">
        <v>486</v>
      </c>
      <c r="C239" s="295"/>
      <c r="D239" s="296"/>
      <c r="E239" s="296"/>
      <c r="F239" s="190"/>
      <c r="G239" s="47"/>
      <c r="H239" s="5"/>
      <c r="I239" s="5"/>
    </row>
    <row r="240" spans="2:9" ht="10.5" customHeight="1" x14ac:dyDescent="0.2">
      <c r="B240" s="16" t="s">
        <v>95</v>
      </c>
      <c r="C240" s="295">
        <v>202452.75999999957</v>
      </c>
      <c r="D240" s="296">
        <v>196812.43999999957</v>
      </c>
      <c r="E240" s="296">
        <v>680.80000000000007</v>
      </c>
      <c r="F240" s="190">
        <v>-0.17156548704983665</v>
      </c>
      <c r="G240" s="47"/>
      <c r="H240" s="5"/>
      <c r="I240" s="5"/>
    </row>
    <row r="241" spans="1:9" s="486" customFormat="1" ht="10.5" customHeight="1" x14ac:dyDescent="0.2">
      <c r="A241" s="452"/>
      <c r="B241" s="563" t="s">
        <v>310</v>
      </c>
      <c r="C241" s="564"/>
      <c r="D241" s="565"/>
      <c r="E241" s="565"/>
      <c r="F241" s="566"/>
      <c r="G241" s="567"/>
    </row>
    <row r="242" spans="1:9" s="486" customFormat="1" ht="10.5" customHeight="1" x14ac:dyDescent="0.2">
      <c r="A242" s="452"/>
      <c r="B242" s="563" t="s">
        <v>311</v>
      </c>
      <c r="C242" s="564"/>
      <c r="D242" s="565"/>
      <c r="E242" s="565"/>
      <c r="F242" s="566"/>
      <c r="G242" s="567"/>
    </row>
    <row r="243" spans="1:9" s="486" customFormat="1" ht="10.5" customHeight="1" x14ac:dyDescent="0.2">
      <c r="A243" s="452"/>
      <c r="B243" s="563" t="s">
        <v>312</v>
      </c>
      <c r="C243" s="564"/>
      <c r="D243" s="565"/>
      <c r="E243" s="565"/>
      <c r="F243" s="566"/>
      <c r="G243" s="567"/>
    </row>
    <row r="244" spans="1:9" s="486" customFormat="1" ht="10.5" customHeight="1" x14ac:dyDescent="0.2">
      <c r="A244" s="452"/>
      <c r="B244" s="563" t="s">
        <v>313</v>
      </c>
      <c r="C244" s="564"/>
      <c r="D244" s="565"/>
      <c r="E244" s="565"/>
      <c r="F244" s="566"/>
      <c r="G244" s="567"/>
    </row>
    <row r="245" spans="1:9" ht="10.5" customHeight="1" x14ac:dyDescent="0.2">
      <c r="B245" s="16" t="s">
        <v>351</v>
      </c>
      <c r="C245" s="295"/>
      <c r="D245" s="296"/>
      <c r="E245" s="296"/>
      <c r="F245" s="190"/>
      <c r="G245" s="47"/>
      <c r="H245" s="5"/>
      <c r="I245" s="5"/>
    </row>
    <row r="246" spans="1:9" ht="10.5" customHeight="1" x14ac:dyDescent="0.2">
      <c r="B246" s="269" t="s">
        <v>412</v>
      </c>
      <c r="C246" s="295"/>
      <c r="D246" s="296"/>
      <c r="E246" s="296"/>
      <c r="F246" s="190"/>
      <c r="G246" s="47"/>
      <c r="H246" s="5"/>
      <c r="I246" s="5"/>
    </row>
    <row r="247" spans="1:9" ht="10.5" customHeight="1" x14ac:dyDescent="0.2">
      <c r="B247" s="16" t="s">
        <v>426</v>
      </c>
      <c r="C247" s="295">
        <v>1861875.7799999993</v>
      </c>
      <c r="D247" s="296">
        <v>33</v>
      </c>
      <c r="E247" s="296">
        <v>11817.439999999999</v>
      </c>
      <c r="F247" s="190">
        <v>0.16233717851842799</v>
      </c>
      <c r="G247" s="47"/>
      <c r="H247" s="5"/>
      <c r="I247" s="5"/>
    </row>
    <row r="248" spans="1:9" ht="10.5" customHeight="1" x14ac:dyDescent="0.2">
      <c r="B248" s="16" t="s">
        <v>444</v>
      </c>
      <c r="C248" s="295">
        <v>6354834.0794799943</v>
      </c>
      <c r="D248" s="296"/>
      <c r="E248" s="296"/>
      <c r="F248" s="190">
        <v>5.7145797570543611E-3</v>
      </c>
      <c r="G248" s="47"/>
      <c r="H248" s="5"/>
      <c r="I248" s="5"/>
    </row>
    <row r="249" spans="1:9" ht="10.5" customHeight="1" x14ac:dyDescent="0.2">
      <c r="B249" s="16" t="s">
        <v>94</v>
      </c>
      <c r="C249" s="295">
        <v>483.75</v>
      </c>
      <c r="D249" s="296"/>
      <c r="E249" s="296"/>
      <c r="F249" s="190">
        <v>-0.55000000000000004</v>
      </c>
      <c r="G249" s="47"/>
      <c r="H249" s="5"/>
      <c r="I249" s="5"/>
    </row>
    <row r="250" spans="1:9" ht="10.5" customHeight="1" x14ac:dyDescent="0.2">
      <c r="B250" s="16" t="s">
        <v>92</v>
      </c>
      <c r="C250" s="295">
        <v>2710.08</v>
      </c>
      <c r="D250" s="296"/>
      <c r="E250" s="296"/>
      <c r="F250" s="190">
        <v>-0.24444642697832109</v>
      </c>
      <c r="G250" s="47"/>
      <c r="H250" s="5"/>
      <c r="I250" s="5"/>
    </row>
    <row r="251" spans="1:9" ht="10.5" customHeight="1" x14ac:dyDescent="0.2">
      <c r="B251" s="16" t="s">
        <v>93</v>
      </c>
      <c r="C251" s="295">
        <v>2363.5</v>
      </c>
      <c r="D251" s="296"/>
      <c r="E251" s="296"/>
      <c r="F251" s="190">
        <v>0.40308696942712974</v>
      </c>
      <c r="G251" s="47"/>
      <c r="H251" s="5"/>
      <c r="I251" s="5"/>
    </row>
    <row r="252" spans="1:9" ht="10.5" customHeight="1" x14ac:dyDescent="0.2">
      <c r="B252" s="16" t="s">
        <v>91</v>
      </c>
      <c r="C252" s="295">
        <v>414.8</v>
      </c>
      <c r="D252" s="296"/>
      <c r="E252" s="296"/>
      <c r="F252" s="190">
        <v>-0.58573026526046656</v>
      </c>
      <c r="G252" s="47"/>
      <c r="H252" s="5"/>
      <c r="I252" s="5"/>
    </row>
    <row r="253" spans="1:9" ht="10.5" customHeight="1" x14ac:dyDescent="0.2">
      <c r="B253" s="16" t="s">
        <v>252</v>
      </c>
      <c r="C253" s="295"/>
      <c r="D253" s="296"/>
      <c r="E253" s="296"/>
      <c r="F253" s="190"/>
      <c r="G253" s="47"/>
      <c r="H253" s="5"/>
      <c r="I253" s="5"/>
    </row>
    <row r="254" spans="1:9" ht="10.5" customHeight="1" x14ac:dyDescent="0.2">
      <c r="B254" s="16" t="s">
        <v>177</v>
      </c>
      <c r="C254" s="295">
        <v>1734104.6299999822</v>
      </c>
      <c r="D254" s="296">
        <v>109.2</v>
      </c>
      <c r="E254" s="296">
        <v>11994.449999999999</v>
      </c>
      <c r="F254" s="190">
        <v>0.21790828318975608</v>
      </c>
      <c r="G254" s="47"/>
      <c r="H254" s="5"/>
      <c r="I254" s="5"/>
    </row>
    <row r="255" spans="1:9" ht="10.5" customHeight="1" x14ac:dyDescent="0.2">
      <c r="B255" s="16" t="s">
        <v>303</v>
      </c>
      <c r="C255" s="295"/>
      <c r="D255" s="296"/>
      <c r="E255" s="296"/>
      <c r="F255" s="190"/>
      <c r="G255" s="47"/>
      <c r="H255" s="5"/>
      <c r="I255" s="5"/>
    </row>
    <row r="256" spans="1:9" ht="13.5" customHeight="1" x14ac:dyDescent="0.2">
      <c r="B256" s="16" t="s">
        <v>382</v>
      </c>
      <c r="C256" s="295">
        <v>1155100.6600000001</v>
      </c>
      <c r="D256" s="296"/>
      <c r="E256" s="296">
        <v>7375</v>
      </c>
      <c r="F256" s="190">
        <v>-0.12562556039300243</v>
      </c>
      <c r="G256" s="117"/>
      <c r="H256" s="5"/>
      <c r="I256" s="5"/>
    </row>
    <row r="257" spans="1:9" s="28" customFormat="1" ht="18.75" customHeight="1" x14ac:dyDescent="0.2">
      <c r="A257" s="24"/>
      <c r="B257" s="268" t="s">
        <v>255</v>
      </c>
      <c r="C257" s="295">
        <v>2726170.5599999977</v>
      </c>
      <c r="D257" s="296">
        <v>2562958.1999999979</v>
      </c>
      <c r="E257" s="296">
        <v>21002.28</v>
      </c>
      <c r="F257" s="190">
        <v>-9.5253312161330261E-2</v>
      </c>
      <c r="G257" s="47"/>
      <c r="H257" s="5"/>
    </row>
    <row r="258" spans="1:9" s="28" customFormat="1" ht="15" customHeight="1" x14ac:dyDescent="0.2">
      <c r="A258" s="24"/>
      <c r="B258" s="16" t="s">
        <v>374</v>
      </c>
      <c r="C258" s="295">
        <v>15757.06</v>
      </c>
      <c r="D258" s="296"/>
      <c r="E258" s="296">
        <v>60</v>
      </c>
      <c r="F258" s="190">
        <v>1.143651526838374E-3</v>
      </c>
      <c r="G258" s="270"/>
      <c r="H258" s="271"/>
      <c r="I258" s="47"/>
    </row>
    <row r="259" spans="1:9" s="28" customFormat="1" ht="15" customHeight="1" x14ac:dyDescent="0.2">
      <c r="A259" s="24"/>
      <c r="B259" s="574" t="s">
        <v>460</v>
      </c>
      <c r="C259" s="295"/>
      <c r="D259" s="296"/>
      <c r="E259" s="296"/>
      <c r="F259" s="190"/>
      <c r="G259" s="270"/>
      <c r="H259" s="271"/>
      <c r="I259" s="47"/>
    </row>
    <row r="260" spans="1:9" s="28" customFormat="1" ht="15" customHeight="1" x14ac:dyDescent="0.2">
      <c r="A260" s="24"/>
      <c r="B260" s="16" t="s">
        <v>487</v>
      </c>
      <c r="C260" s="295"/>
      <c r="D260" s="296"/>
      <c r="E260" s="296"/>
      <c r="F260" s="190"/>
      <c r="G260" s="270"/>
      <c r="H260" s="271"/>
      <c r="I260" s="47"/>
    </row>
    <row r="261" spans="1:9" s="28" customFormat="1" ht="11.25" customHeight="1" x14ac:dyDescent="0.2">
      <c r="A261" s="24"/>
      <c r="B261" s="16" t="s">
        <v>99</v>
      </c>
      <c r="C261" s="295">
        <v>1619514.2199999997</v>
      </c>
      <c r="D261" s="296">
        <v>25834.699999999997</v>
      </c>
      <c r="E261" s="296">
        <v>11685.05</v>
      </c>
      <c r="F261" s="190">
        <v>0.51992888953825367</v>
      </c>
      <c r="G261" s="266"/>
      <c r="H261" s="267"/>
      <c r="I261" s="47"/>
    </row>
    <row r="262" spans="1:9" s="28" customFormat="1" ht="11.25" customHeight="1" x14ac:dyDescent="0.2">
      <c r="A262" s="24"/>
      <c r="B262" s="16" t="s">
        <v>98</v>
      </c>
      <c r="C262" s="295"/>
      <c r="D262" s="296"/>
      <c r="E262" s="296"/>
      <c r="F262" s="180"/>
      <c r="G262" s="266"/>
      <c r="H262" s="267"/>
      <c r="I262" s="47"/>
    </row>
    <row r="263" spans="1:9" s="28" customFormat="1" ht="11.25" customHeight="1" x14ac:dyDescent="0.2">
      <c r="A263" s="24"/>
      <c r="B263" s="16" t="s">
        <v>250</v>
      </c>
      <c r="C263" s="295"/>
      <c r="D263" s="296"/>
      <c r="E263" s="296"/>
      <c r="F263" s="190"/>
      <c r="G263" s="266"/>
      <c r="H263" s="267"/>
      <c r="I263" s="47"/>
    </row>
    <row r="264" spans="1:9" s="28" customFormat="1" ht="11.25" customHeight="1" x14ac:dyDescent="0.2">
      <c r="A264" s="24"/>
      <c r="B264" s="263" t="s">
        <v>253</v>
      </c>
      <c r="C264" s="299">
        <v>329101009.52947938</v>
      </c>
      <c r="D264" s="300">
        <v>50648231.669999681</v>
      </c>
      <c r="E264" s="300">
        <v>1844465.7200000002</v>
      </c>
      <c r="F264" s="234">
        <v>3.1744079398369207E-2</v>
      </c>
      <c r="G264" s="266"/>
      <c r="H264" s="267"/>
      <c r="I264" s="47"/>
    </row>
    <row r="265" spans="1:9" ht="12" customHeight="1" x14ac:dyDescent="0.2">
      <c r="B265" s="265" t="s">
        <v>238</v>
      </c>
      <c r="C265" s="266"/>
      <c r="D265" s="266"/>
      <c r="E265" s="266"/>
      <c r="F265" s="266"/>
      <c r="G265" s="48"/>
      <c r="H265" s="48"/>
      <c r="I265" s="47"/>
    </row>
    <row r="266" spans="1:9" ht="15" customHeight="1" x14ac:dyDescent="0.2">
      <c r="B266" s="265" t="s">
        <v>249</v>
      </c>
      <c r="C266" s="266"/>
      <c r="D266" s="266"/>
      <c r="E266" s="266"/>
      <c r="F266" s="266"/>
      <c r="G266" s="8"/>
      <c r="H266" s="8"/>
      <c r="I266" s="8"/>
    </row>
    <row r="267" spans="1:9" ht="9.75" customHeight="1" x14ac:dyDescent="0.2">
      <c r="B267" s="265" t="s">
        <v>251</v>
      </c>
      <c r="C267" s="266"/>
      <c r="D267" s="266"/>
      <c r="E267" s="266"/>
      <c r="F267" s="266"/>
    </row>
    <row r="268" spans="1:9" ht="12" customHeight="1" x14ac:dyDescent="0.2">
      <c r="B268" s="265"/>
      <c r="C268" s="266"/>
      <c r="D268" s="266"/>
      <c r="E268" s="266"/>
      <c r="F268" s="266"/>
      <c r="G268" s="20"/>
      <c r="H268" s="5"/>
      <c r="I268" s="5"/>
    </row>
    <row r="269" spans="1:9" ht="9.75" customHeight="1" x14ac:dyDescent="0.2">
      <c r="B269" s="43"/>
      <c r="D269" s="48"/>
      <c r="E269" s="48"/>
      <c r="F269" s="48"/>
      <c r="G269" s="23"/>
      <c r="H269" s="5"/>
      <c r="I269" s="5"/>
    </row>
    <row r="270" spans="1:9" s="28" customFormat="1" ht="18" customHeight="1" x14ac:dyDescent="0.25">
      <c r="A270" s="24"/>
      <c r="B270" s="7" t="s">
        <v>288</v>
      </c>
      <c r="C270" s="8"/>
      <c r="D270" s="8"/>
      <c r="E270" s="8"/>
      <c r="F270" s="8"/>
      <c r="G270" s="27"/>
    </row>
    <row r="271" spans="1:9" x14ac:dyDescent="0.2">
      <c r="B271" s="9"/>
      <c r="C271" s="10" t="str">
        <f>$C$3</f>
        <v>PERIODE DU 1.1 AU 31.7.2024</v>
      </c>
      <c r="D271" s="11"/>
      <c r="G271" s="20"/>
      <c r="H271" s="5"/>
      <c r="I271" s="5"/>
    </row>
    <row r="272" spans="1:9" ht="12.75" x14ac:dyDescent="0.2">
      <c r="B272" s="12" t="str">
        <f>$B$4</f>
        <v xml:space="preserve">             II- ASSURANCE MATERNITE : DEPENSES en milliers d'euros</v>
      </c>
      <c r="C272" s="13"/>
      <c r="D272" s="13"/>
      <c r="E272" s="13"/>
      <c r="F272" s="14"/>
      <c r="G272" s="20"/>
      <c r="H272" s="5"/>
      <c r="I272" s="5"/>
    </row>
    <row r="273" spans="1:9" s="28" customFormat="1" ht="12" customHeight="1" x14ac:dyDescent="0.2">
      <c r="A273" s="54"/>
      <c r="B273" s="16" t="s">
        <v>4</v>
      </c>
      <c r="C273" s="18" t="s">
        <v>6</v>
      </c>
      <c r="D273" s="219" t="s">
        <v>3</v>
      </c>
      <c r="E273" s="219" t="s">
        <v>237</v>
      </c>
      <c r="F273" s="19" t="str">
        <f>CUMUL_Maladie_mnt!$H$5</f>
        <v>PCAP</v>
      </c>
      <c r="G273" s="27"/>
    </row>
    <row r="274" spans="1:9" ht="10.5" customHeight="1" x14ac:dyDescent="0.2">
      <c r="A274" s="2"/>
      <c r="B274" s="21"/>
      <c r="C274" s="44"/>
      <c r="D274" s="220" t="s">
        <v>241</v>
      </c>
      <c r="E274" s="220" t="s">
        <v>239</v>
      </c>
      <c r="F274" s="22" t="str">
        <f>CUMUL_Maladie_mnt!$H$6</f>
        <v>en %</v>
      </c>
      <c r="G274" s="20"/>
      <c r="H274" s="5"/>
      <c r="I274" s="5"/>
    </row>
    <row r="275" spans="1:9" ht="12.75" x14ac:dyDescent="0.2">
      <c r="A275" s="2"/>
      <c r="B275" s="52" t="s">
        <v>163</v>
      </c>
      <c r="C275" s="303"/>
      <c r="D275" s="304"/>
      <c r="E275" s="304"/>
      <c r="F275" s="237"/>
      <c r="G275" s="20"/>
      <c r="H275" s="5"/>
      <c r="I275" s="5"/>
    </row>
    <row r="276" spans="1:9" ht="10.5" customHeight="1" x14ac:dyDescent="0.2">
      <c r="A276" s="2"/>
      <c r="B276" s="16"/>
      <c r="C276" s="301"/>
      <c r="D276" s="302"/>
      <c r="E276" s="302"/>
      <c r="F276" s="239"/>
      <c r="G276" s="20"/>
      <c r="H276" s="5"/>
      <c r="I276" s="5"/>
    </row>
    <row r="277" spans="1:9" ht="10.5" customHeight="1" x14ac:dyDescent="0.2">
      <c r="A277" s="2"/>
      <c r="B277" s="31" t="s">
        <v>124</v>
      </c>
      <c r="C277" s="301"/>
      <c r="D277" s="302"/>
      <c r="E277" s="302"/>
      <c r="F277" s="239"/>
      <c r="G277" s="20"/>
      <c r="H277" s="5"/>
      <c r="I277" s="5"/>
    </row>
    <row r="278" spans="1:9" ht="10.5" customHeight="1" x14ac:dyDescent="0.2">
      <c r="A278" s="2"/>
      <c r="B278" s="37" t="s">
        <v>125</v>
      </c>
      <c r="C278" s="301">
        <v>11318797.419999188</v>
      </c>
      <c r="D278" s="302">
        <v>249468.89000000217</v>
      </c>
      <c r="E278" s="302">
        <v>61035.809999999707</v>
      </c>
      <c r="F278" s="239">
        <v>8.6610702070171186E-3</v>
      </c>
      <c r="G278" s="20"/>
      <c r="H278" s="5"/>
      <c r="I278" s="5"/>
    </row>
    <row r="279" spans="1:9" ht="10.5" customHeight="1" x14ac:dyDescent="0.2">
      <c r="A279" s="2"/>
      <c r="B279" s="37" t="s">
        <v>126</v>
      </c>
      <c r="C279" s="301">
        <v>11855.71</v>
      </c>
      <c r="D279" s="302"/>
      <c r="E279" s="302"/>
      <c r="F279" s="239"/>
      <c r="G279" s="20"/>
      <c r="H279" s="5"/>
      <c r="I279" s="5"/>
    </row>
    <row r="280" spans="1:9" ht="10.5" customHeight="1" x14ac:dyDescent="0.2">
      <c r="A280" s="2"/>
      <c r="B280" s="37" t="s">
        <v>127</v>
      </c>
      <c r="C280" s="301">
        <v>55085.25</v>
      </c>
      <c r="D280" s="302"/>
      <c r="E280" s="302"/>
      <c r="F280" s="239"/>
      <c r="G280" s="20"/>
      <c r="H280" s="5"/>
      <c r="I280" s="5"/>
    </row>
    <row r="281" spans="1:9" ht="10.5" customHeight="1" x14ac:dyDescent="0.2">
      <c r="A281" s="2"/>
      <c r="B281" s="37" t="s">
        <v>219</v>
      </c>
      <c r="C281" s="301">
        <v>2274176.2700000089</v>
      </c>
      <c r="D281" s="302"/>
      <c r="E281" s="302">
        <v>7665.69</v>
      </c>
      <c r="F281" s="239">
        <v>1.5981181734245453E-2</v>
      </c>
      <c r="G281" s="20"/>
      <c r="H281" s="5"/>
      <c r="I281" s="5"/>
    </row>
    <row r="282" spans="1:9" ht="10.5" customHeight="1" x14ac:dyDescent="0.2">
      <c r="A282" s="2"/>
      <c r="B282" s="37" t="s">
        <v>130</v>
      </c>
      <c r="C282" s="301"/>
      <c r="D282" s="302"/>
      <c r="E282" s="302"/>
      <c r="F282" s="239"/>
      <c r="G282" s="20"/>
      <c r="H282" s="5"/>
      <c r="I282" s="5"/>
    </row>
    <row r="283" spans="1:9" s="28" customFormat="1" ht="10.5" customHeight="1" x14ac:dyDescent="0.2">
      <c r="A283" s="54"/>
      <c r="B283" s="16" t="s">
        <v>128</v>
      </c>
      <c r="C283" s="301"/>
      <c r="D283" s="302"/>
      <c r="E283" s="302"/>
      <c r="F283" s="239"/>
      <c r="G283" s="27"/>
      <c r="H283" s="5"/>
    </row>
    <row r="284" spans="1:9" s="28" customFormat="1" x14ac:dyDescent="0.2">
      <c r="A284" s="54"/>
      <c r="B284" s="16" t="s">
        <v>192</v>
      </c>
      <c r="C284" s="301"/>
      <c r="D284" s="302"/>
      <c r="E284" s="302"/>
      <c r="F284" s="239"/>
      <c r="G284" s="27"/>
      <c r="H284" s="5"/>
    </row>
    <row r="285" spans="1:9" s="28" customFormat="1" x14ac:dyDescent="0.2">
      <c r="A285" s="54"/>
      <c r="B285" s="37" t="s">
        <v>416</v>
      </c>
      <c r="C285" s="301">
        <v>588</v>
      </c>
      <c r="D285" s="302"/>
      <c r="E285" s="302">
        <v>12</v>
      </c>
      <c r="F285" s="239">
        <v>0.34707903780068738</v>
      </c>
      <c r="G285" s="27"/>
      <c r="H285" s="5"/>
    </row>
    <row r="286" spans="1:9" s="28" customFormat="1" x14ac:dyDescent="0.2">
      <c r="A286" s="54"/>
      <c r="B286" s="574" t="s">
        <v>452</v>
      </c>
      <c r="C286" s="301"/>
      <c r="D286" s="302"/>
      <c r="E286" s="302"/>
      <c r="F286" s="239"/>
      <c r="G286" s="27"/>
      <c r="H286" s="5"/>
    </row>
    <row r="287" spans="1:9" s="28" customFormat="1" x14ac:dyDescent="0.2">
      <c r="A287" s="54"/>
      <c r="B287" s="574" t="s">
        <v>488</v>
      </c>
      <c r="C287" s="301"/>
      <c r="D287" s="302"/>
      <c r="E287" s="302"/>
      <c r="F287" s="239"/>
      <c r="G287" s="27"/>
      <c r="H287" s="5"/>
    </row>
    <row r="288" spans="1:9" ht="10.5" customHeight="1" x14ac:dyDescent="0.2">
      <c r="A288" s="2"/>
      <c r="B288" s="16" t="s">
        <v>424</v>
      </c>
      <c r="C288" s="301"/>
      <c r="D288" s="302"/>
      <c r="E288" s="302"/>
      <c r="F288" s="239"/>
      <c r="G288" s="20"/>
      <c r="H288" s="5"/>
      <c r="I288" s="5"/>
    </row>
    <row r="289" spans="1:9" ht="10.5" customHeight="1" x14ac:dyDescent="0.2">
      <c r="A289" s="2"/>
      <c r="B289" s="37" t="s">
        <v>178</v>
      </c>
      <c r="C289" s="301"/>
      <c r="D289" s="302"/>
      <c r="E289" s="302"/>
      <c r="F289" s="239"/>
      <c r="G289" s="20"/>
      <c r="H289" s="5"/>
      <c r="I289" s="5"/>
    </row>
    <row r="290" spans="1:9" ht="10.5" customHeight="1" x14ac:dyDescent="0.2">
      <c r="A290" s="2"/>
      <c r="B290" s="35" t="s">
        <v>131</v>
      </c>
      <c r="C290" s="303">
        <v>13660502.649999198</v>
      </c>
      <c r="D290" s="304">
        <v>249468.89000000217</v>
      </c>
      <c r="E290" s="304">
        <v>68713.499999999709</v>
      </c>
      <c r="F290" s="237">
        <v>1.0517303454541826E-2</v>
      </c>
      <c r="G290" s="20"/>
      <c r="H290" s="5"/>
      <c r="I290" s="5"/>
    </row>
    <row r="291" spans="1:9" ht="10.5" customHeight="1" x14ac:dyDescent="0.2">
      <c r="A291" s="2"/>
      <c r="B291" s="31" t="s">
        <v>132</v>
      </c>
      <c r="C291" s="303"/>
      <c r="D291" s="304"/>
      <c r="E291" s="304"/>
      <c r="F291" s="237"/>
      <c r="G291" s="20"/>
      <c r="H291" s="5"/>
      <c r="I291" s="5"/>
    </row>
    <row r="292" spans="1:9" ht="10.5" customHeight="1" x14ac:dyDescent="0.2">
      <c r="A292" s="2"/>
      <c r="B292" s="37" t="s">
        <v>24</v>
      </c>
      <c r="C292" s="301">
        <v>5635482.6399999717</v>
      </c>
      <c r="D292" s="302">
        <v>151589.70000000004</v>
      </c>
      <c r="E292" s="302">
        <v>32082.430000000015</v>
      </c>
      <c r="F292" s="239">
        <v>-2.0972992923026013E-2</v>
      </c>
      <c r="G292" s="20"/>
      <c r="H292" s="5"/>
      <c r="I292" s="5"/>
    </row>
    <row r="293" spans="1:9" ht="10.5" customHeight="1" x14ac:dyDescent="0.2">
      <c r="A293" s="2"/>
      <c r="B293" s="37" t="s">
        <v>133</v>
      </c>
      <c r="C293" s="301">
        <v>7859897.4600000093</v>
      </c>
      <c r="D293" s="302">
        <v>37404.500000000007</v>
      </c>
      <c r="E293" s="302">
        <v>54151.490000000063</v>
      </c>
      <c r="F293" s="239">
        <v>9.332431680469333E-2</v>
      </c>
      <c r="G293" s="20"/>
      <c r="H293" s="5"/>
      <c r="I293" s="5"/>
    </row>
    <row r="294" spans="1:9" ht="10.5" customHeight="1" x14ac:dyDescent="0.2">
      <c r="A294" s="2"/>
      <c r="B294" s="37" t="s">
        <v>134</v>
      </c>
      <c r="C294" s="301">
        <v>236317.53999999972</v>
      </c>
      <c r="D294" s="302">
        <v>193167.38999999937</v>
      </c>
      <c r="E294" s="302">
        <v>1685.02</v>
      </c>
      <c r="F294" s="239">
        <v>-0.28422601816440796</v>
      </c>
      <c r="G294" s="20"/>
      <c r="H294" s="5"/>
      <c r="I294" s="5"/>
    </row>
    <row r="295" spans="1:9" ht="10.5" customHeight="1" x14ac:dyDescent="0.2">
      <c r="A295" s="2"/>
      <c r="B295" s="37" t="s">
        <v>220</v>
      </c>
      <c r="C295" s="301">
        <v>45519.24</v>
      </c>
      <c r="D295" s="302">
        <v>1292</v>
      </c>
      <c r="E295" s="302">
        <v>194.4</v>
      </c>
      <c r="F295" s="239">
        <v>-0.21445048668814803</v>
      </c>
      <c r="G295" s="20"/>
      <c r="H295" s="5"/>
      <c r="I295" s="5"/>
    </row>
    <row r="296" spans="1:9" s="562" customFormat="1" ht="16.5" customHeight="1" x14ac:dyDescent="0.2">
      <c r="A296" s="559"/>
      <c r="B296" s="553" t="s">
        <v>312</v>
      </c>
      <c r="C296" s="548"/>
      <c r="D296" s="560"/>
      <c r="E296" s="560"/>
      <c r="F296" s="549"/>
      <c r="G296" s="561"/>
      <c r="H296" s="486"/>
    </row>
    <row r="297" spans="1:9" s="28" customFormat="1" ht="16.5" customHeight="1" x14ac:dyDescent="0.2">
      <c r="A297" s="54"/>
      <c r="B297" s="16" t="s">
        <v>416</v>
      </c>
      <c r="C297" s="301">
        <v>72</v>
      </c>
      <c r="D297" s="302"/>
      <c r="E297" s="302"/>
      <c r="F297" s="239"/>
      <c r="G297" s="27"/>
      <c r="H297" s="5"/>
    </row>
    <row r="298" spans="1:9" s="28" customFormat="1" ht="16.5" customHeight="1" x14ac:dyDescent="0.2">
      <c r="A298" s="54"/>
      <c r="B298" s="574" t="s">
        <v>453</v>
      </c>
      <c r="C298" s="301"/>
      <c r="D298" s="302"/>
      <c r="E298" s="302"/>
      <c r="F298" s="239"/>
      <c r="G298" s="27"/>
      <c r="H298" s="5"/>
    </row>
    <row r="299" spans="1:9" s="28" customFormat="1" ht="16.5" hidden="1" customHeight="1" x14ac:dyDescent="0.2">
      <c r="A299" s="54"/>
      <c r="B299" s="574"/>
      <c r="C299" s="301"/>
      <c r="D299" s="302"/>
      <c r="E299" s="302"/>
      <c r="F299" s="239"/>
      <c r="G299" s="27"/>
      <c r="H299" s="5"/>
    </row>
    <row r="300" spans="1:9" ht="10.5" customHeight="1" x14ac:dyDescent="0.2">
      <c r="A300" s="2"/>
      <c r="B300" s="16" t="s">
        <v>424</v>
      </c>
      <c r="C300" s="301"/>
      <c r="D300" s="302"/>
      <c r="E300" s="302"/>
      <c r="F300" s="239"/>
      <c r="G300" s="20"/>
      <c r="H300" s="5"/>
      <c r="I300" s="5"/>
    </row>
    <row r="301" spans="1:9" ht="10.5" customHeight="1" x14ac:dyDescent="0.2">
      <c r="A301" s="2"/>
      <c r="B301" s="16" t="s">
        <v>178</v>
      </c>
      <c r="C301" s="301"/>
      <c r="D301" s="302"/>
      <c r="E301" s="302"/>
      <c r="F301" s="239"/>
      <c r="G301" s="20"/>
      <c r="H301" s="5"/>
      <c r="I301" s="5"/>
    </row>
    <row r="302" spans="1:9" s="28" customFormat="1" ht="10.5" customHeight="1" x14ac:dyDescent="0.2">
      <c r="A302" s="54"/>
      <c r="B302" s="35" t="s">
        <v>135</v>
      </c>
      <c r="C302" s="303">
        <v>13777288.87999998</v>
      </c>
      <c r="D302" s="304">
        <v>383453.58999999944</v>
      </c>
      <c r="E302" s="304">
        <v>88113.340000000069</v>
      </c>
      <c r="F302" s="237">
        <v>3.3296164076404011E-2</v>
      </c>
      <c r="G302" s="27"/>
      <c r="H302" s="5"/>
    </row>
    <row r="303" spans="1:9" ht="9.75" customHeight="1" x14ac:dyDescent="0.2">
      <c r="A303" s="2"/>
      <c r="B303" s="31" t="s">
        <v>136</v>
      </c>
      <c r="C303" s="303"/>
      <c r="D303" s="304"/>
      <c r="E303" s="304"/>
      <c r="F303" s="237"/>
      <c r="G303" s="20"/>
      <c r="H303" s="5"/>
      <c r="I303" s="5"/>
    </row>
    <row r="304" spans="1:9" s="28" customFormat="1" x14ac:dyDescent="0.2">
      <c r="A304" s="54"/>
      <c r="B304" s="37" t="s">
        <v>138</v>
      </c>
      <c r="C304" s="301">
        <v>72906.599999999948</v>
      </c>
      <c r="D304" s="302">
        <v>5006.0000000000009</v>
      </c>
      <c r="E304" s="302">
        <v>88.4</v>
      </c>
      <c r="F304" s="239">
        <v>3.5608791224399861E-2</v>
      </c>
      <c r="G304" s="27"/>
      <c r="H304" s="5"/>
    </row>
    <row r="305" spans="1:9" x14ac:dyDescent="0.2">
      <c r="A305" s="2"/>
      <c r="B305" s="37" t="s">
        <v>221</v>
      </c>
      <c r="C305" s="301">
        <v>110.32</v>
      </c>
      <c r="D305" s="302"/>
      <c r="E305" s="302"/>
      <c r="F305" s="239">
        <v>8.1568627450980369E-2</v>
      </c>
      <c r="G305" s="20"/>
      <c r="H305" s="5"/>
      <c r="I305" s="5"/>
    </row>
    <row r="306" spans="1:9" s="28" customFormat="1" x14ac:dyDescent="0.2">
      <c r="A306" s="54"/>
      <c r="B306" s="16" t="s">
        <v>128</v>
      </c>
      <c r="C306" s="301"/>
      <c r="D306" s="302"/>
      <c r="E306" s="302"/>
      <c r="F306" s="239"/>
      <c r="G306" s="27"/>
      <c r="H306" s="5"/>
    </row>
    <row r="307" spans="1:9" s="28" customFormat="1" x14ac:dyDescent="0.2">
      <c r="A307" s="54"/>
      <c r="B307" s="16" t="s">
        <v>416</v>
      </c>
      <c r="C307" s="301"/>
      <c r="D307" s="302"/>
      <c r="E307" s="302"/>
      <c r="F307" s="239"/>
      <c r="G307" s="27"/>
      <c r="H307" s="5"/>
    </row>
    <row r="308" spans="1:9" ht="10.5" customHeight="1" x14ac:dyDescent="0.2">
      <c r="A308" s="2"/>
      <c r="B308" s="16" t="s">
        <v>436</v>
      </c>
      <c r="C308" s="303">
        <v>150</v>
      </c>
      <c r="D308" s="304"/>
      <c r="E308" s="304"/>
      <c r="F308" s="237">
        <v>-0.25</v>
      </c>
      <c r="G308" s="20"/>
      <c r="H308" s="5"/>
      <c r="I308" s="5"/>
    </row>
    <row r="309" spans="1:9" ht="10.5" customHeight="1" x14ac:dyDescent="0.2">
      <c r="A309" s="2"/>
      <c r="B309" s="574" t="s">
        <v>454</v>
      </c>
      <c r="C309" s="303"/>
      <c r="D309" s="304"/>
      <c r="E309" s="304"/>
      <c r="F309" s="237"/>
      <c r="G309" s="20"/>
      <c r="H309" s="5"/>
      <c r="I309" s="5"/>
    </row>
    <row r="310" spans="1:9" ht="10.5" hidden="1" customHeight="1" x14ac:dyDescent="0.2">
      <c r="A310" s="2"/>
      <c r="B310" s="574"/>
      <c r="C310" s="303"/>
      <c r="D310" s="304"/>
      <c r="E310" s="304"/>
      <c r="F310" s="237"/>
      <c r="G310" s="20"/>
      <c r="H310" s="5"/>
      <c r="I310" s="5"/>
    </row>
    <row r="311" spans="1:9" s="57" customFormat="1" ht="10.5" customHeight="1" x14ac:dyDescent="0.2">
      <c r="A311" s="6"/>
      <c r="B311" s="16" t="s">
        <v>178</v>
      </c>
      <c r="C311" s="301"/>
      <c r="D311" s="302"/>
      <c r="E311" s="302"/>
      <c r="F311" s="239"/>
      <c r="G311" s="56"/>
      <c r="H311" s="5"/>
    </row>
    <row r="312" spans="1:9" s="57" customFormat="1" ht="10.5" customHeight="1" x14ac:dyDescent="0.2">
      <c r="A312" s="6"/>
      <c r="B312" s="16" t="s">
        <v>356</v>
      </c>
      <c r="C312" s="303"/>
      <c r="D312" s="304"/>
      <c r="E312" s="304"/>
      <c r="F312" s="237"/>
      <c r="G312" s="56"/>
      <c r="H312" s="5"/>
    </row>
    <row r="313" spans="1:9" s="57" customFormat="1" ht="10.5" customHeight="1" x14ac:dyDescent="0.2">
      <c r="A313" s="6"/>
      <c r="B313" s="35" t="s">
        <v>137</v>
      </c>
      <c r="C313" s="303">
        <v>73166.919999999955</v>
      </c>
      <c r="D313" s="304">
        <v>5006.0000000000009</v>
      </c>
      <c r="E313" s="304">
        <v>88.4</v>
      </c>
      <c r="F313" s="237">
        <v>3.4867170897466604E-2</v>
      </c>
      <c r="G313" s="56"/>
      <c r="H313" s="5"/>
    </row>
    <row r="314" spans="1:9" s="57" customFormat="1" ht="10.5" customHeight="1" x14ac:dyDescent="0.2">
      <c r="A314" s="6"/>
      <c r="B314" s="31" t="s">
        <v>141</v>
      </c>
      <c r="C314" s="303"/>
      <c r="D314" s="304"/>
      <c r="E314" s="304"/>
      <c r="F314" s="237"/>
      <c r="G314" s="56"/>
      <c r="H314" s="5"/>
    </row>
    <row r="315" spans="1:9" s="57" customFormat="1" x14ac:dyDescent="0.2">
      <c r="A315" s="6"/>
      <c r="B315" s="37" t="s">
        <v>151</v>
      </c>
      <c r="C315" s="301">
        <v>167446.43000000052</v>
      </c>
      <c r="D315" s="302">
        <v>39</v>
      </c>
      <c r="E315" s="302">
        <v>851.03000000000009</v>
      </c>
      <c r="F315" s="239">
        <v>8.1895448873751553E-2</v>
      </c>
      <c r="G315" s="56"/>
    </row>
    <row r="316" spans="1:9" s="60" customFormat="1" ht="14.25" customHeight="1" x14ac:dyDescent="0.2">
      <c r="A316" s="24"/>
      <c r="B316" s="16" t="s">
        <v>222</v>
      </c>
      <c r="C316" s="301">
        <v>27.88</v>
      </c>
      <c r="D316" s="302"/>
      <c r="E316" s="302"/>
      <c r="F316" s="239"/>
      <c r="G316" s="59"/>
    </row>
    <row r="317" spans="1:9" s="60" customFormat="1" ht="14.25" customHeight="1" x14ac:dyDescent="0.2">
      <c r="A317" s="24"/>
      <c r="B317" s="16" t="s">
        <v>128</v>
      </c>
      <c r="C317" s="306"/>
      <c r="D317" s="307"/>
      <c r="E317" s="307"/>
      <c r="F317" s="182"/>
      <c r="G317" s="59"/>
    </row>
    <row r="318" spans="1:9" s="57" customFormat="1" ht="10.5" customHeight="1" x14ac:dyDescent="0.2">
      <c r="A318" s="6"/>
      <c r="B318" s="16" t="s">
        <v>427</v>
      </c>
      <c r="C318" s="306"/>
      <c r="D318" s="307"/>
      <c r="E318" s="307"/>
      <c r="F318" s="182"/>
      <c r="G318" s="56"/>
      <c r="H318" s="5"/>
    </row>
    <row r="319" spans="1:9" s="57" customFormat="1" ht="10.5" hidden="1" customHeight="1" x14ac:dyDescent="0.2">
      <c r="A319" s="6"/>
      <c r="B319" s="16"/>
      <c r="C319" s="306"/>
      <c r="D319" s="307"/>
      <c r="E319" s="307"/>
      <c r="F319" s="182"/>
      <c r="G319" s="56"/>
      <c r="H319" s="5"/>
    </row>
    <row r="320" spans="1:9" s="57" customFormat="1" ht="10.5" customHeight="1" x14ac:dyDescent="0.2">
      <c r="A320" s="6"/>
      <c r="B320" s="574" t="s">
        <v>455</v>
      </c>
      <c r="C320" s="306"/>
      <c r="D320" s="307"/>
      <c r="E320" s="307"/>
      <c r="F320" s="182"/>
      <c r="G320" s="56"/>
      <c r="H320" s="5"/>
    </row>
    <row r="321" spans="1:9" s="57" customFormat="1" ht="10.5" hidden="1" customHeight="1" x14ac:dyDescent="0.2">
      <c r="A321" s="6"/>
      <c r="B321" s="574"/>
      <c r="C321" s="306"/>
      <c r="D321" s="307"/>
      <c r="E321" s="307"/>
      <c r="F321" s="182"/>
      <c r="G321" s="56"/>
      <c r="H321" s="5"/>
    </row>
    <row r="322" spans="1:9" s="57" customFormat="1" ht="10.5" customHeight="1" x14ac:dyDescent="0.2">
      <c r="A322" s="6"/>
      <c r="B322" s="16" t="s">
        <v>424</v>
      </c>
      <c r="C322" s="306"/>
      <c r="D322" s="307"/>
      <c r="E322" s="307"/>
      <c r="F322" s="182"/>
      <c r="G322" s="56"/>
      <c r="H322" s="5"/>
    </row>
    <row r="323" spans="1:9" s="57" customFormat="1" ht="10.5" customHeight="1" x14ac:dyDescent="0.2">
      <c r="A323" s="6"/>
      <c r="B323" s="16" t="s">
        <v>178</v>
      </c>
      <c r="C323" s="306"/>
      <c r="D323" s="307"/>
      <c r="E323" s="307"/>
      <c r="F323" s="182"/>
      <c r="G323" s="56"/>
      <c r="H323" s="5"/>
    </row>
    <row r="324" spans="1:9" s="60" customFormat="1" ht="10.5" customHeight="1" x14ac:dyDescent="0.2">
      <c r="A324" s="24"/>
      <c r="B324" s="35" t="s">
        <v>142</v>
      </c>
      <c r="C324" s="308">
        <v>167474.31000000052</v>
      </c>
      <c r="D324" s="309">
        <v>39</v>
      </c>
      <c r="E324" s="309">
        <v>851.03000000000009</v>
      </c>
      <c r="F324" s="183">
        <v>8.2075585560539066E-2</v>
      </c>
      <c r="G324" s="59"/>
      <c r="H324" s="5"/>
    </row>
    <row r="325" spans="1:9" s="57" customFormat="1" ht="12" x14ac:dyDescent="0.2">
      <c r="A325" s="6"/>
      <c r="B325" s="31" t="s">
        <v>139</v>
      </c>
      <c r="C325" s="308"/>
      <c r="D325" s="309"/>
      <c r="E325" s="309"/>
      <c r="F325" s="183"/>
      <c r="G325" s="56"/>
    </row>
    <row r="326" spans="1:9" s="60" customFormat="1" ht="17.25" customHeight="1" x14ac:dyDescent="0.2">
      <c r="A326" s="24"/>
      <c r="B326" s="37" t="s">
        <v>140</v>
      </c>
      <c r="C326" s="306">
        <v>8999.7699999999986</v>
      </c>
      <c r="D326" s="307"/>
      <c r="E326" s="307"/>
      <c r="F326" s="182"/>
      <c r="G326" s="59"/>
    </row>
    <row r="327" spans="1:9" s="60" customFormat="1" ht="11.25" customHeight="1" x14ac:dyDescent="0.2">
      <c r="A327" s="24"/>
      <c r="B327" s="37" t="s">
        <v>179</v>
      </c>
      <c r="C327" s="306">
        <v>4222.2699999999986</v>
      </c>
      <c r="D327" s="307"/>
      <c r="E327" s="307">
        <v>30</v>
      </c>
      <c r="F327" s="182">
        <v>0.13499745972521926</v>
      </c>
      <c r="G327" s="59"/>
    </row>
    <row r="328" spans="1:9" s="57" customFormat="1" ht="10.5" customHeight="1" x14ac:dyDescent="0.2">
      <c r="A328" s="6"/>
      <c r="B328" s="37" t="s">
        <v>223</v>
      </c>
      <c r="C328" s="306">
        <v>7.5</v>
      </c>
      <c r="D328" s="307"/>
      <c r="E328" s="307"/>
      <c r="F328" s="182"/>
      <c r="G328" s="56"/>
      <c r="H328" s="5"/>
    </row>
    <row r="329" spans="1:9" s="57" customFormat="1" ht="10.5" customHeight="1" x14ac:dyDescent="0.2">
      <c r="A329" s="6"/>
      <c r="B329" s="37" t="s">
        <v>498</v>
      </c>
      <c r="C329" s="306">
        <v>10</v>
      </c>
      <c r="D329" s="307"/>
      <c r="E329" s="307"/>
      <c r="F329" s="182"/>
      <c r="G329" s="56"/>
      <c r="H329" s="5"/>
    </row>
    <row r="330" spans="1:9" s="57" customFormat="1" ht="10.5" customHeight="1" x14ac:dyDescent="0.2">
      <c r="A330" s="6"/>
      <c r="B330" s="574" t="s">
        <v>456</v>
      </c>
      <c r="C330" s="306"/>
      <c r="D330" s="307"/>
      <c r="E330" s="307"/>
      <c r="F330" s="182"/>
      <c r="G330" s="56"/>
      <c r="H330" s="5"/>
    </row>
    <row r="331" spans="1:9" s="57" customFormat="1" ht="10.5" customHeight="1" x14ac:dyDescent="0.2">
      <c r="A331" s="6"/>
      <c r="B331" s="37" t="s">
        <v>424</v>
      </c>
      <c r="C331" s="306"/>
      <c r="D331" s="307"/>
      <c r="E331" s="307"/>
      <c r="F331" s="182"/>
      <c r="G331" s="56"/>
      <c r="H331" s="5"/>
    </row>
    <row r="332" spans="1:9" ht="9.75" customHeight="1" x14ac:dyDescent="0.2">
      <c r="A332" s="2"/>
      <c r="B332" s="37" t="s">
        <v>178</v>
      </c>
      <c r="C332" s="306"/>
      <c r="D332" s="307"/>
      <c r="E332" s="307"/>
      <c r="F332" s="182"/>
      <c r="G332" s="20"/>
      <c r="H332" s="5"/>
      <c r="I332" s="5"/>
    </row>
    <row r="333" spans="1:9" s="63" customFormat="1" ht="14.25" customHeight="1" x14ac:dyDescent="0.2">
      <c r="A333" s="61"/>
      <c r="B333" s="35" t="s">
        <v>143</v>
      </c>
      <c r="C333" s="308">
        <v>13239.539999999997</v>
      </c>
      <c r="D333" s="309"/>
      <c r="E333" s="309">
        <v>30</v>
      </c>
      <c r="F333" s="183"/>
      <c r="G333" s="62"/>
    </row>
    <row r="334" spans="1:9" s="63" customFormat="1" ht="14.25" customHeight="1" x14ac:dyDescent="0.2">
      <c r="A334" s="61"/>
      <c r="B334" s="31" t="s">
        <v>466</v>
      </c>
      <c r="C334" s="308"/>
      <c r="D334" s="309"/>
      <c r="E334" s="309"/>
      <c r="F334" s="183"/>
      <c r="G334" s="62"/>
    </row>
    <row r="335" spans="1:9" s="63" customFormat="1" ht="14.25" customHeight="1" x14ac:dyDescent="0.2">
      <c r="A335" s="61"/>
      <c r="B335" s="37" t="s">
        <v>468</v>
      </c>
      <c r="C335" s="308">
        <v>51440</v>
      </c>
      <c r="D335" s="309"/>
      <c r="E335" s="309">
        <v>130</v>
      </c>
      <c r="F335" s="183">
        <v>6.8506557056176032E-3</v>
      </c>
      <c r="G335" s="62"/>
    </row>
    <row r="336" spans="1:9" s="63" customFormat="1" ht="14.25" customHeight="1" x14ac:dyDescent="0.2">
      <c r="A336" s="61"/>
      <c r="B336" s="35" t="s">
        <v>467</v>
      </c>
      <c r="C336" s="306">
        <v>51440</v>
      </c>
      <c r="D336" s="307"/>
      <c r="E336" s="307">
        <v>130</v>
      </c>
      <c r="F336" s="182">
        <v>6.8506557056176032E-3</v>
      </c>
      <c r="G336" s="62"/>
    </row>
    <row r="337" spans="1:8" s="60" customFormat="1" ht="16.5" customHeight="1" x14ac:dyDescent="0.2">
      <c r="A337" s="24"/>
      <c r="B337" s="31" t="s">
        <v>122</v>
      </c>
      <c r="C337" s="308"/>
      <c r="D337" s="309"/>
      <c r="E337" s="309"/>
      <c r="F337" s="183"/>
      <c r="G337" s="59"/>
      <c r="H337" s="5"/>
    </row>
    <row r="338" spans="1:8" s="60" customFormat="1" ht="14.25" customHeight="1" x14ac:dyDescent="0.2">
      <c r="A338" s="24"/>
      <c r="B338" s="37" t="s">
        <v>144</v>
      </c>
      <c r="C338" s="306">
        <v>5117.3500000000004</v>
      </c>
      <c r="D338" s="307"/>
      <c r="E338" s="307">
        <v>7.6300000000000008</v>
      </c>
      <c r="F338" s="182">
        <v>9.7406677489155769E-2</v>
      </c>
      <c r="G338" s="59"/>
      <c r="H338" s="5"/>
    </row>
    <row r="339" spans="1:8" s="57" customFormat="1" ht="10.5" customHeight="1" x14ac:dyDescent="0.2">
      <c r="A339" s="6"/>
      <c r="B339" s="37" t="s">
        <v>224</v>
      </c>
      <c r="C339" s="306">
        <v>949.31999999999994</v>
      </c>
      <c r="D339" s="307"/>
      <c r="E339" s="307"/>
      <c r="F339" s="182">
        <v>0.39947518943302729</v>
      </c>
      <c r="G339" s="56"/>
      <c r="H339" s="5"/>
    </row>
    <row r="340" spans="1:8" s="57" customFormat="1" ht="10.5" hidden="1" customHeight="1" x14ac:dyDescent="0.2">
      <c r="A340" s="6"/>
      <c r="B340" s="37"/>
      <c r="C340" s="306"/>
      <c r="D340" s="307"/>
      <c r="E340" s="307"/>
      <c r="F340" s="182"/>
      <c r="G340" s="56"/>
      <c r="H340" s="5"/>
    </row>
    <row r="341" spans="1:8" s="57" customFormat="1" ht="10.5" customHeight="1" x14ac:dyDescent="0.2">
      <c r="A341" s="6"/>
      <c r="B341" s="37" t="s">
        <v>424</v>
      </c>
      <c r="C341" s="306"/>
      <c r="D341" s="307"/>
      <c r="E341" s="307"/>
      <c r="F341" s="182"/>
      <c r="G341" s="56"/>
      <c r="H341" s="5"/>
    </row>
    <row r="342" spans="1:8" s="57" customFormat="1" ht="10.5" customHeight="1" x14ac:dyDescent="0.2">
      <c r="A342" s="6"/>
      <c r="B342" s="35" t="s">
        <v>120</v>
      </c>
      <c r="C342" s="301">
        <v>6066.67</v>
      </c>
      <c r="D342" s="302"/>
      <c r="E342" s="302">
        <v>7.6300000000000008</v>
      </c>
      <c r="F342" s="239">
        <v>0.13576786914463757</v>
      </c>
      <c r="G342" s="56"/>
      <c r="H342" s="5"/>
    </row>
    <row r="343" spans="1:8" s="57" customFormat="1" ht="14.25" customHeight="1" x14ac:dyDescent="0.2">
      <c r="A343" s="6"/>
      <c r="B343" s="31" t="s">
        <v>244</v>
      </c>
      <c r="C343" s="308"/>
      <c r="D343" s="309"/>
      <c r="E343" s="309"/>
      <c r="F343" s="183"/>
      <c r="G343" s="56"/>
      <c r="H343" s="5"/>
    </row>
    <row r="344" spans="1:8" s="57" customFormat="1" ht="10.5" customHeight="1" x14ac:dyDescent="0.2">
      <c r="A344" s="6"/>
      <c r="B344" s="37" t="s">
        <v>144</v>
      </c>
      <c r="C344" s="306">
        <v>132.11000000000001</v>
      </c>
      <c r="D344" s="307"/>
      <c r="E344" s="307"/>
      <c r="F344" s="182">
        <v>-0.18106868336226134</v>
      </c>
      <c r="G344" s="56"/>
      <c r="H344" s="5"/>
    </row>
    <row r="345" spans="1:8" s="57" customFormat="1" ht="10.5" customHeight="1" x14ac:dyDescent="0.2">
      <c r="A345" s="6"/>
      <c r="B345" s="37" t="s">
        <v>125</v>
      </c>
      <c r="C345" s="306">
        <v>148762.81000000049</v>
      </c>
      <c r="D345" s="307"/>
      <c r="E345" s="307">
        <v>492.95</v>
      </c>
      <c r="F345" s="182">
        <v>0.13627634244167619</v>
      </c>
      <c r="G345" s="56"/>
      <c r="H345" s="5"/>
    </row>
    <row r="346" spans="1:8" s="57" customFormat="1" ht="10.5" customHeight="1" x14ac:dyDescent="0.2">
      <c r="A346" s="6"/>
      <c r="B346" s="37" t="s">
        <v>126</v>
      </c>
      <c r="C346" s="306">
        <v>110.34000000000002</v>
      </c>
      <c r="D346" s="307"/>
      <c r="E346" s="307"/>
      <c r="F346" s="182"/>
      <c r="G346" s="56"/>
      <c r="H346" s="5"/>
    </row>
    <row r="347" spans="1:8" s="57" customFormat="1" ht="10.5" customHeight="1" x14ac:dyDescent="0.2">
      <c r="A347" s="6"/>
      <c r="B347" s="37" t="s">
        <v>127</v>
      </c>
      <c r="C347" s="306">
        <v>1629</v>
      </c>
      <c r="D347" s="307"/>
      <c r="E347" s="307"/>
      <c r="F347" s="182"/>
      <c r="G347" s="56"/>
      <c r="H347" s="5"/>
    </row>
    <row r="348" spans="1:8" s="57" customFormat="1" ht="10.5" customHeight="1" x14ac:dyDescent="0.2">
      <c r="A348" s="6"/>
      <c r="B348" s="37" t="s">
        <v>133</v>
      </c>
      <c r="C348" s="306">
        <v>24887.35</v>
      </c>
      <c r="D348" s="307"/>
      <c r="E348" s="307">
        <v>217.20000000000002</v>
      </c>
      <c r="F348" s="182">
        <v>-8.7081320406584117E-2</v>
      </c>
      <c r="G348" s="56"/>
      <c r="H348" s="5"/>
    </row>
    <row r="349" spans="1:8" s="57" customFormat="1" ht="10.5" customHeight="1" x14ac:dyDescent="0.2">
      <c r="A349" s="6"/>
      <c r="B349" s="37" t="s">
        <v>134</v>
      </c>
      <c r="C349" s="306">
        <v>205.21</v>
      </c>
      <c r="D349" s="307"/>
      <c r="E349" s="307"/>
      <c r="F349" s="182">
        <v>-0.45031072538304939</v>
      </c>
      <c r="G349" s="56"/>
      <c r="H349" s="5"/>
    </row>
    <row r="350" spans="1:8" s="57" customFormat="1" ht="11.25" customHeight="1" x14ac:dyDescent="0.2">
      <c r="A350" s="6"/>
      <c r="B350" s="37" t="s">
        <v>24</v>
      </c>
      <c r="C350" s="306">
        <v>7893.4000000000024</v>
      </c>
      <c r="D350" s="307"/>
      <c r="E350" s="307"/>
      <c r="F350" s="182">
        <v>-7.4765215842011123E-2</v>
      </c>
      <c r="G350" s="56"/>
      <c r="H350" s="5"/>
    </row>
    <row r="351" spans="1:8" s="57" customFormat="1" ht="11.25" customHeight="1" x14ac:dyDescent="0.2">
      <c r="A351" s="6"/>
      <c r="B351" s="37" t="s">
        <v>138</v>
      </c>
      <c r="C351" s="306">
        <v>338.09</v>
      </c>
      <c r="D351" s="307"/>
      <c r="E351" s="307"/>
      <c r="F351" s="182"/>
      <c r="G351" s="56"/>
      <c r="H351" s="5"/>
    </row>
    <row r="352" spans="1:8" s="57" customFormat="1" ht="10.5" customHeight="1" x14ac:dyDescent="0.2">
      <c r="A352" s="6"/>
      <c r="B352" s="37" t="s">
        <v>151</v>
      </c>
      <c r="C352" s="306">
        <v>122658.71000000068</v>
      </c>
      <c r="D352" s="307"/>
      <c r="E352" s="307">
        <v>180.8</v>
      </c>
      <c r="F352" s="182">
        <v>-6.9611764005366505E-2</v>
      </c>
      <c r="G352" s="56"/>
      <c r="H352" s="5"/>
    </row>
    <row r="353" spans="1:8" s="57" customFormat="1" ht="11.25" customHeight="1" x14ac:dyDescent="0.2">
      <c r="A353" s="6"/>
      <c r="B353" s="37" t="s">
        <v>140</v>
      </c>
      <c r="C353" s="306"/>
      <c r="D353" s="307"/>
      <c r="E353" s="307"/>
      <c r="F353" s="182"/>
      <c r="G353" s="56"/>
    </row>
    <row r="354" spans="1:8" s="60" customFormat="1" ht="12.75" customHeight="1" x14ac:dyDescent="0.2">
      <c r="A354" s="24"/>
      <c r="B354" s="37" t="s">
        <v>129</v>
      </c>
      <c r="C354" s="306">
        <v>42723.29</v>
      </c>
      <c r="D354" s="307"/>
      <c r="E354" s="307">
        <v>138.55000000000001</v>
      </c>
      <c r="F354" s="182">
        <v>0.13353902793778083</v>
      </c>
      <c r="G354" s="59"/>
      <c r="H354" s="5"/>
    </row>
    <row r="355" spans="1:8" s="60" customFormat="1" ht="13.5" customHeight="1" x14ac:dyDescent="0.2">
      <c r="A355" s="24"/>
      <c r="B355" s="16" t="s">
        <v>416</v>
      </c>
      <c r="C355" s="306">
        <v>120</v>
      </c>
      <c r="D355" s="307"/>
      <c r="E355" s="307"/>
      <c r="F355" s="182">
        <v>0.21212121212121215</v>
      </c>
      <c r="G355" s="59"/>
    </row>
    <row r="356" spans="1:8" s="60" customFormat="1" ht="13.5" customHeight="1" x14ac:dyDescent="0.2">
      <c r="A356" s="24"/>
      <c r="B356" s="16" t="s">
        <v>427</v>
      </c>
      <c r="C356" s="306"/>
      <c r="D356" s="307"/>
      <c r="E356" s="307"/>
      <c r="F356" s="182"/>
      <c r="G356" s="59"/>
    </row>
    <row r="357" spans="1:8" s="558" customFormat="1" ht="10.5" customHeight="1" x14ac:dyDescent="0.2">
      <c r="A357" s="489"/>
      <c r="B357" s="553" t="s">
        <v>312</v>
      </c>
      <c r="C357" s="554"/>
      <c r="D357" s="555"/>
      <c r="E357" s="555"/>
      <c r="F357" s="556"/>
      <c r="G357" s="557"/>
      <c r="H357" s="486"/>
    </row>
    <row r="358" spans="1:8" s="60" customFormat="1" ht="10.5" customHeight="1" x14ac:dyDescent="0.2">
      <c r="A358" s="24"/>
      <c r="B358" s="37" t="s">
        <v>179</v>
      </c>
      <c r="C358" s="306">
        <v>207</v>
      </c>
      <c r="D358" s="307"/>
      <c r="E358" s="307"/>
      <c r="F358" s="182"/>
      <c r="G358" s="59"/>
      <c r="H358" s="5"/>
    </row>
    <row r="359" spans="1:8" s="60" customFormat="1" ht="10.5" customHeight="1" x14ac:dyDescent="0.2">
      <c r="A359" s="24"/>
      <c r="B359" s="37" t="s">
        <v>468</v>
      </c>
      <c r="C359" s="306">
        <v>450</v>
      </c>
      <c r="D359" s="307"/>
      <c r="E359" s="307"/>
      <c r="F359" s="182"/>
      <c r="G359" s="59"/>
      <c r="H359" s="5"/>
    </row>
    <row r="360" spans="1:8" s="60" customFormat="1" ht="10.5" customHeight="1" x14ac:dyDescent="0.2">
      <c r="A360" s="24"/>
      <c r="B360" s="575" t="s">
        <v>460</v>
      </c>
      <c r="C360" s="306"/>
      <c r="D360" s="307"/>
      <c r="E360" s="307"/>
      <c r="F360" s="182"/>
      <c r="G360" s="59"/>
      <c r="H360" s="5"/>
    </row>
    <row r="361" spans="1:8" s="60" customFormat="1" ht="10.5" customHeight="1" x14ac:dyDescent="0.2">
      <c r="A361" s="24"/>
      <c r="B361" s="575" t="s">
        <v>488</v>
      </c>
      <c r="C361" s="306"/>
      <c r="D361" s="307"/>
      <c r="E361" s="307"/>
      <c r="F361" s="182"/>
      <c r="G361" s="59"/>
      <c r="H361" s="5"/>
    </row>
    <row r="362" spans="1:8" s="60" customFormat="1" ht="10.5" customHeight="1" x14ac:dyDescent="0.2">
      <c r="A362" s="24"/>
      <c r="B362" s="37" t="s">
        <v>424</v>
      </c>
      <c r="C362" s="306"/>
      <c r="D362" s="307"/>
      <c r="E362" s="307"/>
      <c r="F362" s="182"/>
      <c r="G362" s="59"/>
      <c r="H362" s="5"/>
    </row>
    <row r="363" spans="1:8" s="60" customFormat="1" ht="10.5" customHeight="1" x14ac:dyDescent="0.2">
      <c r="A363" s="24"/>
      <c r="B363" s="37" t="s">
        <v>178</v>
      </c>
      <c r="C363" s="308"/>
      <c r="D363" s="309"/>
      <c r="E363" s="309"/>
      <c r="F363" s="183"/>
      <c r="G363" s="59"/>
      <c r="H363" s="5"/>
    </row>
    <row r="364" spans="1:8" s="60" customFormat="1" ht="10.5" customHeight="1" x14ac:dyDescent="0.2">
      <c r="A364" s="24"/>
      <c r="B364" s="35" t="s">
        <v>246</v>
      </c>
      <c r="C364" s="308">
        <v>350117.3100000011</v>
      </c>
      <c r="D364" s="309"/>
      <c r="E364" s="309">
        <v>1029.5</v>
      </c>
      <c r="F364" s="183">
        <v>3.5637723852409042E-2</v>
      </c>
      <c r="G364" s="56"/>
      <c r="H364" s="5"/>
    </row>
    <row r="365" spans="1:8" s="57" customFormat="1" ht="10.5" customHeight="1" x14ac:dyDescent="0.2">
      <c r="A365" s="6"/>
      <c r="B365" s="35" t="s">
        <v>8</v>
      </c>
      <c r="C365" s="308">
        <v>28099296.279999182</v>
      </c>
      <c r="D365" s="309">
        <v>637967.48000000161</v>
      </c>
      <c r="E365" s="309">
        <v>158963.39999999976</v>
      </c>
      <c r="F365" s="183">
        <v>2.2704411452130202E-2</v>
      </c>
      <c r="G365" s="56"/>
      <c r="H365" s="5"/>
    </row>
    <row r="366" spans="1:8" s="57" customFormat="1" ht="10.5" customHeight="1" x14ac:dyDescent="0.2">
      <c r="A366" s="6"/>
      <c r="B366" s="31" t="s">
        <v>145</v>
      </c>
      <c r="C366" s="306"/>
      <c r="D366" s="307"/>
      <c r="E366" s="307"/>
      <c r="F366" s="182"/>
      <c r="G366" s="56"/>
      <c r="H366" s="5"/>
    </row>
    <row r="367" spans="1:8" s="57" customFormat="1" ht="10.5" customHeight="1" x14ac:dyDescent="0.2">
      <c r="A367" s="6"/>
      <c r="B367" s="37" t="s">
        <v>146</v>
      </c>
      <c r="C367" s="306">
        <v>60288569.720000282</v>
      </c>
      <c r="D367" s="307">
        <v>7303536.4199999999</v>
      </c>
      <c r="E367" s="307">
        <v>363989.02</v>
      </c>
      <c r="F367" s="182">
        <v>-2.9420615163670338E-2</v>
      </c>
      <c r="G367" s="59"/>
      <c r="H367" s="5"/>
    </row>
    <row r="368" spans="1:8" s="60" customFormat="1" ht="10.5" customHeight="1" x14ac:dyDescent="0.2">
      <c r="A368" s="24"/>
      <c r="B368" s="37" t="s">
        <v>442</v>
      </c>
      <c r="C368" s="306">
        <v>149208.67999999857</v>
      </c>
      <c r="D368" s="307">
        <v>15152.13000000001</v>
      </c>
      <c r="E368" s="307">
        <v>479.93000000000006</v>
      </c>
      <c r="F368" s="182">
        <v>-0.20902230400836275</v>
      </c>
      <c r="G368" s="266"/>
      <c r="H368" s="5"/>
    </row>
    <row r="369" spans="1:9" s="60" customFormat="1" ht="10.5" customHeight="1" x14ac:dyDescent="0.2">
      <c r="A369" s="24"/>
      <c r="B369" s="37" t="s">
        <v>147</v>
      </c>
      <c r="C369" s="306">
        <v>323544.07999998739</v>
      </c>
      <c r="D369" s="307">
        <v>62124.539999999986</v>
      </c>
      <c r="E369" s="307">
        <v>1025.6299999999987</v>
      </c>
      <c r="F369" s="182">
        <v>-1.6250991786433411E-2</v>
      </c>
      <c r="G369" s="265"/>
      <c r="H369" s="267"/>
      <c r="I369" s="59"/>
    </row>
    <row r="370" spans="1:9" s="60" customFormat="1" x14ac:dyDescent="0.2">
      <c r="A370" s="24"/>
      <c r="B370" s="37" t="s">
        <v>148</v>
      </c>
      <c r="C370" s="306">
        <v>1661973.9800002766</v>
      </c>
      <c r="D370" s="307">
        <v>115872.98999999874</v>
      </c>
      <c r="E370" s="307">
        <v>5558.510000000013</v>
      </c>
      <c r="F370" s="182">
        <v>-1.636739965389522E-2</v>
      </c>
      <c r="G370" s="265"/>
      <c r="H370" s="265"/>
      <c r="I370" s="59"/>
    </row>
    <row r="371" spans="1:9" s="60" customFormat="1" ht="10.5" customHeight="1" x14ac:dyDescent="0.2">
      <c r="A371" s="24"/>
      <c r="B371" s="37" t="s">
        <v>125</v>
      </c>
      <c r="C371" s="306">
        <v>660615.38000000303</v>
      </c>
      <c r="D371" s="307">
        <v>41788.959999999839</v>
      </c>
      <c r="E371" s="307">
        <v>6577.9999999999964</v>
      </c>
      <c r="F371" s="182">
        <v>7.2802331710657864E-2</v>
      </c>
      <c r="G371" s="265"/>
      <c r="H371" s="265"/>
      <c r="I371" s="59"/>
    </row>
    <row r="372" spans="1:9" s="60" customFormat="1" ht="10.5" customHeight="1" x14ac:dyDescent="0.2">
      <c r="A372" s="24"/>
      <c r="B372" s="37" t="s">
        <v>149</v>
      </c>
      <c r="C372" s="306">
        <v>3646.860000000001</v>
      </c>
      <c r="D372" s="307">
        <v>7.75</v>
      </c>
      <c r="E372" s="307">
        <v>34.699999999999996</v>
      </c>
      <c r="F372" s="182">
        <v>9.0449536131427255E-3</v>
      </c>
      <c r="G372" s="210"/>
      <c r="H372" s="265"/>
      <c r="I372" s="59"/>
    </row>
    <row r="373" spans="1:9" s="60" customFormat="1" ht="10.5" customHeight="1" x14ac:dyDescent="0.2">
      <c r="A373" s="24"/>
      <c r="B373" s="16" t="s">
        <v>35</v>
      </c>
      <c r="C373" s="306"/>
      <c r="D373" s="307"/>
      <c r="E373" s="307"/>
      <c r="F373" s="182"/>
      <c r="G373" s="210"/>
      <c r="H373" s="211"/>
      <c r="I373" s="59"/>
    </row>
    <row r="374" spans="1:9" s="60" customFormat="1" ht="10.5" customHeight="1" x14ac:dyDescent="0.2">
      <c r="A374" s="24"/>
      <c r="B374" s="37" t="s">
        <v>435</v>
      </c>
      <c r="C374" s="306"/>
      <c r="D374" s="307"/>
      <c r="E374" s="307"/>
      <c r="F374" s="182"/>
      <c r="G374" s="4"/>
      <c r="H374" s="211"/>
      <c r="I374" s="59"/>
    </row>
    <row r="375" spans="1:9" ht="13.5" customHeight="1" x14ac:dyDescent="0.2">
      <c r="B375" s="37" t="s">
        <v>47</v>
      </c>
      <c r="C375" s="306"/>
      <c r="D375" s="307"/>
      <c r="E375" s="307"/>
      <c r="F375" s="182"/>
      <c r="G375" s="8"/>
      <c r="H375" s="4"/>
      <c r="I375" s="51"/>
    </row>
    <row r="376" spans="1:9" ht="13.5" customHeight="1" x14ac:dyDescent="0.2">
      <c r="B376" s="575" t="s">
        <v>461</v>
      </c>
      <c r="C376" s="306"/>
      <c r="D376" s="307"/>
      <c r="E376" s="307"/>
      <c r="F376" s="182"/>
      <c r="G376" s="8"/>
      <c r="H376" s="4"/>
      <c r="I376" s="51"/>
    </row>
    <row r="377" spans="1:9" ht="13.5" hidden="1" customHeight="1" x14ac:dyDescent="0.2">
      <c r="B377" s="575"/>
      <c r="C377" s="306"/>
      <c r="D377" s="307"/>
      <c r="E377" s="307"/>
      <c r="F377" s="182"/>
      <c r="G377" s="8"/>
      <c r="H377" s="4"/>
      <c r="I377" s="51"/>
    </row>
    <row r="378" spans="1:9" ht="15" customHeight="1" x14ac:dyDescent="0.2">
      <c r="B378" s="41" t="s">
        <v>150</v>
      </c>
      <c r="C378" s="311">
        <v>63087558.700000539</v>
      </c>
      <c r="D378" s="312">
        <v>7538482.7899999991</v>
      </c>
      <c r="E378" s="312">
        <v>377665.79000000004</v>
      </c>
      <c r="F378" s="184">
        <v>-2.8564581990954574E-2</v>
      </c>
      <c r="H378" s="8"/>
      <c r="I378" s="8"/>
    </row>
    <row r="379" spans="1:9" ht="9.75" customHeight="1" x14ac:dyDescent="0.2">
      <c r="B379" s="265"/>
      <c r="C379" s="266"/>
      <c r="D379" s="266"/>
      <c r="E379" s="266"/>
      <c r="F379" s="266"/>
      <c r="G379" s="15"/>
    </row>
    <row r="380" spans="1:9" ht="19.5" customHeight="1" x14ac:dyDescent="0.2">
      <c r="B380" s="265" t="s">
        <v>238</v>
      </c>
      <c r="C380" s="265"/>
      <c r="D380" s="265"/>
      <c r="E380" s="265"/>
      <c r="F380" s="265"/>
      <c r="G380" s="23"/>
      <c r="H380" s="5"/>
      <c r="I380" s="5"/>
    </row>
    <row r="381" spans="1:9" ht="13.5" customHeight="1" x14ac:dyDescent="0.2">
      <c r="B381" s="265" t="s">
        <v>249</v>
      </c>
      <c r="C381" s="265"/>
      <c r="D381" s="265"/>
      <c r="E381" s="265"/>
      <c r="F381" s="265"/>
      <c r="G381" s="23"/>
      <c r="H381" s="5"/>
      <c r="I381" s="5"/>
    </row>
    <row r="382" spans="1:9" ht="10.5" customHeight="1" x14ac:dyDescent="0.2">
      <c r="B382" s="265" t="s">
        <v>251</v>
      </c>
      <c r="C382" s="265"/>
      <c r="D382" s="265"/>
      <c r="E382" s="265"/>
      <c r="F382" s="265"/>
      <c r="G382" s="56"/>
      <c r="H382" s="5"/>
      <c r="I382" s="5"/>
    </row>
    <row r="383" spans="1:9" s="57" customFormat="1" ht="12.75" customHeight="1" x14ac:dyDescent="0.15">
      <c r="A383" s="6"/>
      <c r="B383" s="265"/>
      <c r="C383" s="210"/>
      <c r="D383" s="210"/>
      <c r="E383" s="210"/>
      <c r="F383" s="210"/>
      <c r="G383" s="59"/>
    </row>
    <row r="384" spans="1:9" s="60" customFormat="1" ht="14.25" customHeight="1" x14ac:dyDescent="0.2">
      <c r="A384" s="24"/>
      <c r="B384" s="50"/>
      <c r="C384" s="210"/>
      <c r="D384" s="210"/>
      <c r="E384" s="210"/>
      <c r="F384" s="210"/>
      <c r="G384" s="56"/>
    </row>
    <row r="385" spans="1:9" s="57" customFormat="1" x14ac:dyDescent="0.2">
      <c r="A385" s="6"/>
      <c r="B385" s="5"/>
      <c r="C385" s="3"/>
      <c r="D385" s="3"/>
      <c r="E385" s="3"/>
      <c r="F385" s="4"/>
      <c r="G385" s="56"/>
      <c r="H385" s="5"/>
    </row>
    <row r="386" spans="1:9" s="57" customFormat="1" ht="15.75" x14ac:dyDescent="0.25">
      <c r="A386" s="6"/>
      <c r="B386" s="7" t="s">
        <v>288</v>
      </c>
      <c r="C386" s="8"/>
      <c r="D386" s="8"/>
      <c r="E386" s="8"/>
      <c r="F386" s="8"/>
      <c r="G386" s="56"/>
      <c r="H386" s="5"/>
    </row>
    <row r="387" spans="1:9" s="57" customFormat="1" x14ac:dyDescent="0.2">
      <c r="A387" s="6"/>
      <c r="B387" s="9"/>
      <c r="C387" s="10" t="str">
        <f>$C$3</f>
        <v>PERIODE DU 1.1 AU 31.7.2024</v>
      </c>
      <c r="D387" s="11"/>
      <c r="E387" s="3"/>
      <c r="F387" s="3"/>
      <c r="G387" s="56"/>
      <c r="H387" s="5"/>
    </row>
    <row r="388" spans="1:9" s="57" customFormat="1" ht="12.75" x14ac:dyDescent="0.2">
      <c r="A388" s="6"/>
      <c r="B388" s="12" t="str">
        <f>B272</f>
        <v xml:space="preserve">             II- ASSURANCE MATERNITE : DEPENSES en milliers d'euros</v>
      </c>
      <c r="C388" s="13"/>
      <c r="D388" s="13"/>
      <c r="E388" s="13"/>
      <c r="F388" s="14"/>
      <c r="G388" s="56"/>
      <c r="H388" s="5"/>
    </row>
    <row r="389" spans="1:9" s="57" customFormat="1" x14ac:dyDescent="0.2">
      <c r="A389" s="6"/>
      <c r="B389" s="16" t="s">
        <v>7</v>
      </c>
      <c r="C389" s="17" t="s">
        <v>6</v>
      </c>
      <c r="D389" s="219" t="s">
        <v>242</v>
      </c>
      <c r="E389" s="219" t="s">
        <v>237</v>
      </c>
      <c r="F389" s="19" t="str">
        <f>CUMUL_Maladie_mnt!$H$5</f>
        <v>PCAP</v>
      </c>
      <c r="G389" s="59"/>
      <c r="H389" s="5"/>
    </row>
    <row r="390" spans="1:9" s="60" customFormat="1" x14ac:dyDescent="0.2">
      <c r="A390" s="24"/>
      <c r="B390" s="21"/>
      <c r="C390" s="44"/>
      <c r="D390" s="220"/>
      <c r="E390" s="220" t="s">
        <v>239</v>
      </c>
      <c r="F390" s="22" t="str">
        <f>CUMUL_Maladie_mnt!$H$6</f>
        <v>en %</v>
      </c>
      <c r="G390" s="59"/>
      <c r="H390" s="5"/>
    </row>
    <row r="391" spans="1:9" s="60" customFormat="1" ht="12" x14ac:dyDescent="0.2">
      <c r="A391" s="24"/>
      <c r="B391" s="31" t="s">
        <v>152</v>
      </c>
      <c r="C391" s="55"/>
      <c r="D391" s="225"/>
      <c r="E391" s="225"/>
      <c r="F391" s="182"/>
      <c r="G391" s="56"/>
      <c r="H391" s="5"/>
    </row>
    <row r="392" spans="1:9" s="57" customFormat="1" x14ac:dyDescent="0.2">
      <c r="A392" s="6"/>
      <c r="B392" s="16" t="s">
        <v>12</v>
      </c>
      <c r="C392" s="306">
        <v>38787762.220001914</v>
      </c>
      <c r="D392" s="307">
        <v>112461.46999999999</v>
      </c>
      <c r="E392" s="307">
        <v>193272.85000000044</v>
      </c>
      <c r="F392" s="182">
        <v>2.3187075963678527E-2</v>
      </c>
      <c r="G392" s="66"/>
      <c r="H392" s="5"/>
    </row>
    <row r="393" spans="1:9" s="57" customFormat="1" ht="10.5" customHeight="1" x14ac:dyDescent="0.2">
      <c r="A393" s="6"/>
      <c r="B393" s="16" t="s">
        <v>10</v>
      </c>
      <c r="C393" s="306">
        <v>20377.339999999946</v>
      </c>
      <c r="D393" s="307"/>
      <c r="E393" s="307"/>
      <c r="F393" s="182"/>
      <c r="G393" s="66"/>
      <c r="H393" s="5"/>
    </row>
    <row r="394" spans="1:9" s="57" customFormat="1" ht="10.5" customHeight="1" x14ac:dyDescent="0.2">
      <c r="A394" s="6"/>
      <c r="B394" s="16" t="s">
        <v>9</v>
      </c>
      <c r="C394" s="306"/>
      <c r="D394" s="307"/>
      <c r="E394" s="307"/>
      <c r="F394" s="182"/>
      <c r="G394" s="56"/>
      <c r="H394" s="5"/>
    </row>
    <row r="395" spans="1:9" s="57" customFormat="1" ht="10.5" customHeight="1" x14ac:dyDescent="0.2">
      <c r="A395" s="6"/>
      <c r="B395" s="16" t="s">
        <v>299</v>
      </c>
      <c r="C395" s="306">
        <v>6825.8799999999937</v>
      </c>
      <c r="D395" s="307"/>
      <c r="E395" s="307"/>
      <c r="F395" s="182"/>
      <c r="G395" s="59"/>
      <c r="H395" s="5"/>
    </row>
    <row r="396" spans="1:9" s="60" customFormat="1" ht="10.5" customHeight="1" x14ac:dyDescent="0.2">
      <c r="A396" s="24"/>
      <c r="B396" s="16" t="s">
        <v>11</v>
      </c>
      <c r="C396" s="306">
        <v>65.42</v>
      </c>
      <c r="D396" s="307"/>
      <c r="E396" s="307"/>
      <c r="F396" s="182"/>
      <c r="G396" s="56"/>
      <c r="H396" s="5"/>
    </row>
    <row r="397" spans="1:9" s="57" customFormat="1" ht="9" customHeight="1" x14ac:dyDescent="0.2">
      <c r="A397" s="6"/>
      <c r="B397" s="16" t="s">
        <v>75</v>
      </c>
      <c r="C397" s="306">
        <v>905.25999999999738</v>
      </c>
      <c r="D397" s="307"/>
      <c r="E397" s="307"/>
      <c r="F397" s="182"/>
      <c r="G397" s="59"/>
    </row>
    <row r="398" spans="1:9" s="57" customFormat="1" ht="10.5" customHeight="1" x14ac:dyDescent="0.2">
      <c r="A398" s="6"/>
      <c r="B398" s="16" t="s">
        <v>85</v>
      </c>
      <c r="C398" s="306">
        <v>1568554.3400000005</v>
      </c>
      <c r="D398" s="313">
        <v>1568554.3400000005</v>
      </c>
      <c r="E398" s="313"/>
      <c r="F398" s="185">
        <v>0.22599857954793134</v>
      </c>
      <c r="G398" s="59"/>
      <c r="H398" s="28"/>
    </row>
    <row r="399" spans="1:9" s="60" customFormat="1" ht="15" customHeight="1" x14ac:dyDescent="0.2">
      <c r="A399" s="24"/>
      <c r="B399" s="37" t="s">
        <v>25</v>
      </c>
      <c r="C399" s="306"/>
      <c r="D399" s="313"/>
      <c r="E399" s="313"/>
      <c r="F399" s="185"/>
      <c r="G399" s="69"/>
    </row>
    <row r="400" spans="1:9" ht="17.25" customHeight="1" x14ac:dyDescent="0.2">
      <c r="A400" s="2"/>
      <c r="B400" s="37" t="s">
        <v>48</v>
      </c>
      <c r="C400" s="306"/>
      <c r="D400" s="313"/>
      <c r="E400" s="313"/>
      <c r="F400" s="185"/>
      <c r="G400" s="69"/>
      <c r="H400" s="5"/>
      <c r="I400" s="5"/>
    </row>
    <row r="401" spans="1:11" ht="10.5" customHeight="1" x14ac:dyDescent="0.2">
      <c r="A401" s="2"/>
      <c r="B401" s="37" t="s">
        <v>355</v>
      </c>
      <c r="C401" s="306">
        <v>1602.04</v>
      </c>
      <c r="D401" s="307"/>
      <c r="E401" s="307">
        <v>18</v>
      </c>
      <c r="F401" s="182"/>
      <c r="G401" s="69"/>
      <c r="H401" s="5"/>
      <c r="I401" s="5"/>
    </row>
    <row r="402" spans="1:11" ht="13.5" customHeight="1" x14ac:dyDescent="0.2">
      <c r="A402" s="2"/>
      <c r="B402" s="37" t="s">
        <v>79</v>
      </c>
      <c r="C402" s="306">
        <v>160799.5499999999</v>
      </c>
      <c r="D402" s="307"/>
      <c r="E402" s="307">
        <v>679.53</v>
      </c>
      <c r="F402" s="182">
        <v>8.4282645225501218E-2</v>
      </c>
      <c r="G402" s="69"/>
      <c r="H402" s="5"/>
      <c r="I402" s="5"/>
    </row>
    <row r="403" spans="1:11" ht="11.25" customHeight="1" x14ac:dyDescent="0.2">
      <c r="A403" s="2"/>
      <c r="B403" s="37" t="s">
        <v>432</v>
      </c>
      <c r="C403" s="306">
        <v>2088859.5500002427</v>
      </c>
      <c r="D403" s="313"/>
      <c r="E403" s="313">
        <v>10494.190000000097</v>
      </c>
      <c r="F403" s="185">
        <v>2.848099170120455E-2</v>
      </c>
      <c r="G403" s="70"/>
      <c r="H403" s="5"/>
      <c r="I403" s="5"/>
    </row>
    <row r="404" spans="1:11" ht="11.25" customHeight="1" x14ac:dyDescent="0.2">
      <c r="A404" s="2"/>
      <c r="B404" s="563" t="s">
        <v>440</v>
      </c>
      <c r="C404" s="306">
        <v>645125.21999999101</v>
      </c>
      <c r="D404" s="313"/>
      <c r="E404" s="313">
        <v>2769.9999999999995</v>
      </c>
      <c r="F404" s="185"/>
      <c r="G404" s="70"/>
      <c r="H404" s="5"/>
      <c r="I404" s="5"/>
    </row>
    <row r="405" spans="1:11" ht="11.25" customHeight="1" x14ac:dyDescent="0.2">
      <c r="A405" s="2"/>
      <c r="B405" s="574" t="s">
        <v>457</v>
      </c>
      <c r="C405" s="306"/>
      <c r="D405" s="313"/>
      <c r="E405" s="313"/>
      <c r="F405" s="185"/>
      <c r="G405" s="70"/>
      <c r="H405" s="5"/>
      <c r="I405" s="5"/>
    </row>
    <row r="406" spans="1:11" ht="11.25" customHeight="1" x14ac:dyDescent="0.2">
      <c r="A406" s="2"/>
      <c r="B406" s="574" t="s">
        <v>476</v>
      </c>
      <c r="C406" s="306">
        <v>200449.0199999999</v>
      </c>
      <c r="D406" s="313"/>
      <c r="E406" s="313">
        <v>793.45</v>
      </c>
      <c r="F406" s="185">
        <v>-0.33539377191458386</v>
      </c>
      <c r="G406" s="70"/>
      <c r="H406" s="5"/>
      <c r="I406" s="5"/>
    </row>
    <row r="407" spans="1:11" ht="11.25" customHeight="1" x14ac:dyDescent="0.2">
      <c r="A407" s="2"/>
      <c r="B407" s="574" t="s">
        <v>493</v>
      </c>
      <c r="C407" s="306"/>
      <c r="D407" s="313"/>
      <c r="E407" s="313"/>
      <c r="F407" s="185"/>
      <c r="G407" s="70"/>
      <c r="H407" s="5"/>
      <c r="I407" s="5"/>
    </row>
    <row r="408" spans="1:11" s="28" customFormat="1" ht="10.5" customHeight="1" x14ac:dyDescent="0.2">
      <c r="A408" s="54"/>
      <c r="B408" s="563" t="s">
        <v>445</v>
      </c>
      <c r="C408" s="306">
        <v>458.80000000000695</v>
      </c>
      <c r="D408" s="313"/>
      <c r="E408" s="313">
        <v>0.7</v>
      </c>
      <c r="F408" s="185">
        <v>4.1756545037580306E-2</v>
      </c>
      <c r="G408" s="70"/>
      <c r="H408" s="5"/>
      <c r="I408" s="5"/>
      <c r="J408" s="5"/>
      <c r="K408" s="5"/>
    </row>
    <row r="409" spans="1:11" ht="10.5" customHeight="1" x14ac:dyDescent="0.2">
      <c r="A409" s="2"/>
      <c r="B409" s="16" t="s">
        <v>280</v>
      </c>
      <c r="C409" s="308"/>
      <c r="D409" s="315"/>
      <c r="E409" s="315"/>
      <c r="F409" s="186"/>
      <c r="G409" s="69"/>
      <c r="H409" s="5"/>
      <c r="I409" s="28"/>
      <c r="J409" s="28"/>
      <c r="K409" s="28"/>
    </row>
    <row r="410" spans="1:11" ht="10.5" customHeight="1" x14ac:dyDescent="0.2">
      <c r="A410" s="2"/>
      <c r="B410" s="29" t="s">
        <v>156</v>
      </c>
      <c r="C410" s="308">
        <v>43481784.640002154</v>
      </c>
      <c r="D410" s="315">
        <v>1681015.8100000005</v>
      </c>
      <c r="E410" s="315">
        <v>208028.72000000055</v>
      </c>
      <c r="F410" s="186">
        <v>3.6612747086811392E-2</v>
      </c>
      <c r="G410" s="69"/>
      <c r="H410" s="5"/>
      <c r="I410" s="5"/>
    </row>
    <row r="411" spans="1:11" ht="10.5" customHeight="1" x14ac:dyDescent="0.2">
      <c r="A411" s="2"/>
      <c r="B411" s="29" t="s">
        <v>153</v>
      </c>
      <c r="C411" s="308">
        <v>365.6</v>
      </c>
      <c r="D411" s="315"/>
      <c r="E411" s="315"/>
      <c r="F411" s="186">
        <v>8.8300220750552327E-3</v>
      </c>
      <c r="G411" s="69"/>
      <c r="H411" s="5"/>
      <c r="I411" s="5"/>
    </row>
    <row r="412" spans="1:11" ht="10.5" customHeight="1" x14ac:dyDescent="0.2">
      <c r="A412" s="2"/>
      <c r="B412" s="31" t="s">
        <v>154</v>
      </c>
      <c r="C412" s="308"/>
      <c r="D412" s="315"/>
      <c r="E412" s="315"/>
      <c r="F412" s="186"/>
      <c r="G412" s="69"/>
      <c r="H412" s="5"/>
      <c r="I412" s="5"/>
    </row>
    <row r="413" spans="1:11" ht="10.5" customHeight="1" x14ac:dyDescent="0.2">
      <c r="A413" s="2"/>
      <c r="B413" s="272" t="s">
        <v>268</v>
      </c>
      <c r="C413" s="317"/>
      <c r="D413" s="318"/>
      <c r="E413" s="318"/>
      <c r="F413" s="281"/>
      <c r="G413" s="71"/>
      <c r="H413" s="5"/>
      <c r="I413" s="5"/>
    </row>
    <row r="414" spans="1:11" ht="10.5" customHeight="1" x14ac:dyDescent="0.2">
      <c r="A414" s="2"/>
      <c r="B414" s="67" t="s">
        <v>267</v>
      </c>
      <c r="C414" s="317">
        <v>31487609.84999831</v>
      </c>
      <c r="D414" s="318"/>
      <c r="E414" s="318">
        <v>168123.64999999985</v>
      </c>
      <c r="F414" s="281">
        <v>-1.5683378759340005E-2</v>
      </c>
      <c r="G414" s="69"/>
      <c r="H414" s="5"/>
      <c r="I414" s="5"/>
    </row>
    <row r="415" spans="1:11" ht="18.75" customHeight="1" x14ac:dyDescent="0.2">
      <c r="A415" s="2"/>
      <c r="B415" s="272" t="s">
        <v>266</v>
      </c>
      <c r="C415" s="317"/>
      <c r="D415" s="318"/>
      <c r="E415" s="318"/>
      <c r="F415" s="281"/>
      <c r="G415" s="69"/>
      <c r="H415" s="5"/>
      <c r="I415" s="5"/>
    </row>
    <row r="416" spans="1:11" ht="10.5" customHeight="1" x14ac:dyDescent="0.2">
      <c r="A416" s="2"/>
      <c r="B416" s="67" t="s">
        <v>257</v>
      </c>
      <c r="C416" s="317">
        <v>14204044.690000635</v>
      </c>
      <c r="D416" s="318"/>
      <c r="E416" s="318">
        <v>78325.359999999957</v>
      </c>
      <c r="F416" s="281">
        <v>1.6628722679283614E-2</v>
      </c>
      <c r="G416" s="69"/>
      <c r="H416" s="5"/>
      <c r="I416" s="5"/>
    </row>
    <row r="417" spans="1:11" ht="10.5" customHeight="1" x14ac:dyDescent="0.2">
      <c r="A417" s="2"/>
      <c r="B417" s="16" t="s">
        <v>258</v>
      </c>
      <c r="C417" s="317">
        <v>147498.09999999995</v>
      </c>
      <c r="D417" s="318"/>
      <c r="E417" s="318">
        <v>193.14000000000004</v>
      </c>
      <c r="F417" s="281">
        <v>9.2553349326461865E-2</v>
      </c>
      <c r="G417" s="69"/>
      <c r="H417" s="5"/>
      <c r="I417" s="5"/>
    </row>
    <row r="418" spans="1:11" ht="10.5" customHeight="1" x14ac:dyDescent="0.2">
      <c r="A418" s="2"/>
      <c r="B418" s="67" t="s">
        <v>259</v>
      </c>
      <c r="C418" s="317">
        <v>91862.49</v>
      </c>
      <c r="D418" s="318"/>
      <c r="E418" s="318"/>
      <c r="F418" s="281">
        <v>-0.16265126628471893</v>
      </c>
      <c r="G418" s="69"/>
      <c r="H418" s="5"/>
      <c r="I418" s="5"/>
    </row>
    <row r="419" spans="1:11" ht="10.5" customHeight="1" x14ac:dyDescent="0.2">
      <c r="A419" s="2"/>
      <c r="B419" s="67" t="s">
        <v>260</v>
      </c>
      <c r="C419" s="317">
        <v>7452.9399999999987</v>
      </c>
      <c r="D419" s="318"/>
      <c r="E419" s="318"/>
      <c r="F419" s="281">
        <v>-0.12223140865739079</v>
      </c>
      <c r="G419" s="69"/>
      <c r="H419" s="5"/>
      <c r="I419" s="5"/>
    </row>
    <row r="420" spans="1:11" ht="10.5" customHeight="1" x14ac:dyDescent="0.2">
      <c r="A420" s="2"/>
      <c r="B420" s="67" t="s">
        <v>261</v>
      </c>
      <c r="C420" s="317">
        <v>8020.52</v>
      </c>
      <c r="D420" s="318"/>
      <c r="E420" s="318">
        <v>31.5</v>
      </c>
      <c r="F420" s="281">
        <v>-0.10810173653120758</v>
      </c>
      <c r="G420" s="69"/>
      <c r="H420" s="5"/>
      <c r="I420" s="5"/>
    </row>
    <row r="421" spans="1:11" ht="10.5" customHeight="1" x14ac:dyDescent="0.2">
      <c r="A421" s="2"/>
      <c r="B421" s="67" t="s">
        <v>262</v>
      </c>
      <c r="C421" s="317">
        <v>9636.3700000000008</v>
      </c>
      <c r="D421" s="318"/>
      <c r="E421" s="318"/>
      <c r="F421" s="281">
        <v>-0.49397875695581839</v>
      </c>
      <c r="G421" s="69"/>
      <c r="H421" s="5"/>
      <c r="I421" s="5"/>
    </row>
    <row r="422" spans="1:11" ht="10.5" customHeight="1" x14ac:dyDescent="0.2">
      <c r="A422" s="2"/>
      <c r="B422" s="67" t="s">
        <v>264</v>
      </c>
      <c r="C422" s="317">
        <v>68758.069999999992</v>
      </c>
      <c r="D422" s="318"/>
      <c r="E422" s="318"/>
      <c r="F422" s="281">
        <v>0.11100505960993812</v>
      </c>
      <c r="G422" s="71"/>
      <c r="H422" s="5"/>
      <c r="I422" s="5"/>
    </row>
    <row r="423" spans="1:11" s="28" customFormat="1" ht="10.5" customHeight="1" x14ac:dyDescent="0.2">
      <c r="A423" s="54"/>
      <c r="B423" s="67" t="s">
        <v>263</v>
      </c>
      <c r="C423" s="317"/>
      <c r="D423" s="318"/>
      <c r="E423" s="318"/>
      <c r="F423" s="281"/>
      <c r="G423" s="70"/>
      <c r="H423" s="5"/>
      <c r="I423" s="5"/>
      <c r="J423" s="5"/>
      <c r="K423" s="5"/>
    </row>
    <row r="424" spans="1:11" x14ac:dyDescent="0.2">
      <c r="A424" s="2"/>
      <c r="B424" s="29" t="s">
        <v>265</v>
      </c>
      <c r="C424" s="317"/>
      <c r="D424" s="318"/>
      <c r="E424" s="318"/>
      <c r="F424" s="281"/>
      <c r="G424" s="69"/>
      <c r="H424" s="5"/>
      <c r="I424" s="28"/>
      <c r="J424" s="28"/>
      <c r="K424" s="28"/>
    </row>
    <row r="425" spans="1:11" x14ac:dyDescent="0.2">
      <c r="A425" s="2"/>
      <c r="B425" s="16" t="s">
        <v>269</v>
      </c>
      <c r="C425" s="317">
        <v>337.2</v>
      </c>
      <c r="D425" s="318"/>
      <c r="E425" s="318"/>
      <c r="F425" s="281">
        <v>-0.56429605127144922</v>
      </c>
      <c r="G425" s="69"/>
      <c r="H425" s="5"/>
      <c r="I425" s="5"/>
    </row>
    <row r="426" spans="1:11" s="28" customFormat="1" ht="15" customHeight="1" x14ac:dyDescent="0.2">
      <c r="A426" s="54"/>
      <c r="B426" s="16" t="s">
        <v>270</v>
      </c>
      <c r="C426" s="317"/>
      <c r="D426" s="318"/>
      <c r="E426" s="318"/>
      <c r="F426" s="281"/>
      <c r="G426" s="70"/>
      <c r="H426" s="5"/>
      <c r="I426" s="5"/>
      <c r="J426" s="5"/>
      <c r="K426" s="5"/>
    </row>
    <row r="427" spans="1:11" x14ac:dyDescent="0.2">
      <c r="A427" s="2"/>
      <c r="B427" s="29" t="s">
        <v>271</v>
      </c>
      <c r="C427" s="317"/>
      <c r="D427" s="318"/>
      <c r="E427" s="318"/>
      <c r="F427" s="281"/>
      <c r="G427" s="69"/>
      <c r="H427" s="5"/>
      <c r="I427" s="5"/>
    </row>
    <row r="428" spans="1:11" ht="9.75" customHeight="1" x14ac:dyDescent="0.2">
      <c r="A428" s="2"/>
      <c r="B428" s="16" t="s">
        <v>272</v>
      </c>
      <c r="C428" s="317">
        <v>30084.48000000001</v>
      </c>
      <c r="D428" s="318"/>
      <c r="E428" s="318"/>
      <c r="F428" s="281">
        <v>-2.4602742053300486E-2</v>
      </c>
      <c r="G428" s="70"/>
      <c r="H428" s="5"/>
      <c r="I428" s="5"/>
    </row>
    <row r="429" spans="1:11" ht="9.75" customHeight="1" x14ac:dyDescent="0.2">
      <c r="A429" s="2"/>
      <c r="B429" s="574" t="s">
        <v>458</v>
      </c>
      <c r="C429" s="317"/>
      <c r="D429" s="318"/>
      <c r="E429" s="318"/>
      <c r="F429" s="281"/>
      <c r="G429" s="70"/>
      <c r="H429" s="5"/>
      <c r="I429" s="5"/>
    </row>
    <row r="430" spans="1:11" s="28" customFormat="1" ht="15.75" customHeight="1" x14ac:dyDescent="0.2">
      <c r="A430" s="2"/>
      <c r="B430" s="16" t="s">
        <v>86</v>
      </c>
      <c r="C430" s="317">
        <v>114.89</v>
      </c>
      <c r="D430" s="318"/>
      <c r="E430" s="318"/>
      <c r="F430" s="281"/>
      <c r="G430" s="69"/>
      <c r="H430" s="5"/>
    </row>
    <row r="431" spans="1:11" ht="20.25" customHeight="1" x14ac:dyDescent="0.2">
      <c r="A431" s="2"/>
      <c r="B431" s="29" t="s">
        <v>155</v>
      </c>
      <c r="C431" s="308">
        <v>46055419.599998951</v>
      </c>
      <c r="D431" s="315"/>
      <c r="E431" s="315">
        <v>246673.64999999982</v>
      </c>
      <c r="F431" s="186">
        <v>-6.0511816740491664E-3</v>
      </c>
      <c r="G431" s="69"/>
      <c r="H431" s="5"/>
      <c r="I431" s="5"/>
    </row>
    <row r="432" spans="1:11" ht="18" customHeight="1" x14ac:dyDescent="0.2">
      <c r="A432" s="2"/>
      <c r="B432" s="273" t="s">
        <v>43</v>
      </c>
      <c r="C432" s="308"/>
      <c r="D432" s="315"/>
      <c r="E432" s="315"/>
      <c r="F432" s="186"/>
      <c r="G432" s="69"/>
      <c r="H432" s="5"/>
      <c r="I432" s="5"/>
    </row>
    <row r="433" spans="1:10" ht="18" customHeight="1" x14ac:dyDescent="0.2">
      <c r="A433" s="2"/>
      <c r="B433" s="74" t="s">
        <v>162</v>
      </c>
      <c r="C433" s="308"/>
      <c r="D433" s="315"/>
      <c r="E433" s="315"/>
      <c r="F433" s="186"/>
      <c r="G433" s="69"/>
      <c r="H433" s="5"/>
      <c r="I433" s="5"/>
    </row>
    <row r="434" spans="1:10" ht="15.75" customHeight="1" x14ac:dyDescent="0.2">
      <c r="A434" s="2"/>
      <c r="B434" s="37" t="s">
        <v>20</v>
      </c>
      <c r="C434" s="306"/>
      <c r="D434" s="313"/>
      <c r="E434" s="313"/>
      <c r="F434" s="185"/>
      <c r="G434" s="69"/>
      <c r="H434" s="5"/>
      <c r="I434" s="5"/>
    </row>
    <row r="435" spans="1:10" ht="10.5" customHeight="1" x14ac:dyDescent="0.2">
      <c r="A435" s="2"/>
      <c r="B435" s="75" t="s">
        <v>159</v>
      </c>
      <c r="C435" s="306">
        <v>856236.75999999989</v>
      </c>
      <c r="D435" s="313"/>
      <c r="E435" s="313">
        <v>6378.61</v>
      </c>
      <c r="F435" s="185">
        <v>-7.3694610373943314E-3</v>
      </c>
      <c r="G435" s="70"/>
      <c r="H435" s="5"/>
      <c r="I435" s="5"/>
    </row>
    <row r="436" spans="1:10" ht="10.5" customHeight="1" x14ac:dyDescent="0.2">
      <c r="A436" s="54"/>
      <c r="B436" s="75" t="s">
        <v>26</v>
      </c>
      <c r="C436" s="306">
        <v>295825.0400000001</v>
      </c>
      <c r="D436" s="313"/>
      <c r="E436" s="313">
        <v>750.43</v>
      </c>
      <c r="F436" s="185">
        <v>0.12533573668672737</v>
      </c>
      <c r="G436" s="69"/>
      <c r="H436" s="5"/>
      <c r="I436" s="5"/>
    </row>
    <row r="437" spans="1:10" x14ac:dyDescent="0.2">
      <c r="A437" s="2"/>
      <c r="B437" s="75" t="s">
        <v>27</v>
      </c>
      <c r="C437" s="306">
        <v>1586116.9899999965</v>
      </c>
      <c r="D437" s="313"/>
      <c r="E437" s="313">
        <v>3071.4900000000002</v>
      </c>
      <c r="F437" s="185">
        <v>3.7630302295539764E-2</v>
      </c>
      <c r="G437" s="69"/>
      <c r="H437" s="5"/>
      <c r="I437" s="5"/>
    </row>
    <row r="438" spans="1:10" ht="10.5" customHeight="1" x14ac:dyDescent="0.2">
      <c r="A438" s="2"/>
      <c r="B438" s="75" t="s">
        <v>274</v>
      </c>
      <c r="C438" s="306">
        <v>55192.820000000014</v>
      </c>
      <c r="D438" s="313"/>
      <c r="E438" s="313"/>
      <c r="F438" s="185">
        <v>0.26341858703042087</v>
      </c>
      <c r="G438" s="69"/>
      <c r="H438" s="5"/>
      <c r="I438" s="5"/>
    </row>
    <row r="439" spans="1:10" ht="10.5" customHeight="1" x14ac:dyDescent="0.2">
      <c r="A439" s="2"/>
      <c r="B439" s="75" t="s">
        <v>273</v>
      </c>
      <c r="C439" s="306"/>
      <c r="D439" s="313"/>
      <c r="E439" s="313"/>
      <c r="F439" s="185"/>
      <c r="G439" s="69"/>
      <c r="H439" s="5"/>
      <c r="I439" s="5"/>
    </row>
    <row r="440" spans="1:10" ht="10.5" customHeight="1" x14ac:dyDescent="0.2">
      <c r="A440" s="2"/>
      <c r="B440" s="75" t="s">
        <v>49</v>
      </c>
      <c r="C440" s="306">
        <v>2218733.0599999982</v>
      </c>
      <c r="D440" s="313"/>
      <c r="E440" s="313">
        <v>6078.9000000000005</v>
      </c>
      <c r="F440" s="185">
        <v>-1.0467317607753324E-2</v>
      </c>
      <c r="G440" s="79"/>
      <c r="H440" s="5"/>
      <c r="I440" s="5"/>
    </row>
    <row r="441" spans="1:10" s="28" customFormat="1" ht="10.5" customHeight="1" x14ac:dyDescent="0.2">
      <c r="A441" s="77"/>
      <c r="B441" s="37" t="s">
        <v>50</v>
      </c>
      <c r="C441" s="306"/>
      <c r="D441" s="313"/>
      <c r="E441" s="313"/>
      <c r="F441" s="185"/>
      <c r="G441" s="69"/>
      <c r="H441" s="5"/>
    </row>
    <row r="442" spans="1:10" s="28" customFormat="1" ht="10.5" customHeight="1" x14ac:dyDescent="0.2">
      <c r="A442" s="77"/>
      <c r="B442" s="574" t="s">
        <v>459</v>
      </c>
      <c r="C442" s="306"/>
      <c r="D442" s="313"/>
      <c r="E442" s="313"/>
      <c r="F442" s="185"/>
      <c r="G442" s="69"/>
      <c r="H442" s="5"/>
    </row>
    <row r="443" spans="1:10" x14ac:dyDescent="0.2">
      <c r="A443" s="2"/>
      <c r="B443" s="75" t="s">
        <v>28</v>
      </c>
      <c r="C443" s="306">
        <v>25451.310000000005</v>
      </c>
      <c r="D443" s="313"/>
      <c r="E443" s="313"/>
      <c r="F443" s="185">
        <v>-6.6119038192481105E-2</v>
      </c>
      <c r="G443" s="69"/>
      <c r="H443" s="5"/>
      <c r="I443" s="5"/>
    </row>
    <row r="444" spans="1:10" x14ac:dyDescent="0.2">
      <c r="A444" s="2"/>
      <c r="B444" s="37" t="s">
        <v>178</v>
      </c>
      <c r="C444" s="306"/>
      <c r="D444" s="313"/>
      <c r="E444" s="313"/>
      <c r="F444" s="185"/>
      <c r="G444" s="69"/>
      <c r="H444" s="5"/>
      <c r="I444" s="5"/>
    </row>
    <row r="445" spans="1:10" x14ac:dyDescent="0.2">
      <c r="A445" s="2"/>
      <c r="B445" s="35" t="s">
        <v>160</v>
      </c>
      <c r="C445" s="308">
        <v>5037555.9799999939</v>
      </c>
      <c r="D445" s="315"/>
      <c r="E445" s="315">
        <v>16279.43</v>
      </c>
      <c r="F445" s="186">
        <v>1.4162538413356573E-2</v>
      </c>
      <c r="G445" s="69"/>
      <c r="H445" s="5"/>
      <c r="I445" s="5"/>
    </row>
    <row r="446" spans="1:10" s="80" customFormat="1" ht="19.5" customHeight="1" x14ac:dyDescent="0.2">
      <c r="A446" s="2"/>
      <c r="B446" s="76" t="s">
        <v>33</v>
      </c>
      <c r="C446" s="306"/>
      <c r="D446" s="313"/>
      <c r="E446" s="313"/>
      <c r="F446" s="185"/>
      <c r="G446" s="69"/>
      <c r="H446" s="5"/>
    </row>
    <row r="447" spans="1:10" ht="12" x14ac:dyDescent="0.2">
      <c r="A447" s="2"/>
      <c r="B447" s="76" t="s">
        <v>490</v>
      </c>
      <c r="C447" s="306"/>
      <c r="D447" s="313"/>
      <c r="E447" s="313"/>
      <c r="F447" s="185"/>
      <c r="G447" s="69"/>
      <c r="H447" s="5"/>
      <c r="I447" s="5"/>
      <c r="J447" s="83"/>
    </row>
    <row r="448" spans="1:10" ht="12" x14ac:dyDescent="0.2">
      <c r="A448" s="2"/>
      <c r="B448" s="76" t="s">
        <v>446</v>
      </c>
      <c r="C448" s="306">
        <v>54692.551320000006</v>
      </c>
      <c r="D448" s="313"/>
      <c r="E448" s="313"/>
      <c r="F448" s="185"/>
      <c r="G448" s="69"/>
      <c r="H448" s="5"/>
      <c r="I448" s="5"/>
      <c r="J448" s="164"/>
    </row>
    <row r="449" spans="1:10" ht="12" x14ac:dyDescent="0.2">
      <c r="A449" s="2"/>
      <c r="B449" s="76" t="s">
        <v>477</v>
      </c>
      <c r="C449" s="306">
        <v>22767.109999999931</v>
      </c>
      <c r="D449" s="313"/>
      <c r="E449" s="313">
        <v>83.2</v>
      </c>
      <c r="F449" s="185">
        <v>-0.27560413756678392</v>
      </c>
      <c r="G449" s="69"/>
      <c r="H449" s="5"/>
      <c r="I449" s="5"/>
      <c r="J449" s="164"/>
    </row>
    <row r="450" spans="1:10" ht="12" x14ac:dyDescent="0.2">
      <c r="A450" s="2"/>
      <c r="B450" s="76" t="s">
        <v>492</v>
      </c>
      <c r="C450" s="306">
        <v>6503.379350000002</v>
      </c>
      <c r="D450" s="313"/>
      <c r="E450" s="313"/>
      <c r="F450" s="185"/>
      <c r="G450" s="69"/>
      <c r="H450" s="5"/>
      <c r="I450" s="5"/>
      <c r="J450" s="164"/>
    </row>
    <row r="451" spans="1:10" x14ac:dyDescent="0.2">
      <c r="A451" s="2"/>
      <c r="B451" s="76" t="s">
        <v>480</v>
      </c>
      <c r="C451" s="306">
        <v>212437</v>
      </c>
      <c r="D451" s="313"/>
      <c r="E451" s="313">
        <v>810</v>
      </c>
      <c r="F451" s="185"/>
      <c r="G451" s="70"/>
      <c r="H451" s="5"/>
      <c r="I451" s="5"/>
    </row>
    <row r="452" spans="1:10" x14ac:dyDescent="0.2">
      <c r="A452" s="2"/>
      <c r="B452" s="76" t="s">
        <v>494</v>
      </c>
      <c r="C452" s="306"/>
      <c r="D452" s="313"/>
      <c r="E452" s="313"/>
      <c r="F452" s="185"/>
      <c r="G452" s="70"/>
      <c r="H452" s="5"/>
      <c r="I452" s="5"/>
    </row>
    <row r="453" spans="1:10" x14ac:dyDescent="0.2">
      <c r="A453" s="2"/>
      <c r="B453" s="76" t="s">
        <v>499</v>
      </c>
      <c r="C453" s="306"/>
      <c r="D453" s="313"/>
      <c r="E453" s="313"/>
      <c r="F453" s="185"/>
      <c r="G453" s="70"/>
      <c r="H453" s="5"/>
      <c r="I453" s="5"/>
    </row>
    <row r="454" spans="1:10" ht="11.25" customHeight="1" x14ac:dyDescent="0.2">
      <c r="A454" s="54"/>
      <c r="B454" s="73" t="s">
        <v>158</v>
      </c>
      <c r="C454" s="308"/>
      <c r="D454" s="315"/>
      <c r="E454" s="315"/>
      <c r="F454" s="186"/>
      <c r="G454" s="69"/>
      <c r="H454" s="5"/>
      <c r="I454" s="5"/>
    </row>
    <row r="455" spans="1:10" ht="14.25" customHeight="1" x14ac:dyDescent="0.2">
      <c r="A455" s="2"/>
      <c r="B455" s="78" t="s">
        <v>161</v>
      </c>
      <c r="C455" s="306">
        <v>5333956.0206699939</v>
      </c>
      <c r="D455" s="313"/>
      <c r="E455" s="313">
        <v>17172.63</v>
      </c>
      <c r="F455" s="185">
        <v>5.1110794949734917E-2</v>
      </c>
      <c r="G455" s="69"/>
      <c r="H455" s="5"/>
      <c r="I455" s="5"/>
    </row>
    <row r="456" spans="1:10" ht="13.5" customHeight="1" x14ac:dyDescent="0.2">
      <c r="A456" s="2"/>
      <c r="B456" s="76" t="s">
        <v>80</v>
      </c>
      <c r="C456" s="306"/>
      <c r="D456" s="313"/>
      <c r="E456" s="313"/>
      <c r="F456" s="185"/>
      <c r="G456" s="70"/>
      <c r="H456" s="5"/>
      <c r="I456" s="5"/>
    </row>
    <row r="457" spans="1:10" s="28" customFormat="1" x14ac:dyDescent="0.2">
      <c r="A457" s="54"/>
      <c r="B457" s="76" t="s">
        <v>81</v>
      </c>
      <c r="C457" s="306"/>
      <c r="D457" s="313"/>
      <c r="E457" s="313"/>
      <c r="F457" s="185"/>
      <c r="G457" s="69"/>
      <c r="H457" s="5"/>
    </row>
    <row r="458" spans="1:10" s="28" customFormat="1" x14ac:dyDescent="0.2">
      <c r="A458" s="54"/>
      <c r="B458" s="76" t="s">
        <v>78</v>
      </c>
      <c r="C458" s="306"/>
      <c r="D458" s="313"/>
      <c r="E458" s="313"/>
      <c r="F458" s="185"/>
      <c r="G458" s="69"/>
      <c r="H458" s="5"/>
      <c r="I458" s="70"/>
      <c r="J458" s="5"/>
    </row>
    <row r="459" spans="1:10" s="28" customFormat="1" x14ac:dyDescent="0.2">
      <c r="A459" s="54"/>
      <c r="B459" s="76" t="s">
        <v>76</v>
      </c>
      <c r="C459" s="306"/>
      <c r="D459" s="313"/>
      <c r="E459" s="313"/>
      <c r="F459" s="185"/>
      <c r="G459" s="69"/>
      <c r="H459" s="5"/>
      <c r="I459" s="70"/>
      <c r="J459" s="5"/>
    </row>
    <row r="460" spans="1:10" s="28" customFormat="1" x14ac:dyDescent="0.2">
      <c r="A460" s="54"/>
      <c r="B460" s="76" t="s">
        <v>77</v>
      </c>
      <c r="C460" s="306"/>
      <c r="D460" s="313"/>
      <c r="E460" s="313"/>
      <c r="F460" s="185"/>
      <c r="G460" s="210"/>
      <c r="H460" s="5"/>
      <c r="I460" s="70"/>
      <c r="J460" s="5"/>
    </row>
    <row r="461" spans="1:10" ht="10.5" customHeight="1" x14ac:dyDescent="0.2">
      <c r="A461" s="54"/>
      <c r="B461" s="83" t="s">
        <v>247</v>
      </c>
      <c r="C461" s="306"/>
      <c r="D461" s="313"/>
      <c r="E461" s="313"/>
      <c r="F461" s="185"/>
      <c r="G461" s="213"/>
      <c r="H461" s="211"/>
      <c r="I461" s="5"/>
    </row>
    <row r="462" spans="1:10" s="28" customFormat="1" ht="12.75" x14ac:dyDescent="0.2">
      <c r="A462" s="54"/>
      <c r="B462" s="52" t="s">
        <v>157</v>
      </c>
      <c r="C462" s="308">
        <v>186058380.84067085</v>
      </c>
      <c r="D462" s="315">
        <v>1681015.8100000005</v>
      </c>
      <c r="E462" s="315">
        <v>1008504.1900000003</v>
      </c>
      <c r="F462" s="186">
        <v>1.5260312375784402E-3</v>
      </c>
      <c r="G462" s="213"/>
      <c r="H462" s="214"/>
    </row>
    <row r="463" spans="1:10" s="28" customFormat="1" x14ac:dyDescent="0.2">
      <c r="A463" s="54"/>
      <c r="B463" s="167" t="s">
        <v>181</v>
      </c>
      <c r="C463" s="319"/>
      <c r="D463" s="320"/>
      <c r="E463" s="320"/>
      <c r="F463" s="240"/>
      <c r="G463" s="213"/>
      <c r="H463" s="214"/>
      <c r="I463" s="70"/>
      <c r="J463" s="5"/>
    </row>
    <row r="464" spans="1:10" s="28" customFormat="1" x14ac:dyDescent="0.2">
      <c r="A464" s="54"/>
      <c r="B464" s="168" t="s">
        <v>182</v>
      </c>
      <c r="C464" s="321"/>
      <c r="D464" s="322"/>
      <c r="E464" s="322"/>
      <c r="F464" s="194"/>
      <c r="G464" s="213"/>
      <c r="H464" s="214"/>
      <c r="I464" s="70"/>
      <c r="J464" s="5"/>
    </row>
    <row r="465" spans="1:10" s="28" customFormat="1" ht="12.75" x14ac:dyDescent="0.2">
      <c r="A465" s="54"/>
      <c r="B465" s="435" t="s">
        <v>31</v>
      </c>
      <c r="C465" s="436">
        <v>515159390.37014985</v>
      </c>
      <c r="D465" s="437"/>
      <c r="E465" s="437">
        <v>2852969.9100000011</v>
      </c>
      <c r="F465" s="438">
        <v>2.0622235134765798E-2</v>
      </c>
      <c r="G465" s="5"/>
      <c r="H465" s="214"/>
      <c r="I465" s="70"/>
      <c r="J465" s="5"/>
    </row>
    <row r="466" spans="1:10" s="28" customFormat="1" x14ac:dyDescent="0.2">
      <c r="A466" s="6"/>
      <c r="B466" s="76" t="s">
        <v>13</v>
      </c>
      <c r="C466" s="319">
        <v>603889637.94999969</v>
      </c>
      <c r="D466" s="320"/>
      <c r="E466" s="320"/>
      <c r="F466" s="240">
        <v>-1.9005268581216317E-2</v>
      </c>
      <c r="G466" s="8"/>
      <c r="H466" s="5"/>
      <c r="I466" s="70"/>
    </row>
    <row r="467" spans="1:10" s="28" customFormat="1" x14ac:dyDescent="0.2">
      <c r="A467" s="6"/>
      <c r="B467" s="76" t="s">
        <v>14</v>
      </c>
      <c r="C467" s="321">
        <v>80009055.519999981</v>
      </c>
      <c r="D467" s="322"/>
      <c r="E467" s="322"/>
      <c r="F467" s="194">
        <v>5.8240277891058678E-2</v>
      </c>
      <c r="G467" s="3"/>
      <c r="H467" s="8"/>
      <c r="I467" s="70"/>
    </row>
    <row r="468" spans="1:10" s="28" customFormat="1" ht="12" x14ac:dyDescent="0.2">
      <c r="A468" s="6"/>
      <c r="B468" s="229" t="s">
        <v>248</v>
      </c>
      <c r="C468" s="431">
        <v>683898693.46999967</v>
      </c>
      <c r="D468" s="439"/>
      <c r="E468" s="439"/>
      <c r="F468" s="445">
        <v>-1.0555830533460098E-2</v>
      </c>
      <c r="G468" s="15"/>
      <c r="H468" s="3"/>
      <c r="I468" s="70"/>
    </row>
    <row r="469" spans="1:10" s="28" customFormat="1" ht="12.75" x14ac:dyDescent="0.2">
      <c r="A469" s="6"/>
      <c r="B469" s="265" t="s">
        <v>238</v>
      </c>
      <c r="C469" s="213"/>
      <c r="D469" s="213"/>
      <c r="E469" s="213"/>
      <c r="F469" s="213"/>
      <c r="G469" s="199"/>
      <c r="H469" s="89"/>
      <c r="I469" s="70"/>
    </row>
    <row r="470" spans="1:10" ht="16.5" customHeight="1" x14ac:dyDescent="0.2">
      <c r="B470" s="265" t="s">
        <v>251</v>
      </c>
      <c r="C470" s="213"/>
      <c r="D470" s="213"/>
      <c r="E470" s="213"/>
      <c r="F470" s="213"/>
      <c r="G470" s="199"/>
      <c r="H470" s="90"/>
      <c r="I470" s="85"/>
    </row>
    <row r="471" spans="1:10" ht="12" x14ac:dyDescent="0.2">
      <c r="B471" s="265"/>
      <c r="C471" s="213"/>
      <c r="D471" s="213"/>
      <c r="E471" s="213"/>
      <c r="F471" s="213"/>
      <c r="G471" s="200"/>
      <c r="H471" s="90"/>
      <c r="I471" s="8"/>
    </row>
    <row r="472" spans="1:10" ht="12" x14ac:dyDescent="0.2">
      <c r="A472" s="91"/>
      <c r="B472" s="265"/>
      <c r="C472" s="213"/>
      <c r="D472" s="213"/>
      <c r="E472" s="213"/>
      <c r="F472" s="213"/>
      <c r="G472" s="199"/>
      <c r="H472" s="93"/>
    </row>
    <row r="473" spans="1:10" ht="19.5" customHeight="1" x14ac:dyDescent="0.2">
      <c r="B473" s="43"/>
      <c r="C473" s="85"/>
      <c r="D473" s="85"/>
      <c r="E473" s="86"/>
      <c r="F473" s="5"/>
      <c r="G473" s="200"/>
      <c r="H473" s="90"/>
      <c r="I473" s="15"/>
    </row>
    <row r="474" spans="1:10" ht="15.75" x14ac:dyDescent="0.25">
      <c r="A474" s="91"/>
      <c r="B474" s="7" t="s">
        <v>288</v>
      </c>
      <c r="C474" s="8"/>
      <c r="D474" s="8"/>
      <c r="E474" s="8"/>
      <c r="F474" s="8"/>
      <c r="G474" s="198"/>
      <c r="H474" s="93"/>
      <c r="I474" s="20"/>
    </row>
    <row r="475" spans="1:10" ht="12.75" hidden="1" customHeight="1" x14ac:dyDescent="0.2">
      <c r="B475" s="9"/>
      <c r="C475" s="10" t="str">
        <f>$C$3</f>
        <v>PERIODE DU 1.1 AU 31.7.2024</v>
      </c>
      <c r="D475" s="11"/>
      <c r="G475" s="201"/>
      <c r="H475" s="90"/>
      <c r="I475" s="20"/>
    </row>
    <row r="476" spans="1:10" ht="12.75" customHeight="1" x14ac:dyDescent="0.2">
      <c r="B476" s="12" t="str">
        <f>B388</f>
        <v xml:space="preserve">             II- ASSURANCE MATERNITE : DEPENSES en milliers d'euros</v>
      </c>
      <c r="C476" s="13"/>
      <c r="D476" s="13"/>
      <c r="E476" s="13"/>
      <c r="F476" s="14"/>
      <c r="G476" s="201"/>
      <c r="H476" s="90"/>
      <c r="I476" s="20"/>
    </row>
    <row r="477" spans="1:10" s="95" customFormat="1" ht="12.75" customHeight="1" x14ac:dyDescent="0.2">
      <c r="A477" s="6"/>
      <c r="B477" s="831"/>
      <c r="C477" s="832"/>
      <c r="D477" s="87"/>
      <c r="E477" s="88" t="s">
        <v>6</v>
      </c>
      <c r="F477" s="339" t="str">
        <f>CUMUL_Maladie_mnt!$H$5</f>
        <v>PCAP</v>
      </c>
      <c r="G477" s="201"/>
      <c r="H477" s="90"/>
      <c r="I477" s="94"/>
      <c r="J477" s="104"/>
    </row>
    <row r="478" spans="1:10" ht="12.75" customHeight="1" x14ac:dyDescent="0.2">
      <c r="B478" s="848" t="s">
        <v>29</v>
      </c>
      <c r="C478" s="897"/>
      <c r="D478" s="90"/>
      <c r="E478" s="301"/>
      <c r="F478" s="239"/>
      <c r="G478" s="201"/>
      <c r="H478" s="90"/>
      <c r="I478" s="20"/>
    </row>
    <row r="479" spans="1:10" s="95" customFormat="1" ht="12" customHeight="1" x14ac:dyDescent="0.2">
      <c r="A479" s="6"/>
      <c r="B479" s="861"/>
      <c r="C479" s="862"/>
      <c r="D479" s="90"/>
      <c r="E479" s="301"/>
      <c r="F479" s="239"/>
      <c r="G479" s="199"/>
      <c r="H479" s="90"/>
      <c r="I479" s="94"/>
      <c r="J479" s="104"/>
    </row>
    <row r="480" spans="1:10" ht="12.75" customHeight="1" x14ac:dyDescent="0.2">
      <c r="B480" s="852" t="s">
        <v>74</v>
      </c>
      <c r="C480" s="853"/>
      <c r="D480" s="93"/>
      <c r="E480" s="303"/>
      <c r="F480" s="237"/>
      <c r="G480" s="201"/>
      <c r="H480" s="90"/>
      <c r="I480" s="20"/>
      <c r="J480" s="104"/>
    </row>
    <row r="481" spans="2:10" ht="18" customHeight="1" x14ac:dyDescent="0.2">
      <c r="B481" s="861"/>
      <c r="C481" s="862"/>
      <c r="D481" s="90"/>
      <c r="E481" s="301"/>
      <c r="F481" s="239"/>
      <c r="G481" s="199"/>
      <c r="H481" s="90"/>
      <c r="I481" s="20"/>
      <c r="J481" s="104"/>
    </row>
    <row r="482" spans="2:10" ht="18" customHeight="1" x14ac:dyDescent="0.2">
      <c r="B482" s="92" t="s">
        <v>73</v>
      </c>
      <c r="C482" s="172"/>
      <c r="D482" s="93"/>
      <c r="E482" s="303">
        <v>1527423719.1852963</v>
      </c>
      <c r="F482" s="237">
        <v>6.6878679300866883E-2</v>
      </c>
      <c r="G482" s="199"/>
      <c r="H482" s="90"/>
      <c r="I482" s="20"/>
      <c r="J482" s="104"/>
    </row>
    <row r="483" spans="2:10" ht="18" customHeight="1" x14ac:dyDescent="0.2">
      <c r="B483" s="76"/>
      <c r="C483" s="96"/>
      <c r="D483" s="96"/>
      <c r="E483" s="325"/>
      <c r="F483" s="242"/>
      <c r="G483" s="199"/>
      <c r="H483" s="90"/>
      <c r="I483" s="20"/>
      <c r="J483" s="104"/>
    </row>
    <row r="484" spans="2:10" ht="18" customHeight="1" x14ac:dyDescent="0.2">
      <c r="B484" s="850" t="s">
        <v>410</v>
      </c>
      <c r="C484" s="851"/>
      <c r="D484" s="90"/>
      <c r="E484" s="303">
        <v>364615723.5469414</v>
      </c>
      <c r="F484" s="237">
        <v>2.9245693575091325E-2</v>
      </c>
      <c r="G484" s="199"/>
      <c r="H484" s="90"/>
      <c r="I484" s="20"/>
      <c r="J484" s="104"/>
    </row>
    <row r="485" spans="2:10" ht="15" customHeight="1" x14ac:dyDescent="0.2">
      <c r="B485" s="846" t="s">
        <v>72</v>
      </c>
      <c r="C485" s="847"/>
      <c r="D485" s="90"/>
      <c r="E485" s="301"/>
      <c r="F485" s="239"/>
      <c r="G485" s="199"/>
      <c r="H485" s="90"/>
      <c r="I485" s="20"/>
      <c r="J485" s="104"/>
    </row>
    <row r="486" spans="2:10" ht="15" customHeight="1" x14ac:dyDescent="0.2">
      <c r="B486" s="421" t="s">
        <v>404</v>
      </c>
      <c r="C486" s="404"/>
      <c r="D486" s="90"/>
      <c r="E486" s="301">
        <v>299853691.86432391</v>
      </c>
      <c r="F486" s="239">
        <v>-0.12042504928141551</v>
      </c>
      <c r="G486" s="199"/>
      <c r="H486" s="90"/>
      <c r="I486" s="20"/>
      <c r="J486" s="104"/>
    </row>
    <row r="487" spans="2:10" ht="15" customHeight="1" x14ac:dyDescent="0.2">
      <c r="B487" s="421" t="s">
        <v>407</v>
      </c>
      <c r="C487" s="404"/>
      <c r="D487" s="90"/>
      <c r="E487" s="301">
        <v>1080118.9157975998</v>
      </c>
      <c r="F487" s="239">
        <v>-0.33529965125347116</v>
      </c>
      <c r="G487" s="199"/>
      <c r="H487" s="90"/>
      <c r="I487" s="20"/>
      <c r="J487" s="104"/>
    </row>
    <row r="488" spans="2:10" ht="15" customHeight="1" x14ac:dyDescent="0.2">
      <c r="B488" s="421" t="s">
        <v>405</v>
      </c>
      <c r="C488" s="404"/>
      <c r="D488" s="90"/>
      <c r="E488" s="301">
        <v>63681912.766819909</v>
      </c>
      <c r="F488" s="239"/>
      <c r="G488" s="199"/>
      <c r="H488" s="90"/>
      <c r="I488" s="20"/>
      <c r="J488" s="104"/>
    </row>
    <row r="489" spans="2:10" ht="15" customHeight="1" x14ac:dyDescent="0.2">
      <c r="B489" s="829" t="s">
        <v>71</v>
      </c>
      <c r="C489" s="830"/>
      <c r="D489" s="90"/>
      <c r="E489" s="303">
        <v>967464627.89332104</v>
      </c>
      <c r="F489" s="237">
        <v>0.10246644461512666</v>
      </c>
      <c r="G489" s="199"/>
      <c r="H489" s="90"/>
      <c r="I489" s="20"/>
      <c r="J489" s="104"/>
    </row>
    <row r="490" spans="2:10" ht="15" customHeight="1" x14ac:dyDescent="0.2">
      <c r="B490" s="846" t="s">
        <v>70</v>
      </c>
      <c r="C490" s="847"/>
      <c r="D490" s="90"/>
      <c r="E490" s="301"/>
      <c r="F490" s="239"/>
      <c r="G490" s="199"/>
      <c r="H490" s="90"/>
      <c r="I490" s="20"/>
      <c r="J490" s="104"/>
    </row>
    <row r="491" spans="2:10" ht="15" customHeight="1" x14ac:dyDescent="0.2">
      <c r="B491" s="846" t="s">
        <v>361</v>
      </c>
      <c r="C491" s="847"/>
      <c r="D491" s="90"/>
      <c r="E491" s="301">
        <v>0</v>
      </c>
      <c r="F491" s="239"/>
      <c r="G491" s="199"/>
      <c r="H491" s="90"/>
      <c r="I491" s="20"/>
      <c r="J491" s="104"/>
    </row>
    <row r="492" spans="2:10" ht="12.75" customHeight="1" x14ac:dyDescent="0.2">
      <c r="B492" s="844" t="s">
        <v>413</v>
      </c>
      <c r="C492" s="845"/>
      <c r="D492" s="90"/>
      <c r="E492" s="301">
        <v>746912421.358253</v>
      </c>
      <c r="F492" s="239">
        <v>0.10132421248775514</v>
      </c>
      <c r="G492" s="199"/>
      <c r="H492" s="90"/>
      <c r="I492" s="20"/>
      <c r="J492" s="104"/>
    </row>
    <row r="493" spans="2:10" ht="15" customHeight="1" x14ac:dyDescent="0.2">
      <c r="B493" s="846" t="s">
        <v>357</v>
      </c>
      <c r="C493" s="847"/>
      <c r="D493" s="90"/>
      <c r="E493" s="301">
        <v>136264739.79895958</v>
      </c>
      <c r="F493" s="239">
        <v>0.19310363051975354</v>
      </c>
      <c r="G493" s="199"/>
      <c r="H493" s="90"/>
      <c r="I493" s="20"/>
      <c r="J493" s="104"/>
    </row>
    <row r="494" spans="2:10" ht="27" customHeight="1" x14ac:dyDescent="0.2">
      <c r="B494" s="846" t="s">
        <v>358</v>
      </c>
      <c r="C494" s="847"/>
      <c r="D494" s="90"/>
      <c r="E494" s="301">
        <v>23795099.455392718</v>
      </c>
      <c r="F494" s="239">
        <v>2.9104720745438684E-2</v>
      </c>
      <c r="G494" s="199"/>
      <c r="H494" s="90"/>
      <c r="I494" s="20"/>
      <c r="J494" s="104"/>
    </row>
    <row r="495" spans="2:10" ht="15" customHeight="1" x14ac:dyDescent="0.2">
      <c r="B495" s="846" t="s">
        <v>359</v>
      </c>
      <c r="C495" s="847"/>
      <c r="D495" s="90"/>
      <c r="E495" s="301">
        <v>60492367.280715838</v>
      </c>
      <c r="F495" s="239">
        <v>-2.4605101817681052E-2</v>
      </c>
      <c r="G495" s="201"/>
      <c r="H495" s="90"/>
      <c r="I495" s="20"/>
      <c r="J495" s="104"/>
    </row>
    <row r="496" spans="2:10" ht="15" customHeight="1" x14ac:dyDescent="0.2">
      <c r="B496" s="812" t="s">
        <v>394</v>
      </c>
      <c r="C496" s="813"/>
      <c r="D496" s="90"/>
      <c r="E496" s="301">
        <v>46977552.266301923</v>
      </c>
      <c r="F496" s="239">
        <v>-2.6180100250896343E-2</v>
      </c>
      <c r="G496" s="199"/>
      <c r="H496" s="90"/>
      <c r="I496" s="20"/>
      <c r="J496" s="104"/>
    </row>
    <row r="497" spans="1:10" ht="15" customHeight="1" x14ac:dyDescent="0.2">
      <c r="B497" s="812" t="s">
        <v>395</v>
      </c>
      <c r="C497" s="813"/>
      <c r="D497" s="90"/>
      <c r="E497" s="301">
        <v>936132.68438680004</v>
      </c>
      <c r="F497" s="239">
        <v>2.0306981197887541E-2</v>
      </c>
      <c r="G497" s="199"/>
      <c r="H497" s="90"/>
      <c r="I497" s="20"/>
      <c r="J497" s="104"/>
    </row>
    <row r="498" spans="1:10" ht="15" customHeight="1" x14ac:dyDescent="0.2">
      <c r="B498" s="812" t="s">
        <v>396</v>
      </c>
      <c r="C498" s="813"/>
      <c r="D498" s="90"/>
      <c r="E498" s="301">
        <v>1554516.6877199998</v>
      </c>
      <c r="F498" s="239">
        <v>-0.17989155423857695</v>
      </c>
      <c r="G498" s="201"/>
      <c r="H498" s="90"/>
      <c r="I498" s="20"/>
      <c r="J498" s="104"/>
    </row>
    <row r="499" spans="1:10" ht="23.25" customHeight="1" x14ac:dyDescent="0.2">
      <c r="B499" s="812" t="s">
        <v>397</v>
      </c>
      <c r="C499" s="813"/>
      <c r="D499" s="90"/>
      <c r="E499" s="301">
        <v>396562.92695847986</v>
      </c>
      <c r="F499" s="239">
        <v>-4.7922011634929818E-2</v>
      </c>
      <c r="G499" s="200"/>
      <c r="H499" s="90"/>
      <c r="I499" s="20"/>
      <c r="J499" s="104"/>
    </row>
    <row r="500" spans="1:10" ht="15" customHeight="1" x14ac:dyDescent="0.2">
      <c r="A500" s="91"/>
      <c r="B500" s="836" t="s">
        <v>406</v>
      </c>
      <c r="C500" s="837"/>
      <c r="D500" s="90"/>
      <c r="E500" s="301">
        <v>10627602.715348637</v>
      </c>
      <c r="F500" s="239">
        <v>7.516571560822527E-3</v>
      </c>
      <c r="G500" s="200"/>
      <c r="H500" s="93"/>
      <c r="I500" s="20"/>
      <c r="J500" s="104"/>
    </row>
    <row r="501" spans="1:10" ht="12.75" x14ac:dyDescent="0.2">
      <c r="A501" s="91"/>
      <c r="B501" s="829" t="s">
        <v>362</v>
      </c>
      <c r="C501" s="830"/>
      <c r="D501" s="90"/>
      <c r="E501" s="303">
        <v>683458.06000000017</v>
      </c>
      <c r="F501" s="237">
        <v>2.1561807213225093E-2</v>
      </c>
      <c r="G501" s="199"/>
      <c r="H501" s="93"/>
      <c r="I501" s="20"/>
      <c r="J501" s="104"/>
    </row>
    <row r="502" spans="1:10" ht="24.75" customHeight="1" x14ac:dyDescent="0.2">
      <c r="B502" s="827" t="s">
        <v>363</v>
      </c>
      <c r="C502" s="843"/>
      <c r="D502" s="90"/>
      <c r="E502" s="303">
        <v>194659909.68503356</v>
      </c>
      <c r="F502" s="237">
        <v>-2.2817196041981402E-2</v>
      </c>
      <c r="G502" s="199"/>
      <c r="H502" s="90"/>
      <c r="I502" s="20"/>
      <c r="J502" s="104"/>
    </row>
    <row r="503" spans="1:10" ht="15" customHeight="1" x14ac:dyDescent="0.2">
      <c r="B503" s="423" t="s">
        <v>408</v>
      </c>
      <c r="C503" s="405"/>
      <c r="D503" s="90"/>
      <c r="E503" s="301">
        <v>186501307.49364644</v>
      </c>
      <c r="F503" s="239">
        <v>-4.4075353578876597E-2</v>
      </c>
      <c r="G503" s="200"/>
      <c r="H503" s="90"/>
      <c r="I503" s="20"/>
      <c r="J503" s="104"/>
    </row>
    <row r="504" spans="1:10" ht="15" customHeight="1" x14ac:dyDescent="0.2">
      <c r="A504" s="91"/>
      <c r="B504" s="423" t="s">
        <v>409</v>
      </c>
      <c r="C504" s="405"/>
      <c r="D504" s="90"/>
      <c r="E504" s="301">
        <v>8158602.1913871169</v>
      </c>
      <c r="F504" s="239">
        <v>0.98758270140677396</v>
      </c>
      <c r="G504" s="199"/>
      <c r="H504" s="93"/>
      <c r="I504" s="20"/>
      <c r="J504" s="104"/>
    </row>
    <row r="505" spans="1:10" s="498" customFormat="1" ht="16.5" customHeight="1" x14ac:dyDescent="0.2">
      <c r="A505" s="452"/>
      <c r="B505" s="857" t="s">
        <v>314</v>
      </c>
      <c r="C505" s="858"/>
      <c r="D505" s="547"/>
      <c r="E505" s="548"/>
      <c r="F505" s="549"/>
      <c r="G505" s="550"/>
      <c r="H505" s="547"/>
      <c r="I505" s="551"/>
      <c r="J505" s="457"/>
    </row>
    <row r="506" spans="1:10" s="498" customFormat="1" ht="16.5" customHeight="1" x14ac:dyDescent="0.2">
      <c r="A506" s="452"/>
      <c r="B506" s="857" t="s">
        <v>315</v>
      </c>
      <c r="C506" s="858"/>
      <c r="D506" s="547"/>
      <c r="E506" s="548"/>
      <c r="F506" s="549"/>
      <c r="G506" s="552"/>
      <c r="H506" s="547"/>
      <c r="I506" s="551"/>
      <c r="J506" s="457"/>
    </row>
    <row r="507" spans="1:10" ht="24" customHeight="1" x14ac:dyDescent="0.2">
      <c r="A507" s="91"/>
      <c r="B507" s="829" t="s">
        <v>370</v>
      </c>
      <c r="C507" s="830"/>
      <c r="D507" s="90"/>
      <c r="E507" s="303"/>
      <c r="F507" s="237"/>
      <c r="G507" s="8"/>
      <c r="H507" s="99"/>
      <c r="I507" s="20"/>
      <c r="J507" s="104"/>
    </row>
    <row r="508" spans="1:10" ht="16.5" customHeight="1" x14ac:dyDescent="0.2">
      <c r="B508" s="833" t="s">
        <v>66</v>
      </c>
      <c r="C508" s="834"/>
      <c r="D508" s="93"/>
      <c r="E508" s="303">
        <v>106405643.39000364</v>
      </c>
      <c r="F508" s="237">
        <v>5.0236260680015743E-2</v>
      </c>
      <c r="H508" s="8"/>
      <c r="I508" s="20"/>
      <c r="J508" s="104"/>
    </row>
    <row r="509" spans="1:10" s="95" customFormat="1" ht="16.5" customHeight="1" x14ac:dyDescent="0.2">
      <c r="A509" s="6"/>
      <c r="B509" s="829" t="s">
        <v>375</v>
      </c>
      <c r="C509" s="830"/>
      <c r="D509" s="93"/>
      <c r="E509" s="301">
        <v>105559311.76000361</v>
      </c>
      <c r="F509" s="239">
        <v>5.0123875140004159E-2</v>
      </c>
      <c r="G509" s="15"/>
      <c r="H509" s="3"/>
      <c r="I509" s="94"/>
      <c r="J509" s="104"/>
    </row>
    <row r="510" spans="1:10" ht="18" customHeight="1" x14ac:dyDescent="0.2">
      <c r="B510" s="829" t="s">
        <v>236</v>
      </c>
      <c r="C510" s="830"/>
      <c r="D510" s="90"/>
      <c r="E510" s="301"/>
      <c r="F510" s="239"/>
      <c r="G510" s="89"/>
      <c r="H510" s="15"/>
      <c r="I510" s="20"/>
      <c r="J510" s="104"/>
    </row>
    <row r="511" spans="1:10" ht="15" customHeight="1" x14ac:dyDescent="0.2">
      <c r="B511" s="829" t="s">
        <v>316</v>
      </c>
      <c r="C511" s="830"/>
      <c r="D511" s="90"/>
      <c r="E511" s="301"/>
      <c r="F511" s="239"/>
      <c r="G511" s="102"/>
      <c r="H511" s="20"/>
      <c r="I511" s="20"/>
      <c r="J511" s="104"/>
    </row>
    <row r="512" spans="1:10" s="95" customFormat="1" ht="27" customHeight="1" x14ac:dyDescent="0.2">
      <c r="A512" s="6"/>
      <c r="B512" s="833" t="s">
        <v>67</v>
      </c>
      <c r="C512" s="834"/>
      <c r="D512" s="93"/>
      <c r="E512" s="303">
        <v>9128495.0099999942</v>
      </c>
      <c r="F512" s="237">
        <v>9.2246013225686596E-2</v>
      </c>
      <c r="G512" s="102"/>
      <c r="H512" s="103"/>
      <c r="I512" s="94"/>
      <c r="J512" s="104"/>
    </row>
    <row r="513" spans="1:9" ht="12.75" x14ac:dyDescent="0.2">
      <c r="B513" s="829" t="s">
        <v>68</v>
      </c>
      <c r="C513" s="830"/>
      <c r="D513" s="90"/>
      <c r="E513" s="301">
        <v>9020596.3999999948</v>
      </c>
      <c r="F513" s="239">
        <v>9.2439472097469055E-2</v>
      </c>
      <c r="G513" s="105"/>
      <c r="H513" s="103"/>
      <c r="I513" s="8"/>
    </row>
    <row r="514" spans="1:9" ht="10.5" customHeight="1" x14ac:dyDescent="0.2">
      <c r="B514" s="829" t="s">
        <v>69</v>
      </c>
      <c r="C514" s="830"/>
      <c r="D514" s="90"/>
      <c r="E514" s="301">
        <v>107898.61000000002</v>
      </c>
      <c r="F514" s="239">
        <v>7.631114391403071E-2</v>
      </c>
      <c r="G514" s="105"/>
      <c r="H514" s="106"/>
    </row>
    <row r="515" spans="1:9" ht="27.75" customHeight="1" x14ac:dyDescent="0.2">
      <c r="A515" s="24"/>
      <c r="B515" s="838" t="s">
        <v>167</v>
      </c>
      <c r="C515" s="839"/>
      <c r="D515" s="98"/>
      <c r="E515" s="326">
        <v>1642957857.5852997</v>
      </c>
      <c r="F515" s="243">
        <v>6.5922287513279221E-2</v>
      </c>
      <c r="G515" s="109"/>
      <c r="H515" s="107"/>
      <c r="I515" s="5"/>
    </row>
    <row r="516" spans="1:9" ht="15.75" x14ac:dyDescent="0.25">
      <c r="B516" s="7" t="s">
        <v>288</v>
      </c>
      <c r="C516" s="8"/>
      <c r="D516" s="8"/>
      <c r="E516" s="8"/>
      <c r="F516" s="8"/>
      <c r="G516" s="109"/>
      <c r="H516" s="106"/>
      <c r="I516" s="5"/>
    </row>
    <row r="517" spans="1:9" s="104" customFormat="1" ht="14.25" customHeight="1" x14ac:dyDescent="0.2">
      <c r="A517" s="6"/>
      <c r="B517" s="9"/>
      <c r="C517" s="10" t="str">
        <f>$C$3</f>
        <v>PERIODE DU 1.1 AU 31.7.2024</v>
      </c>
      <c r="D517" s="11"/>
      <c r="E517" s="3"/>
      <c r="F517" s="3"/>
      <c r="G517" s="109"/>
      <c r="H517" s="106"/>
    </row>
    <row r="518" spans="1:9" s="104" customFormat="1" ht="40.5" customHeight="1" x14ac:dyDescent="0.2">
      <c r="A518" s="6"/>
      <c r="B518" s="12" t="str">
        <f>B476</f>
        <v xml:space="preserve">             II- ASSURANCE MATERNITE : DEPENSES en milliers d'euros</v>
      </c>
      <c r="C518" s="13"/>
      <c r="D518" s="13"/>
      <c r="E518" s="13"/>
      <c r="F518" s="14"/>
      <c r="G518" s="109"/>
      <c r="H518" s="106"/>
    </row>
    <row r="519" spans="1:9" s="104" customFormat="1" ht="14.25" customHeight="1" x14ac:dyDescent="0.2">
      <c r="A519" s="6"/>
      <c r="B519" s="863"/>
      <c r="C519" s="864"/>
      <c r="D519" s="163"/>
      <c r="E519" s="118" t="s">
        <v>6</v>
      </c>
      <c r="F519" s="19" t="str">
        <f>CUMUL_Maladie_mnt!$H$5</f>
        <v>PCAP</v>
      </c>
      <c r="G519" s="109"/>
      <c r="H519" s="106"/>
    </row>
    <row r="520" spans="1:9" s="104" customFormat="1" ht="14.25" customHeight="1" x14ac:dyDescent="0.2">
      <c r="A520" s="6"/>
      <c r="B520" s="840" t="s">
        <v>51</v>
      </c>
      <c r="C520" s="841"/>
      <c r="D520" s="842"/>
      <c r="E520" s="101"/>
      <c r="F520" s="176"/>
      <c r="G520" s="109"/>
      <c r="H520" s="106"/>
    </row>
    <row r="521" spans="1:9" s="104" customFormat="1" ht="36" customHeight="1" x14ac:dyDescent="0.2">
      <c r="A521" s="6"/>
      <c r="B521" s="809" t="s">
        <v>52</v>
      </c>
      <c r="C521" s="810"/>
      <c r="D521" s="811"/>
      <c r="E521" s="327">
        <v>189874038.59999928</v>
      </c>
      <c r="F521" s="177">
        <v>-5.9079457935223512E-2</v>
      </c>
      <c r="G521" s="109"/>
      <c r="H521" s="110"/>
    </row>
    <row r="522" spans="1:9" s="104" customFormat="1" ht="19.5" customHeight="1" x14ac:dyDescent="0.2">
      <c r="A522" s="6"/>
      <c r="B522" s="800" t="s">
        <v>183</v>
      </c>
      <c r="C522" s="801"/>
      <c r="D522" s="805"/>
      <c r="E522" s="327">
        <v>189443979.38999927</v>
      </c>
      <c r="F522" s="177">
        <v>-5.9350196800942334E-2</v>
      </c>
      <c r="G522" s="109"/>
      <c r="H522" s="110"/>
    </row>
    <row r="523" spans="1:9" s="104" customFormat="1" ht="14.25" customHeight="1" x14ac:dyDescent="0.2">
      <c r="A523" s="6"/>
      <c r="B523" s="806" t="s">
        <v>53</v>
      </c>
      <c r="C523" s="807"/>
      <c r="D523" s="808"/>
      <c r="E523" s="328">
        <v>185156138.94999927</v>
      </c>
      <c r="F523" s="174">
        <v>-5.064708585376132E-2</v>
      </c>
      <c r="G523" s="109"/>
      <c r="H523" s="110"/>
    </row>
    <row r="524" spans="1:9" s="104" customFormat="1" ht="46.5" customHeight="1" x14ac:dyDescent="0.2">
      <c r="A524" s="6"/>
      <c r="B524" s="806" t="s">
        <v>428</v>
      </c>
      <c r="C524" s="807"/>
      <c r="D524" s="808"/>
      <c r="E524" s="328">
        <v>1367131.9500000041</v>
      </c>
      <c r="F524" s="174">
        <v>-0.10623015394839996</v>
      </c>
      <c r="G524" s="109"/>
      <c r="H524" s="106"/>
    </row>
    <row r="525" spans="1:9" s="104" customFormat="1" ht="12.75" x14ac:dyDescent="0.2">
      <c r="A525" s="6"/>
      <c r="B525" s="806" t="s">
        <v>54</v>
      </c>
      <c r="C525" s="807"/>
      <c r="D525" s="808"/>
      <c r="E525" s="328"/>
      <c r="F525" s="174"/>
      <c r="G525" s="108"/>
      <c r="H525" s="106"/>
    </row>
    <row r="526" spans="1:9" s="104" customFormat="1" ht="12.75" x14ac:dyDescent="0.2">
      <c r="A526" s="6"/>
      <c r="B526" s="806" t="s">
        <v>497</v>
      </c>
      <c r="C526" s="807"/>
      <c r="D526" s="808"/>
      <c r="E526" s="328">
        <v>38843.640000000101</v>
      </c>
      <c r="F526" s="174">
        <v>-2.5363516130804342E-2</v>
      </c>
      <c r="G526" s="109"/>
      <c r="H526" s="106"/>
    </row>
    <row r="527" spans="1:9" s="104" customFormat="1" ht="12.75" x14ac:dyDescent="0.2">
      <c r="A527" s="6"/>
      <c r="B527" s="806" t="s">
        <v>302</v>
      </c>
      <c r="C527" s="807"/>
      <c r="D527" s="808"/>
      <c r="E527" s="328"/>
      <c r="F527" s="174"/>
      <c r="G527" s="109"/>
      <c r="H527" s="106"/>
    </row>
    <row r="528" spans="1:9" s="104" customFormat="1" ht="24" customHeight="1" x14ac:dyDescent="0.2">
      <c r="A528" s="6"/>
      <c r="B528" s="169" t="s">
        <v>184</v>
      </c>
      <c r="C528" s="170"/>
      <c r="D528" s="171"/>
      <c r="E528" s="328">
        <v>2744235.4099999997</v>
      </c>
      <c r="F528" s="174">
        <v>0.19514342953684061</v>
      </c>
      <c r="G528" s="109"/>
      <c r="H528" s="111"/>
    </row>
    <row r="529" spans="1:8" s="104" customFormat="1" ht="12.75" x14ac:dyDescent="0.2">
      <c r="A529" s="24"/>
      <c r="B529" s="395" t="s">
        <v>373</v>
      </c>
      <c r="C529" s="170"/>
      <c r="D529" s="171"/>
      <c r="E529" s="328">
        <v>30245.61</v>
      </c>
      <c r="F529" s="174">
        <v>-7.041384728109612E-2</v>
      </c>
      <c r="G529" s="109"/>
      <c r="H529" s="112"/>
    </row>
    <row r="530" spans="1:8" s="104" customFormat="1" ht="12.75" x14ac:dyDescent="0.2">
      <c r="A530" s="24"/>
      <c r="B530" s="169" t="s">
        <v>185</v>
      </c>
      <c r="C530" s="170"/>
      <c r="D530" s="171"/>
      <c r="E530" s="328"/>
      <c r="F530" s="174"/>
      <c r="G530" s="109"/>
      <c r="H530" s="107"/>
    </row>
    <row r="531" spans="1:8" s="104" customFormat="1" ht="21" customHeight="1" x14ac:dyDescent="0.2">
      <c r="A531" s="6"/>
      <c r="B531" s="806" t="s">
        <v>186</v>
      </c>
      <c r="C531" s="807"/>
      <c r="D531" s="808"/>
      <c r="E531" s="328">
        <v>103037.9500000001</v>
      </c>
      <c r="F531" s="174">
        <v>2.4736786883030826E-2</v>
      </c>
      <c r="G531" s="109"/>
      <c r="H531" s="106"/>
    </row>
    <row r="532" spans="1:8" s="104" customFormat="1" ht="18" customHeight="1" x14ac:dyDescent="0.2">
      <c r="A532" s="6"/>
      <c r="B532" s="806" t="s">
        <v>187</v>
      </c>
      <c r="C532" s="807"/>
      <c r="D532" s="808"/>
      <c r="E532" s="328"/>
      <c r="F532" s="174"/>
      <c r="G532" s="109"/>
      <c r="H532" s="111"/>
    </row>
    <row r="533" spans="1:8" s="104" customFormat="1" ht="15" customHeight="1" x14ac:dyDescent="0.2">
      <c r="A533" s="6"/>
      <c r="B533" s="806" t="s">
        <v>188</v>
      </c>
      <c r="C533" s="807"/>
      <c r="D533" s="808"/>
      <c r="E533" s="328">
        <v>4345.88</v>
      </c>
      <c r="F533" s="174"/>
      <c r="G533" s="109"/>
      <c r="H533" s="111"/>
    </row>
    <row r="534" spans="1:8" s="104" customFormat="1" ht="15" customHeight="1" x14ac:dyDescent="0.2">
      <c r="A534" s="24"/>
      <c r="B534" s="800" t="s">
        <v>55</v>
      </c>
      <c r="C534" s="801"/>
      <c r="D534" s="805"/>
      <c r="E534" s="327">
        <v>81470.270000000513</v>
      </c>
      <c r="F534" s="177">
        <v>-1.2329414628606261E-2</v>
      </c>
      <c r="G534" s="109"/>
      <c r="H534" s="107"/>
    </row>
    <row r="535" spans="1:8" s="104" customFormat="1" ht="18" customHeight="1" x14ac:dyDescent="0.2">
      <c r="A535" s="6"/>
      <c r="B535" s="824" t="s">
        <v>56</v>
      </c>
      <c r="C535" s="825"/>
      <c r="D535" s="826"/>
      <c r="E535" s="328">
        <v>81470.270000000513</v>
      </c>
      <c r="F535" s="174">
        <v>-1.2329414628606261E-2</v>
      </c>
      <c r="G535" s="109"/>
      <c r="H535" s="106"/>
    </row>
    <row r="536" spans="1:8" s="104" customFormat="1" ht="15" customHeight="1" x14ac:dyDescent="0.2">
      <c r="A536" s="6"/>
      <c r="B536" s="806" t="s">
        <v>57</v>
      </c>
      <c r="C536" s="807"/>
      <c r="D536" s="808"/>
      <c r="E536" s="328">
        <v>81470.270000000513</v>
      </c>
      <c r="F536" s="174">
        <v>-1.2329414628606261E-2</v>
      </c>
      <c r="G536" s="109"/>
      <c r="H536" s="106"/>
    </row>
    <row r="537" spans="1:8" s="104" customFormat="1" ht="15" customHeight="1" x14ac:dyDescent="0.2">
      <c r="A537" s="6"/>
      <c r="B537" s="806" t="s">
        <v>58</v>
      </c>
      <c r="C537" s="807"/>
      <c r="D537" s="808"/>
      <c r="E537" s="328"/>
      <c r="F537" s="174"/>
      <c r="G537" s="109"/>
      <c r="H537" s="106"/>
    </row>
    <row r="538" spans="1:8" s="104" customFormat="1" ht="15" customHeight="1" x14ac:dyDescent="0.2">
      <c r="A538" s="6"/>
      <c r="B538" s="824" t="s">
        <v>59</v>
      </c>
      <c r="C538" s="825"/>
      <c r="D538" s="826"/>
      <c r="E538" s="328"/>
      <c r="F538" s="174"/>
      <c r="G538" s="102"/>
      <c r="H538" s="106"/>
    </row>
    <row r="539" spans="1:8" s="104" customFormat="1" ht="18" customHeight="1" x14ac:dyDescent="0.2">
      <c r="A539" s="6"/>
      <c r="B539" s="806" t="s">
        <v>372</v>
      </c>
      <c r="C539" s="807"/>
      <c r="D539" s="808"/>
      <c r="E539" s="328"/>
      <c r="F539" s="174"/>
      <c r="G539" s="105"/>
      <c r="H539" s="106"/>
    </row>
    <row r="540" spans="1:8" s="104" customFormat="1" ht="26.25" customHeight="1" x14ac:dyDescent="0.2">
      <c r="A540" s="24"/>
      <c r="B540" s="806" t="s">
        <v>434</v>
      </c>
      <c r="C540" s="807"/>
      <c r="D540" s="808"/>
      <c r="E540" s="328"/>
      <c r="F540" s="174"/>
      <c r="G540" s="199"/>
      <c r="H540" s="107"/>
    </row>
    <row r="541" spans="1:8" s="104" customFormat="1" ht="17.25" customHeight="1" x14ac:dyDescent="0.2">
      <c r="A541" s="6"/>
      <c r="B541" s="824" t="s">
        <v>180</v>
      </c>
      <c r="C541" s="825"/>
      <c r="D541" s="826"/>
      <c r="E541" s="328"/>
      <c r="F541" s="174"/>
      <c r="G541" s="199"/>
      <c r="H541" s="90"/>
    </row>
    <row r="542" spans="1:8" s="104" customFormat="1" ht="17.25" customHeight="1" x14ac:dyDescent="0.2">
      <c r="A542" s="6"/>
      <c r="B542" s="800" t="s">
        <v>189</v>
      </c>
      <c r="C542" s="801"/>
      <c r="D542" s="805"/>
      <c r="E542" s="327">
        <v>27448.089999999997</v>
      </c>
      <c r="F542" s="177">
        <v>4.5235773236979471E-2</v>
      </c>
      <c r="G542" s="199"/>
      <c r="H542" s="90"/>
    </row>
    <row r="543" spans="1:8" s="104" customFormat="1" ht="17.25" customHeight="1" x14ac:dyDescent="0.2">
      <c r="A543" s="6"/>
      <c r="B543" s="800" t="s">
        <v>190</v>
      </c>
      <c r="C543" s="801"/>
      <c r="D543" s="805"/>
      <c r="E543" s="327">
        <v>321140.84999999957</v>
      </c>
      <c r="F543" s="177">
        <v>0.10598980022083149</v>
      </c>
      <c r="G543" s="199"/>
      <c r="H543" s="90"/>
    </row>
    <row r="544" spans="1:8" s="104" customFormat="1" ht="13.5" customHeight="1" x14ac:dyDescent="0.2">
      <c r="A544" s="6"/>
      <c r="B544" s="806" t="s">
        <v>191</v>
      </c>
      <c r="C544" s="807"/>
      <c r="D544" s="808"/>
      <c r="E544" s="328">
        <v>299012.09999999957</v>
      </c>
      <c r="F544" s="174">
        <v>4.5987809103124944E-2</v>
      </c>
      <c r="G544" s="105"/>
      <c r="H544" s="90"/>
    </row>
    <row r="545" spans="1:10" s="104" customFormat="1" ht="12.75" x14ac:dyDescent="0.2">
      <c r="A545" s="6"/>
      <c r="B545" s="806" t="s">
        <v>392</v>
      </c>
      <c r="C545" s="807"/>
      <c r="D545" s="808"/>
      <c r="E545" s="328"/>
      <c r="F545" s="174"/>
      <c r="G545" s="108"/>
      <c r="H545" s="106"/>
    </row>
    <row r="546" spans="1:10" ht="15" customHeight="1" x14ac:dyDescent="0.2">
      <c r="B546" s="419" t="s">
        <v>393</v>
      </c>
      <c r="C546" s="383"/>
      <c r="D546" s="384"/>
      <c r="E546" s="328">
        <v>22128.75</v>
      </c>
      <c r="F546" s="174"/>
      <c r="G546" s="109"/>
      <c r="H546" s="106"/>
      <c r="I546" s="20"/>
      <c r="J546" s="104"/>
    </row>
    <row r="547" spans="1:10" ht="15" customHeight="1" x14ac:dyDescent="0.2">
      <c r="B547" s="800" t="s">
        <v>82</v>
      </c>
      <c r="C547" s="814"/>
      <c r="D547" s="815"/>
      <c r="E547" s="327"/>
      <c r="F547" s="177"/>
      <c r="G547" s="109"/>
      <c r="H547" s="106"/>
      <c r="I547" s="20"/>
      <c r="J547" s="104"/>
    </row>
    <row r="548" spans="1:10" ht="42.75" customHeight="1" x14ac:dyDescent="0.2">
      <c r="B548" s="809" t="s">
        <v>60</v>
      </c>
      <c r="C548" s="810"/>
      <c r="D548" s="811"/>
      <c r="E548" s="327"/>
      <c r="F548" s="177"/>
      <c r="G548" s="102"/>
      <c r="H548" s="106"/>
      <c r="I548" s="20"/>
      <c r="J548" s="104"/>
    </row>
    <row r="549" spans="1:10" ht="20.25" customHeight="1" x14ac:dyDescent="0.2">
      <c r="B549" s="802" t="s">
        <v>390</v>
      </c>
      <c r="C549" s="855"/>
      <c r="D549" s="856"/>
      <c r="E549" s="327"/>
      <c r="F549" s="177"/>
      <c r="G549" s="102"/>
      <c r="H549" s="106"/>
      <c r="I549" s="20"/>
      <c r="J549" s="104"/>
    </row>
    <row r="550" spans="1:10" s="486" customFormat="1" ht="15" customHeight="1" x14ac:dyDescent="0.2">
      <c r="A550" s="452"/>
      <c r="B550" s="802" t="s">
        <v>391</v>
      </c>
      <c r="C550" s="855"/>
      <c r="D550" s="856"/>
      <c r="E550" s="548"/>
      <c r="F550" s="549"/>
      <c r="G550" s="455"/>
      <c r="H550" s="461"/>
      <c r="I550" s="494"/>
      <c r="J550" s="457"/>
    </row>
    <row r="551" spans="1:10" s="486" customFormat="1" ht="15" customHeight="1" x14ac:dyDescent="0.2">
      <c r="A551" s="452"/>
      <c r="B551" s="802" t="s">
        <v>462</v>
      </c>
      <c r="C551" s="855"/>
      <c r="D551" s="856"/>
      <c r="E551" s="548"/>
      <c r="F551" s="549"/>
      <c r="G551" s="455"/>
      <c r="H551" s="461"/>
      <c r="I551" s="494"/>
      <c r="J551" s="457"/>
    </row>
    <row r="552" spans="1:10" s="104" customFormat="1" ht="21" hidden="1" customHeight="1" x14ac:dyDescent="0.2">
      <c r="A552" s="6"/>
      <c r="B552" s="809"/>
      <c r="C552" s="810"/>
      <c r="D552" s="811"/>
      <c r="E552" s="406"/>
      <c r="F552" s="239"/>
      <c r="G552" s="109"/>
      <c r="H552" s="113"/>
    </row>
    <row r="553" spans="1:10" s="104" customFormat="1" ht="24.75" customHeight="1" x14ac:dyDescent="0.2">
      <c r="A553" s="6"/>
      <c r="B553" s="809" t="s">
        <v>481</v>
      </c>
      <c r="C553" s="810"/>
      <c r="D553" s="811"/>
      <c r="E553" s="406"/>
      <c r="F553" s="239"/>
      <c r="G553" s="108"/>
      <c r="H553" s="113"/>
    </row>
    <row r="554" spans="1:10" s="104" customFormat="1" ht="24.75" customHeight="1" x14ac:dyDescent="0.2">
      <c r="A554" s="6"/>
      <c r="B554" s="576" t="s">
        <v>482</v>
      </c>
      <c r="C554" s="577"/>
      <c r="D554" s="578"/>
      <c r="E554" s="406"/>
      <c r="F554" s="239"/>
      <c r="G554" s="108"/>
      <c r="H554" s="113"/>
    </row>
    <row r="555" spans="1:10" s="104" customFormat="1" ht="12.75" customHeight="1" x14ac:dyDescent="0.2">
      <c r="A555" s="6"/>
      <c r="B555" s="809" t="s">
        <v>342</v>
      </c>
      <c r="C555" s="810"/>
      <c r="D555" s="811"/>
      <c r="E555" s="327">
        <v>55701.86</v>
      </c>
      <c r="F555" s="177">
        <v>-0.74439439371456972</v>
      </c>
      <c r="G555" s="109"/>
      <c r="H555" s="113"/>
    </row>
    <row r="556" spans="1:10" s="104" customFormat="1" ht="12.75" customHeight="1" x14ac:dyDescent="0.2">
      <c r="A556" s="6"/>
      <c r="B556" s="800" t="s">
        <v>61</v>
      </c>
      <c r="C556" s="801"/>
      <c r="D556" s="805"/>
      <c r="E556" s="327">
        <v>410.92</v>
      </c>
      <c r="F556" s="177">
        <v>0.76557532009968199</v>
      </c>
      <c r="G556" s="109"/>
      <c r="H556" s="113"/>
    </row>
    <row r="557" spans="1:10" s="104" customFormat="1" ht="11.25" customHeight="1" x14ac:dyDescent="0.2">
      <c r="A557" s="6"/>
      <c r="B557" s="806" t="s">
        <v>471</v>
      </c>
      <c r="C557" s="807"/>
      <c r="D557" s="808"/>
      <c r="E557" s="328">
        <v>410.92</v>
      </c>
      <c r="F557" s="174"/>
      <c r="G557" s="109"/>
      <c r="H557" s="113"/>
    </row>
    <row r="558" spans="1:10" s="104" customFormat="1" ht="11.25" customHeight="1" x14ac:dyDescent="0.2">
      <c r="A558" s="6"/>
      <c r="B558" s="806" t="s">
        <v>473</v>
      </c>
      <c r="C558" s="807"/>
      <c r="D558" s="808"/>
      <c r="E558" s="328"/>
      <c r="F558" s="174"/>
      <c r="G558" s="109"/>
      <c r="H558" s="113"/>
    </row>
    <row r="559" spans="1:10" s="104" customFormat="1" ht="11.25" customHeight="1" x14ac:dyDescent="0.2">
      <c r="A559" s="6"/>
      <c r="B559" s="806" t="s">
        <v>430</v>
      </c>
      <c r="C559" s="807"/>
      <c r="D559" s="808"/>
      <c r="E559" s="328"/>
      <c r="F559" s="174"/>
      <c r="G559" s="109"/>
      <c r="H559" s="113"/>
    </row>
    <row r="560" spans="1:10" s="104" customFormat="1" ht="11.25" customHeight="1" x14ac:dyDescent="0.2">
      <c r="A560" s="6"/>
      <c r="B560" s="806" t="s">
        <v>469</v>
      </c>
      <c r="C560" s="807"/>
      <c r="D560" s="808"/>
      <c r="E560" s="328"/>
      <c r="F560" s="174"/>
      <c r="G560" s="109"/>
      <c r="H560" s="113"/>
    </row>
    <row r="561" spans="1:10" s="104" customFormat="1" ht="21" customHeight="1" x14ac:dyDescent="0.2">
      <c r="A561" s="6"/>
      <c r="B561" s="806" t="s">
        <v>399</v>
      </c>
      <c r="C561" s="807"/>
      <c r="D561" s="808"/>
      <c r="E561" s="328"/>
      <c r="F561" s="174"/>
      <c r="G561" s="109"/>
      <c r="H561" s="113"/>
    </row>
    <row r="562" spans="1:10" s="104" customFormat="1" ht="12.75" customHeight="1" x14ac:dyDescent="0.2">
      <c r="A562" s="6"/>
      <c r="B562" s="806" t="s">
        <v>400</v>
      </c>
      <c r="C562" s="807"/>
      <c r="D562" s="808"/>
      <c r="E562" s="328"/>
      <c r="F562" s="174"/>
      <c r="G562" s="455"/>
      <c r="H562" s="113"/>
    </row>
    <row r="563" spans="1:10" s="104" customFormat="1" ht="12.75" customHeight="1" x14ac:dyDescent="0.2">
      <c r="A563" s="6"/>
      <c r="B563" s="806" t="s">
        <v>443</v>
      </c>
      <c r="C563" s="807"/>
      <c r="D563" s="808"/>
      <c r="E563" s="328"/>
      <c r="F563" s="174"/>
      <c r="G563" s="455"/>
      <c r="H563" s="113"/>
    </row>
    <row r="564" spans="1:10" s="457" customFormat="1" ht="15" customHeight="1" x14ac:dyDescent="0.2">
      <c r="A564" s="452"/>
      <c r="B564" s="806" t="s">
        <v>401</v>
      </c>
      <c r="C564" s="807"/>
      <c r="D564" s="808"/>
      <c r="E564" s="328"/>
      <c r="F564" s="174"/>
      <c r="G564" s="460"/>
      <c r="H564" s="456"/>
    </row>
    <row r="565" spans="1:10" s="457" customFormat="1" ht="12.75" customHeight="1" x14ac:dyDescent="0.2">
      <c r="A565" s="452"/>
      <c r="B565" s="800" t="s">
        <v>62</v>
      </c>
      <c r="C565" s="865"/>
      <c r="D565" s="866"/>
      <c r="E565" s="327">
        <v>55290.94</v>
      </c>
      <c r="F565" s="177">
        <v>-0.74600876721118503</v>
      </c>
      <c r="G565" s="460"/>
      <c r="H565" s="461"/>
    </row>
    <row r="566" spans="1:10" s="457" customFormat="1" ht="12.75" customHeight="1" x14ac:dyDescent="0.2">
      <c r="A566" s="452"/>
      <c r="B566" s="806" t="s">
        <v>470</v>
      </c>
      <c r="C566" s="807"/>
      <c r="D566" s="808"/>
      <c r="E566" s="328">
        <v>45070.47</v>
      </c>
      <c r="F566" s="174">
        <v>-0.7736767117773603</v>
      </c>
      <c r="G566" s="462"/>
      <c r="H566" s="461"/>
    </row>
    <row r="567" spans="1:10" s="457" customFormat="1" ht="12.75" customHeight="1" x14ac:dyDescent="0.2">
      <c r="A567" s="452"/>
      <c r="B567" s="806" t="s">
        <v>474</v>
      </c>
      <c r="C567" s="807"/>
      <c r="D567" s="808"/>
      <c r="E567" s="328"/>
      <c r="F567" s="174"/>
      <c r="G567" s="462"/>
      <c r="H567" s="461"/>
    </row>
    <row r="568" spans="1:10" s="457" customFormat="1" ht="12.75" customHeight="1" x14ac:dyDescent="0.2">
      <c r="A568" s="452"/>
      <c r="B568" s="806" t="s">
        <v>402</v>
      </c>
      <c r="C568" s="807"/>
      <c r="D568" s="808"/>
      <c r="E568" s="328">
        <v>2885.17</v>
      </c>
      <c r="F568" s="174">
        <v>-0.83331946817889291</v>
      </c>
      <c r="G568" s="462"/>
      <c r="H568" s="461"/>
    </row>
    <row r="569" spans="1:10" s="457" customFormat="1" ht="12.75" customHeight="1" x14ac:dyDescent="0.2">
      <c r="A569" s="452"/>
      <c r="B569" s="806" t="s">
        <v>469</v>
      </c>
      <c r="C569" s="807"/>
      <c r="D569" s="808"/>
      <c r="E569" s="328">
        <v>106.08999999999999</v>
      </c>
      <c r="F569" s="174">
        <v>-0.84110651809249948</v>
      </c>
      <c r="G569" s="464"/>
      <c r="H569" s="461"/>
    </row>
    <row r="570" spans="1:10" s="457" customFormat="1" ht="12.75" customHeight="1" x14ac:dyDescent="0.2">
      <c r="A570" s="452"/>
      <c r="B570" s="806" t="s">
        <v>472</v>
      </c>
      <c r="C570" s="807"/>
      <c r="D570" s="808"/>
      <c r="E570" s="328"/>
      <c r="F570" s="174"/>
      <c r="G570" s="580"/>
      <c r="H570" s="461"/>
    </row>
    <row r="571" spans="1:10" s="457" customFormat="1" ht="12.75" customHeight="1" x14ac:dyDescent="0.2">
      <c r="A571" s="463"/>
      <c r="B571" s="806" t="s">
        <v>399</v>
      </c>
      <c r="C571" s="807"/>
      <c r="D571" s="808"/>
      <c r="E571" s="328"/>
      <c r="F571" s="174"/>
      <c r="G571" s="470"/>
      <c r="H571" s="465"/>
    </row>
    <row r="572" spans="1:10" s="457" customFormat="1" ht="21" customHeight="1" x14ac:dyDescent="0.2">
      <c r="A572" s="452"/>
      <c r="B572" s="806" t="s">
        <v>400</v>
      </c>
      <c r="C572" s="807"/>
      <c r="D572" s="808"/>
      <c r="E572" s="328"/>
      <c r="F572" s="174"/>
      <c r="G572" s="473"/>
      <c r="H572" s="470"/>
    </row>
    <row r="573" spans="1:10" s="457" customFormat="1" ht="21" customHeight="1" x14ac:dyDescent="0.2">
      <c r="A573" s="452"/>
      <c r="B573" s="169" t="s">
        <v>425</v>
      </c>
      <c r="C573" s="383"/>
      <c r="D573" s="384"/>
      <c r="E573" s="328"/>
      <c r="F573" s="174"/>
      <c r="G573" s="477"/>
      <c r="H573" s="473"/>
    </row>
    <row r="574" spans="1:10" s="457" customFormat="1" ht="15" customHeight="1" x14ac:dyDescent="0.2">
      <c r="A574" s="452"/>
      <c r="B574" s="821" t="s">
        <v>403</v>
      </c>
      <c r="C574" s="822"/>
      <c r="D574" s="823"/>
      <c r="E574" s="453">
        <v>7229.2100000000009</v>
      </c>
      <c r="F574" s="454"/>
      <c r="G574" s="481"/>
      <c r="H574" s="477"/>
    </row>
    <row r="575" spans="1:10" s="457" customFormat="1" ht="16.5" customHeight="1" x14ac:dyDescent="0.2">
      <c r="A575" s="452"/>
      <c r="B575" s="809" t="s">
        <v>343</v>
      </c>
      <c r="C575" s="810"/>
      <c r="D575" s="867"/>
      <c r="E575" s="458"/>
      <c r="F575" s="459"/>
      <c r="G575" s="483"/>
      <c r="H575" s="481"/>
    </row>
    <row r="576" spans="1:10" s="466" customFormat="1" ht="12.75" customHeight="1" x14ac:dyDescent="0.2">
      <c r="A576" s="452"/>
      <c r="B576" s="809" t="s">
        <v>344</v>
      </c>
      <c r="C576" s="810"/>
      <c r="D576" s="867"/>
      <c r="E576" s="458">
        <v>2685154.77</v>
      </c>
      <c r="F576" s="459">
        <v>0.17317135868403133</v>
      </c>
      <c r="G576" s="485"/>
      <c r="H576" s="484"/>
      <c r="J576" s="457"/>
    </row>
    <row r="577" spans="1:10" s="486" customFormat="1" ht="12.75" x14ac:dyDescent="0.2">
      <c r="A577" s="452"/>
      <c r="B577" s="800" t="s">
        <v>63</v>
      </c>
      <c r="C577" s="801"/>
      <c r="D577" s="854"/>
      <c r="E577" s="453">
        <v>954545.92999999982</v>
      </c>
      <c r="F577" s="454">
        <v>0.18297220893895361</v>
      </c>
      <c r="G577" s="487"/>
      <c r="H577" s="484"/>
      <c r="I577" s="470"/>
    </row>
    <row r="578" spans="1:10" s="486" customFormat="1" ht="12.75" x14ac:dyDescent="0.2">
      <c r="A578" s="463"/>
      <c r="B578" s="800" t="s">
        <v>64</v>
      </c>
      <c r="C578" s="801"/>
      <c r="D578" s="854"/>
      <c r="E578" s="453">
        <v>1730608.8400000003</v>
      </c>
      <c r="F578" s="454">
        <v>0.17759541782856947</v>
      </c>
      <c r="G578" s="490"/>
      <c r="H578" s="488"/>
      <c r="I578" s="472"/>
    </row>
    <row r="579" spans="1:10" s="486" customFormat="1" ht="12.75" x14ac:dyDescent="0.2">
      <c r="A579" s="463"/>
      <c r="B579" s="800" t="s">
        <v>478</v>
      </c>
      <c r="C579" s="801"/>
      <c r="D579" s="854"/>
      <c r="E579" s="453"/>
      <c r="F579" s="454"/>
      <c r="G579" s="490"/>
      <c r="H579" s="488"/>
      <c r="I579" s="472"/>
    </row>
    <row r="580" spans="1:10" s="486" customFormat="1" ht="12.75" x14ac:dyDescent="0.2">
      <c r="A580" s="463"/>
      <c r="B580" s="800" t="s">
        <v>479</v>
      </c>
      <c r="C580" s="801"/>
      <c r="D580" s="801"/>
      <c r="E580" s="453"/>
      <c r="F580" s="454"/>
      <c r="G580" s="490"/>
      <c r="H580" s="488"/>
      <c r="I580" s="472"/>
    </row>
    <row r="581" spans="1:10" s="486" customFormat="1" ht="19.5" customHeight="1" x14ac:dyDescent="0.2">
      <c r="A581" s="489"/>
      <c r="B581" s="818" t="s">
        <v>65</v>
      </c>
      <c r="C581" s="819"/>
      <c r="D581" s="820"/>
      <c r="E581" s="326">
        <v>192614895.22999927</v>
      </c>
      <c r="F581" s="243">
        <v>-5.7208552704397508E-2</v>
      </c>
      <c r="G581" s="492"/>
      <c r="H581" s="491"/>
      <c r="I581" s="481"/>
    </row>
    <row r="582" spans="1:10" s="486" customFormat="1" x14ac:dyDescent="0.2">
      <c r="A582" s="452"/>
      <c r="B582" s="467">
        <f>64</f>
        <v>64</v>
      </c>
      <c r="C582" s="468"/>
      <c r="D582" s="468"/>
      <c r="E582" s="469"/>
      <c r="F582" s="470"/>
      <c r="G582" s="492"/>
      <c r="H582" s="493"/>
      <c r="I582" s="494"/>
    </row>
    <row r="583" spans="1:10" s="486" customFormat="1" ht="15.75" x14ac:dyDescent="0.25">
      <c r="A583" s="452"/>
      <c r="B583" s="471" t="s">
        <v>0</v>
      </c>
      <c r="C583" s="472"/>
      <c r="D583" s="472"/>
      <c r="E583" s="472"/>
      <c r="F583" s="473"/>
      <c r="G583" s="492"/>
      <c r="H583" s="493"/>
      <c r="I583" s="494"/>
    </row>
    <row r="584" spans="1:10" s="496" customFormat="1" ht="12" customHeight="1" x14ac:dyDescent="0.2">
      <c r="A584" s="452"/>
      <c r="B584" s="474"/>
      <c r="C584" s="475" t="str">
        <f>$C$3</f>
        <v>PERIODE DU 1.1 AU 31.7.2024</v>
      </c>
      <c r="D584" s="476"/>
      <c r="E584" s="468"/>
      <c r="F584" s="477"/>
      <c r="G584" s="492"/>
      <c r="H584" s="493"/>
      <c r="I584" s="495"/>
    </row>
    <row r="585" spans="1:10" s="498" customFormat="1" ht="12.75" customHeight="1" x14ac:dyDescent="0.2">
      <c r="A585" s="452"/>
      <c r="B585" s="478" t="str">
        <f>B518</f>
        <v xml:space="preserve">             II- ASSURANCE MATERNITE : DEPENSES en milliers d'euros</v>
      </c>
      <c r="C585" s="479"/>
      <c r="D585" s="479"/>
      <c r="E585" s="479"/>
      <c r="F585" s="480"/>
      <c r="G585" s="492"/>
      <c r="H585" s="493"/>
      <c r="I585" s="497"/>
    </row>
    <row r="586" spans="1:10" s="500" customFormat="1" ht="12.75" customHeight="1" x14ac:dyDescent="0.2">
      <c r="A586" s="452"/>
      <c r="B586" s="859"/>
      <c r="C586" s="860"/>
      <c r="D586" s="482"/>
      <c r="E586" s="88" t="s">
        <v>6</v>
      </c>
      <c r="F586" s="339" t="s">
        <v>300</v>
      </c>
      <c r="G586" s="490"/>
      <c r="H586" s="493"/>
      <c r="I586" s="499"/>
      <c r="J586" s="457"/>
    </row>
    <row r="587" spans="1:10" s="486" customFormat="1" ht="12.75" customHeight="1" x14ac:dyDescent="0.2">
      <c r="A587" s="452"/>
      <c r="B587" s="505" t="s">
        <v>475</v>
      </c>
      <c r="C587" s="505"/>
      <c r="D587" s="505"/>
      <c r="E587" s="326"/>
      <c r="F587" s="243"/>
      <c r="G587" s="519"/>
      <c r="H587" s="513"/>
      <c r="I587" s="520"/>
    </row>
    <row r="588" spans="1:10" s="496" customFormat="1" ht="17.25" customHeight="1" x14ac:dyDescent="0.2">
      <c r="A588" s="452"/>
      <c r="B588" s="501"/>
      <c r="C588" s="502"/>
      <c r="D588" s="502"/>
      <c r="E588" s="503"/>
      <c r="F588" s="504"/>
      <c r="G588" s="519"/>
      <c r="H588" s="513"/>
      <c r="I588" s="495"/>
      <c r="J588" s="457"/>
    </row>
    <row r="589" spans="1:10" s="486" customFormat="1" ht="16.5" customHeight="1" x14ac:dyDescent="0.2">
      <c r="A589" s="452"/>
      <c r="B589" s="505" t="s">
        <v>30</v>
      </c>
      <c r="C589" s="506"/>
      <c r="D589" s="507"/>
      <c r="E589" s="508">
        <v>1835572752.8152993</v>
      </c>
      <c r="F589" s="509">
        <v>5.1511637888588258E-2</v>
      </c>
      <c r="G589" s="519"/>
      <c r="H589" s="513"/>
      <c r="I589" s="520"/>
      <c r="J589" s="457"/>
    </row>
    <row r="590" spans="1:10" s="486" customFormat="1" ht="16.5" customHeight="1" x14ac:dyDescent="0.2">
      <c r="A590" s="452"/>
      <c r="B590" s="510"/>
      <c r="C590" s="506"/>
      <c r="D590" s="506"/>
      <c r="E590" s="511"/>
      <c r="F590" s="512"/>
      <c r="G590" s="519"/>
      <c r="H590" s="513"/>
      <c r="I590" s="520"/>
      <c r="J590" s="457"/>
    </row>
    <row r="591" spans="1:10" s="486" customFormat="1" ht="16.5" customHeight="1" x14ac:dyDescent="0.2">
      <c r="A591" s="452"/>
      <c r="B591" s="505" t="s">
        <v>240</v>
      </c>
      <c r="C591" s="506"/>
      <c r="D591" s="507"/>
      <c r="E591" s="508">
        <v>567134.80999999982</v>
      </c>
      <c r="F591" s="509">
        <v>0.41749016515658632</v>
      </c>
      <c r="G591" s="519"/>
      <c r="H591" s="513"/>
      <c r="I591" s="520"/>
      <c r="J591" s="457"/>
    </row>
    <row r="592" spans="1:10" s="486" customFormat="1" ht="16.5" hidden="1" customHeight="1" x14ac:dyDescent="0.2">
      <c r="A592" s="452"/>
      <c r="B592" s="514"/>
      <c r="C592" s="515"/>
      <c r="D592" s="516"/>
      <c r="E592" s="517"/>
      <c r="F592" s="518"/>
      <c r="G592" s="519"/>
      <c r="H592" s="513"/>
      <c r="I592" s="520"/>
      <c r="J592" s="457"/>
    </row>
    <row r="593" spans="1:10" s="486" customFormat="1" ht="16.5" hidden="1" customHeight="1" x14ac:dyDescent="0.2">
      <c r="A593" s="452"/>
      <c r="B593" s="514"/>
      <c r="C593" s="515"/>
      <c r="D593" s="516"/>
      <c r="E593" s="517"/>
      <c r="F593" s="518"/>
      <c r="G593" s="519"/>
      <c r="H593" s="513"/>
      <c r="I593" s="520"/>
      <c r="J593" s="457"/>
    </row>
    <row r="594" spans="1:10" s="486" customFormat="1" ht="16.5" hidden="1" customHeight="1" x14ac:dyDescent="0.2">
      <c r="A594" s="452"/>
      <c r="B594" s="514"/>
      <c r="C594" s="515"/>
      <c r="D594" s="516"/>
      <c r="E594" s="517"/>
      <c r="F594" s="518"/>
      <c r="G594" s="519"/>
      <c r="H594" s="513"/>
      <c r="I594" s="520"/>
      <c r="J594" s="457"/>
    </row>
    <row r="595" spans="1:10" s="486" customFormat="1" ht="16.5" customHeight="1" x14ac:dyDescent="0.2">
      <c r="A595" s="452"/>
      <c r="B595" s="514"/>
      <c r="C595" s="515"/>
      <c r="D595" s="572"/>
      <c r="E595" s="517"/>
      <c r="F595" s="518"/>
      <c r="G595" s="519"/>
      <c r="H595" s="513"/>
      <c r="I595" s="520"/>
      <c r="J595" s="457"/>
    </row>
    <row r="596" spans="1:10" s="486" customFormat="1" ht="16.5" customHeight="1" x14ac:dyDescent="0.2">
      <c r="A596" s="452"/>
      <c r="B596" s="126" t="s">
        <v>433</v>
      </c>
      <c r="C596" s="127"/>
      <c r="D596" s="128"/>
      <c r="E596" s="334"/>
      <c r="F596" s="249"/>
      <c r="G596" s="519"/>
      <c r="H596" s="513"/>
      <c r="I596" s="520"/>
      <c r="J596" s="457"/>
    </row>
    <row r="597" spans="1:10" s="486" customFormat="1" ht="16.5" customHeight="1" x14ac:dyDescent="0.2">
      <c r="A597" s="452"/>
      <c r="B597" s="514"/>
      <c r="C597" s="515"/>
      <c r="D597" s="516"/>
      <c r="E597" s="517"/>
      <c r="F597" s="518"/>
      <c r="G597" s="519"/>
      <c r="H597" s="513"/>
      <c r="I597" s="520"/>
      <c r="J597" s="457"/>
    </row>
    <row r="598" spans="1:10" s="486" customFormat="1" ht="16.5" customHeight="1" x14ac:dyDescent="0.2">
      <c r="A598" s="452"/>
      <c r="B598" s="505" t="s">
        <v>19</v>
      </c>
      <c r="C598" s="521"/>
      <c r="D598" s="522"/>
      <c r="E598" s="508"/>
      <c r="F598" s="509"/>
      <c r="G598" s="519"/>
      <c r="H598" s="513"/>
      <c r="I598" s="520"/>
      <c r="J598" s="457"/>
    </row>
    <row r="599" spans="1:10" s="486" customFormat="1" ht="16.5" customHeight="1" x14ac:dyDescent="0.2">
      <c r="A599" s="452"/>
      <c r="B599" s="514"/>
      <c r="C599" s="515"/>
      <c r="D599" s="516"/>
      <c r="E599" s="517"/>
      <c r="F599" s="518"/>
      <c r="G599" s="519"/>
      <c r="H599" s="513"/>
      <c r="I599" s="520"/>
      <c r="J599" s="457"/>
    </row>
    <row r="600" spans="1:10" s="486" customFormat="1" ht="16.5" customHeight="1" x14ac:dyDescent="0.2">
      <c r="A600" s="452"/>
      <c r="B600" s="505" t="s">
        <v>44</v>
      </c>
      <c r="C600" s="521"/>
      <c r="D600" s="522"/>
      <c r="E600" s="508"/>
      <c r="F600" s="509"/>
      <c r="G600" s="519"/>
      <c r="H600" s="513"/>
      <c r="I600" s="520"/>
    </row>
    <row r="601" spans="1:10" s="486" customFormat="1" ht="16.5" customHeight="1" x14ac:dyDescent="0.2">
      <c r="A601" s="452"/>
      <c r="B601" s="514"/>
      <c r="C601" s="515"/>
      <c r="D601" s="516"/>
      <c r="E601" s="517"/>
      <c r="F601" s="518"/>
      <c r="G601" s="519"/>
      <c r="H601" s="513"/>
      <c r="I601" s="520"/>
      <c r="J601" s="457"/>
    </row>
    <row r="602" spans="1:10" s="486" customFormat="1" ht="16.5" customHeight="1" x14ac:dyDescent="0.2">
      <c r="A602" s="452"/>
      <c r="B602" s="523" t="s">
        <v>42</v>
      </c>
      <c r="C602" s="521"/>
      <c r="D602" s="522"/>
      <c r="E602" s="524"/>
      <c r="F602" s="525"/>
      <c r="G602" s="519"/>
      <c r="H602" s="513"/>
      <c r="I602" s="520"/>
    </row>
    <row r="603" spans="1:10" s="486" customFormat="1" ht="16.5" customHeight="1" x14ac:dyDescent="0.2">
      <c r="A603" s="452"/>
      <c r="B603" s="526" t="s">
        <v>83</v>
      </c>
      <c r="C603" s="515"/>
      <c r="D603" s="527"/>
      <c r="E603" s="528"/>
      <c r="F603" s="529"/>
      <c r="G603" s="540"/>
      <c r="H603" s="513"/>
      <c r="I603" s="520"/>
      <c r="J603" s="457"/>
    </row>
    <row r="604" spans="1:10" s="486" customFormat="1" ht="16.5" customHeight="1" x14ac:dyDescent="0.2">
      <c r="A604" s="452"/>
      <c r="B604" s="530" t="s">
        <v>84</v>
      </c>
      <c r="C604" s="531"/>
      <c r="D604" s="532"/>
      <c r="E604" s="533"/>
      <c r="F604" s="534"/>
      <c r="G604" s="468"/>
      <c r="H604" s="541"/>
      <c r="I604" s="520"/>
    </row>
    <row r="605" spans="1:10" s="486" customFormat="1" ht="16.5" customHeight="1" thickBot="1" x14ac:dyDescent="0.25">
      <c r="A605" s="452"/>
      <c r="B605" s="535"/>
      <c r="C605" s="515"/>
      <c r="D605" s="582"/>
      <c r="E605" s="585"/>
      <c r="F605" s="586"/>
      <c r="G605" s="468"/>
      <c r="H605" s="541"/>
      <c r="I605" s="520"/>
    </row>
    <row r="606" spans="1:10" ht="16.5" customHeight="1" thickBot="1" x14ac:dyDescent="0.25">
      <c r="B606" s="536" t="s">
        <v>168</v>
      </c>
      <c r="C606" s="537"/>
      <c r="D606" s="537"/>
      <c r="E606" s="538">
        <v>3035198912.7154489</v>
      </c>
      <c r="F606" s="539">
        <v>3.1679519555814384E-2</v>
      </c>
      <c r="I606" s="111"/>
      <c r="J606" s="104"/>
    </row>
    <row r="607" spans="1:10" ht="16.5" customHeight="1" x14ac:dyDescent="0.2">
      <c r="B607" s="467"/>
      <c r="C607" s="468"/>
      <c r="D607" s="468"/>
      <c r="E607" s="468"/>
      <c r="F607" s="468"/>
      <c r="I607" s="111"/>
      <c r="J607" s="104"/>
    </row>
    <row r="608" spans="1:10" ht="16.5" customHeight="1" x14ac:dyDescent="0.2">
      <c r="I608" s="111"/>
    </row>
    <row r="609" spans="1:10" s="136" customFormat="1" ht="39" customHeight="1" x14ac:dyDescent="0.2">
      <c r="A609" s="6"/>
      <c r="B609" s="5"/>
      <c r="C609" s="3"/>
      <c r="D609" s="3"/>
      <c r="E609" s="3"/>
      <c r="F609" s="3"/>
      <c r="G609" s="3"/>
      <c r="H609" s="3"/>
      <c r="I609" s="85"/>
      <c r="J609" s="104"/>
    </row>
  </sheetData>
  <dataConsolidate/>
  <mergeCells count="90">
    <mergeCell ref="B586:C586"/>
    <mergeCell ref="B477:C477"/>
    <mergeCell ref="B494:C494"/>
    <mergeCell ref="B507:C507"/>
    <mergeCell ref="B497:C497"/>
    <mergeCell ref="B478:C478"/>
    <mergeCell ref="B502:C502"/>
    <mergeCell ref="B579:D579"/>
    <mergeCell ref="B562:D562"/>
    <mergeCell ref="B564:D564"/>
    <mergeCell ref="B572:D572"/>
    <mergeCell ref="B525:D525"/>
    <mergeCell ref="B520:D520"/>
    <mergeCell ref="B549:D549"/>
    <mergeCell ref="B521:D521"/>
    <mergeCell ref="B532:D532"/>
    <mergeCell ref="B534:D534"/>
    <mergeCell ref="B543:D543"/>
    <mergeCell ref="B556:D556"/>
    <mergeCell ref="B505:C505"/>
    <mergeCell ref="B550:D550"/>
    <mergeCell ref="B508:C508"/>
    <mergeCell ref="B512:C512"/>
    <mergeCell ref="B506:C506"/>
    <mergeCell ref="B514:C514"/>
    <mergeCell ref="B535:D535"/>
    <mergeCell ref="B495:C495"/>
    <mergeCell ref="B501:C501"/>
    <mergeCell ref="B484:C484"/>
    <mergeCell ref="B479:C479"/>
    <mergeCell ref="B496:C496"/>
    <mergeCell ref="B500:C500"/>
    <mergeCell ref="B481:C481"/>
    <mergeCell ref="B498:C498"/>
    <mergeCell ref="B499:C499"/>
    <mergeCell ref="B490:C490"/>
    <mergeCell ref="B485:C485"/>
    <mergeCell ref="B480:C480"/>
    <mergeCell ref="B492:C492"/>
    <mergeCell ref="B491:C491"/>
    <mergeCell ref="B489:C489"/>
    <mergeCell ref="B493:C493"/>
    <mergeCell ref="B513:C513"/>
    <mergeCell ref="B557:D557"/>
    <mergeCell ref="B509:C509"/>
    <mergeCell ref="B522:D522"/>
    <mergeCell ref="B523:D523"/>
    <mergeCell ref="B524:D524"/>
    <mergeCell ref="B548:D548"/>
    <mergeCell ref="B526:D526"/>
    <mergeCell ref="B531:D531"/>
    <mergeCell ref="B527:D527"/>
    <mergeCell ref="B536:D536"/>
    <mergeCell ref="B511:C511"/>
    <mergeCell ref="B510:C510"/>
    <mergeCell ref="B519:C519"/>
    <mergeCell ref="B515:C515"/>
    <mergeCell ref="B533:D533"/>
    <mergeCell ref="B537:D537"/>
    <mergeCell ref="B538:D538"/>
    <mergeCell ref="B541:D541"/>
    <mergeCell ref="B542:D542"/>
    <mergeCell ref="B539:D539"/>
    <mergeCell ref="B540:D540"/>
    <mergeCell ref="B566:D566"/>
    <mergeCell ref="B555:D555"/>
    <mergeCell ref="B560:D560"/>
    <mergeCell ref="B559:D559"/>
    <mergeCell ref="B544:D544"/>
    <mergeCell ref="B551:D551"/>
    <mergeCell ref="B552:D552"/>
    <mergeCell ref="B553:D553"/>
    <mergeCell ref="B563:D563"/>
    <mergeCell ref="B565:D565"/>
    <mergeCell ref="B545:D545"/>
    <mergeCell ref="B547:D547"/>
    <mergeCell ref="B558:D558"/>
    <mergeCell ref="B561:D561"/>
    <mergeCell ref="B580:D580"/>
    <mergeCell ref="B567:D567"/>
    <mergeCell ref="B578:D578"/>
    <mergeCell ref="B581:D581"/>
    <mergeCell ref="B568:D568"/>
    <mergeCell ref="B569:D569"/>
    <mergeCell ref="B571:D571"/>
    <mergeCell ref="B575:D575"/>
    <mergeCell ref="B577:D577"/>
    <mergeCell ref="B574:D574"/>
    <mergeCell ref="B570:D570"/>
    <mergeCell ref="B576:D576"/>
  </mergeCells>
  <phoneticPr fontId="22" type="noConversion"/>
  <printOptions headings="1"/>
  <pageMargins left="0.19685039370078741" right="0.19685039370078741" top="0.27559055118110237" bottom="0.19685039370078741" header="0.31496062992125984" footer="0.51181102362204722"/>
  <pageSetup paperSize="9" scale="32" fitToHeight="7" orientation="portrait" verticalDpi="1200" r:id="rId1"/>
  <headerFooter alignWithMargins="0"/>
  <rowBreaks count="4" manualBreakCount="4">
    <brk id="135" max="8" man="1"/>
    <brk id="268" max="8" man="1"/>
    <brk id="384" max="8" man="1"/>
    <brk id="472" max="8"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tabColor indexed="45"/>
  </sheetPr>
  <dimension ref="A1:I23"/>
  <sheetViews>
    <sheetView showZeros="0" view="pageBreakPreview" zoomScale="115" zoomScaleNormal="100" zoomScaleSheetLayoutView="115" workbookViewId="0">
      <selection activeCell="D21" sqref="D21:F21"/>
    </sheetView>
  </sheetViews>
  <sheetFormatPr baseColWidth="10" defaultRowHeight="11.25" x14ac:dyDescent="0.2"/>
  <cols>
    <col min="1" max="1" width="4" style="6" customWidth="1"/>
    <col min="2" max="2" width="45.42578125" style="5" customWidth="1"/>
    <col min="3" max="3" width="13.7109375" style="3" customWidth="1"/>
    <col min="4" max="4" width="14.7109375" style="3" customWidth="1"/>
    <col min="5" max="5" width="2.28515625" style="3" customWidth="1"/>
    <col min="6" max="6" width="10.42578125" style="3" customWidth="1"/>
    <col min="7" max="7" width="2.5703125" style="3" customWidth="1"/>
    <col min="8" max="16384" width="11.42578125" style="5"/>
  </cols>
  <sheetData>
    <row r="1" spans="1:9" x14ac:dyDescent="0.2">
      <c r="B1" s="43"/>
      <c r="G1" s="4"/>
    </row>
    <row r="2" spans="1:9" s="136" customFormat="1" ht="24.75" customHeight="1" x14ac:dyDescent="0.15">
      <c r="A2" s="6"/>
      <c r="B2" s="137" t="s">
        <v>332</v>
      </c>
      <c r="C2" s="138"/>
      <c r="D2" s="138"/>
      <c r="E2" s="138"/>
      <c r="F2" s="138"/>
      <c r="G2" s="138"/>
    </row>
    <row r="3" spans="1:9" ht="12" customHeight="1" x14ac:dyDescent="0.2">
      <c r="B3" s="9">
        <f>CUMUL_Maladie_mnt!B3</f>
        <v>0</v>
      </c>
      <c r="C3" s="11" t="str">
        <f>CUMUL_Maladie_mnt!C3</f>
        <v>PERIODE DU 1.1 AU 31.7.2024</v>
      </c>
      <c r="D3" s="11"/>
      <c r="H3" s="3"/>
      <c r="I3" s="3"/>
    </row>
    <row r="4" spans="1:9" ht="19.5" customHeight="1" x14ac:dyDescent="0.2">
      <c r="B4" s="12" t="s">
        <v>46</v>
      </c>
      <c r="C4" s="87"/>
      <c r="D4" s="139"/>
      <c r="E4" s="139"/>
      <c r="F4" s="140"/>
      <c r="G4" s="86"/>
    </row>
    <row r="5" spans="1:9" ht="25.5" customHeight="1" x14ac:dyDescent="0.2">
      <c r="B5" s="141" t="s">
        <v>15</v>
      </c>
      <c r="C5" s="142"/>
      <c r="D5" s="189" t="s">
        <v>6</v>
      </c>
      <c r="E5" s="143"/>
      <c r="F5" s="341" t="s">
        <v>333</v>
      </c>
      <c r="G5" s="144"/>
    </row>
    <row r="6" spans="1:9" ht="25.5" customHeight="1" x14ac:dyDescent="0.2">
      <c r="B6" s="145" t="s">
        <v>32</v>
      </c>
      <c r="C6" s="146"/>
      <c r="D6" s="365"/>
      <c r="E6" s="257"/>
      <c r="F6" s="388"/>
      <c r="G6" s="144"/>
    </row>
    <row r="7" spans="1:9" s="95" customFormat="1" ht="25.5" customHeight="1" x14ac:dyDescent="0.2">
      <c r="A7" s="91"/>
      <c r="B7" s="147" t="s">
        <v>16</v>
      </c>
      <c r="C7" s="148"/>
      <c r="D7" s="364"/>
      <c r="E7" s="258"/>
      <c r="F7" s="239"/>
      <c r="G7" s="94"/>
    </row>
    <row r="8" spans="1:9" ht="15" hidden="1" customHeight="1" x14ac:dyDescent="0.2">
      <c r="B8" s="149" t="s">
        <v>334</v>
      </c>
      <c r="C8" s="68"/>
      <c r="D8" s="364">
        <v>4276746494.5900021</v>
      </c>
      <c r="E8" s="258"/>
      <c r="F8" s="239">
        <v>6.1894016793189621E-2</v>
      </c>
      <c r="G8" s="20"/>
    </row>
    <row r="9" spans="1:9" ht="15" hidden="1" customHeight="1" x14ac:dyDescent="0.2">
      <c r="B9" s="149" t="s">
        <v>335</v>
      </c>
      <c r="C9" s="68"/>
      <c r="D9" s="364"/>
      <c r="E9" s="258"/>
      <c r="F9" s="239"/>
      <c r="G9" s="20"/>
    </row>
    <row r="10" spans="1:9" ht="15" customHeight="1" x14ac:dyDescent="0.2">
      <c r="B10" s="149" t="s">
        <v>317</v>
      </c>
      <c r="C10" s="68"/>
      <c r="D10" s="364">
        <v>4276746494.5900021</v>
      </c>
      <c r="E10" s="258"/>
      <c r="F10" s="239">
        <v>6.1894016793189621E-2</v>
      </c>
      <c r="G10" s="20"/>
    </row>
    <row r="11" spans="1:9" ht="24" hidden="1" customHeight="1" x14ac:dyDescent="0.2">
      <c r="B11" s="149" t="s">
        <v>336</v>
      </c>
      <c r="C11" s="68"/>
      <c r="D11" s="364">
        <v>160748475.74999991</v>
      </c>
      <c r="E11" s="258"/>
      <c r="F11" s="239">
        <v>3.7496765936208876E-2</v>
      </c>
      <c r="G11" s="20"/>
    </row>
    <row r="12" spans="1:9" ht="12.75" hidden="1" customHeight="1" x14ac:dyDescent="0.2">
      <c r="B12" s="149" t="s">
        <v>337</v>
      </c>
      <c r="C12" s="68"/>
      <c r="D12" s="364"/>
      <c r="E12" s="258"/>
      <c r="F12" s="239"/>
      <c r="G12" s="20"/>
    </row>
    <row r="13" spans="1:9" ht="13.5" customHeight="1" x14ac:dyDescent="0.2">
      <c r="B13" s="149" t="s">
        <v>318</v>
      </c>
      <c r="C13" s="68"/>
      <c r="D13" s="364">
        <v>160748475.74999991</v>
      </c>
      <c r="E13" s="258"/>
      <c r="F13" s="239">
        <v>3.7496765936208876E-2</v>
      </c>
      <c r="G13" s="20"/>
    </row>
    <row r="14" spans="1:9" ht="21.75" hidden="1" customHeight="1" x14ac:dyDescent="0.2">
      <c r="B14" s="149" t="s">
        <v>338</v>
      </c>
      <c r="C14" s="68"/>
      <c r="D14" s="364">
        <v>91245567.149999991</v>
      </c>
      <c r="E14" s="258"/>
      <c r="F14" s="239">
        <v>-8.3588378143574227E-3</v>
      </c>
      <c r="G14" s="20"/>
    </row>
    <row r="15" spans="1:9" ht="14.25" hidden="1" customHeight="1" x14ac:dyDescent="0.2">
      <c r="B15" s="149" t="s">
        <v>339</v>
      </c>
      <c r="C15" s="68"/>
      <c r="D15" s="365"/>
      <c r="E15" s="257"/>
      <c r="F15" s="239"/>
      <c r="G15" s="20"/>
    </row>
    <row r="16" spans="1:9" ht="16.5" customHeight="1" x14ac:dyDescent="0.2">
      <c r="B16" s="149" t="s">
        <v>319</v>
      </c>
      <c r="C16" s="68"/>
      <c r="D16" s="364">
        <v>91245567.149999991</v>
      </c>
      <c r="E16" s="258"/>
      <c r="F16" s="239">
        <v>-8.3588378143574227E-3</v>
      </c>
      <c r="G16" s="20"/>
    </row>
    <row r="17" spans="1:7" s="63" customFormat="1" ht="29.25" customHeight="1" x14ac:dyDescent="0.2">
      <c r="A17" s="61"/>
      <c r="B17" s="151" t="s">
        <v>17</v>
      </c>
      <c r="C17" s="152"/>
      <c r="D17" s="426">
        <v>4528740537.4900026</v>
      </c>
      <c r="E17" s="397"/>
      <c r="F17" s="389">
        <v>5.9497348499002456E-2</v>
      </c>
      <c r="G17" s="153"/>
    </row>
    <row r="18" spans="1:7" ht="20.25" customHeight="1" thickBot="1" x14ac:dyDescent="0.25">
      <c r="B18" s="97" t="s">
        <v>18</v>
      </c>
      <c r="C18" s="150"/>
      <c r="D18" s="364"/>
      <c r="E18" s="258"/>
      <c r="F18" s="390"/>
      <c r="G18" s="20"/>
    </row>
    <row r="19" spans="1:7" s="121" customFormat="1" ht="42.75" customHeight="1" thickBot="1" x14ac:dyDescent="0.25">
      <c r="A19" s="114"/>
      <c r="B19" s="154" t="s">
        <v>19</v>
      </c>
      <c r="C19" s="155"/>
      <c r="D19" s="366">
        <v>4528740537.4900026</v>
      </c>
      <c r="E19" s="259"/>
      <c r="F19" s="260">
        <v>5.9497348499002456E-2</v>
      </c>
      <c r="G19" s="156"/>
    </row>
    <row r="20" spans="1:7" s="160" customFormat="1" ht="42.75" customHeight="1" thickBot="1" x14ac:dyDescent="0.25">
      <c r="A20" s="6"/>
      <c r="B20" s="157"/>
      <c r="C20" s="158"/>
      <c r="D20" s="159"/>
      <c r="E20" s="159"/>
      <c r="F20" s="188"/>
      <c r="G20" s="47"/>
    </row>
    <row r="21" spans="1:7" s="121" customFormat="1" ht="53.25" customHeight="1" thickBot="1" x14ac:dyDescent="0.25">
      <c r="A21" s="114"/>
      <c r="B21" s="379" t="s">
        <v>44</v>
      </c>
      <c r="C21" s="380"/>
      <c r="D21" s="381">
        <v>64169184.159999982</v>
      </c>
      <c r="E21" s="259"/>
      <c r="F21" s="260">
        <v>5.7827685298561526E-2</v>
      </c>
      <c r="G21" s="156"/>
    </row>
    <row r="22" spans="1:7" ht="29.25" customHeight="1" x14ac:dyDescent="0.2">
      <c r="B22" s="382"/>
      <c r="C22" s="159"/>
      <c r="D22" s="159"/>
      <c r="E22" s="159"/>
      <c r="F22" s="47"/>
      <c r="G22" s="47"/>
    </row>
    <row r="23" spans="1:7" ht="9" customHeight="1" x14ac:dyDescent="0.2">
      <c r="A23" s="1"/>
      <c r="F23" s="4"/>
      <c r="G23" s="4"/>
    </row>
  </sheetData>
  <dataConsolidate/>
  <phoneticPr fontId="22" type="noConversion"/>
  <pageMargins left="0.19685039370078741" right="0.19685039370078741" top="0.27559055118110237" bottom="0.19685039370078741" header="0.31496062992125984" footer="0.51181102362204722"/>
  <pageSetup paperSize="9" scale="88" orientation="portrait" horizontalDpi="1200" verticalDpi="1200" r:id="rId1"/>
  <headerFooter alignWithMargins="0">
    <oddFooter xml:space="preserve">&amp;R&amp;8
</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3">
    <tabColor indexed="45"/>
  </sheetPr>
  <dimension ref="A1:K601"/>
  <sheetViews>
    <sheetView showZeros="0" view="pageBreakPreview" topLeftCell="A430" zoomScale="115" zoomScaleNormal="100" zoomScaleSheetLayoutView="115" workbookViewId="0">
      <selection activeCell="E600" sqref="E600:F600"/>
    </sheetView>
  </sheetViews>
  <sheetFormatPr baseColWidth="10" defaultRowHeight="11.25" x14ac:dyDescent="0.2"/>
  <cols>
    <col min="1" max="1" width="4" style="6" customWidth="1"/>
    <col min="2" max="2" width="64.28515625" style="5" customWidth="1"/>
    <col min="3" max="3" width="15" style="3" bestFit="1" customWidth="1"/>
    <col min="4" max="4" width="14.85546875" style="3" customWidth="1"/>
    <col min="5" max="5" width="15" style="3" customWidth="1"/>
    <col min="6" max="6" width="14.85546875" style="3" bestFit="1" customWidth="1"/>
    <col min="7" max="7" width="3.85546875" style="3" customWidth="1"/>
    <col min="8" max="8" width="6.5703125" style="3" bestFit="1" customWidth="1"/>
    <col min="9" max="9" width="2.5703125" style="3" customWidth="1"/>
    <col min="10" max="10" width="4" style="5" bestFit="1" customWidth="1"/>
    <col min="11" max="16384" width="11.42578125" style="5"/>
  </cols>
  <sheetData>
    <row r="1" spans="1:9" ht="9" customHeight="1" x14ac:dyDescent="0.2">
      <c r="A1" s="1"/>
      <c r="B1" s="43"/>
      <c r="F1" s="5"/>
      <c r="G1" s="5"/>
      <c r="H1" s="5"/>
      <c r="I1" s="4"/>
    </row>
    <row r="2" spans="1:9" ht="15" customHeight="1" x14ac:dyDescent="0.25">
      <c r="B2" s="7" t="s">
        <v>288</v>
      </c>
      <c r="C2" s="8"/>
      <c r="D2" s="8"/>
      <c r="E2" s="8"/>
      <c r="F2" s="8"/>
      <c r="G2" s="8"/>
      <c r="H2" s="8"/>
      <c r="I2" s="8"/>
    </row>
    <row r="3" spans="1:9" ht="12" customHeight="1" x14ac:dyDescent="0.2">
      <c r="B3" s="9"/>
      <c r="C3" s="10" t="str">
        <f>CUMUL_Tousrisques_mnt!C3</f>
        <v>PERIODE DU 1.1 AU 31.7.2024</v>
      </c>
      <c r="D3" s="11"/>
    </row>
    <row r="4" spans="1:9" ht="14.25" customHeight="1" x14ac:dyDescent="0.2">
      <c r="B4" s="12" t="s">
        <v>173</v>
      </c>
      <c r="C4" s="13"/>
      <c r="D4" s="13"/>
      <c r="E4" s="13"/>
      <c r="F4" s="14"/>
      <c r="G4" s="15"/>
      <c r="H4" s="5"/>
      <c r="I4" s="5"/>
    </row>
    <row r="5" spans="1:9" ht="12" customHeight="1" x14ac:dyDescent="0.2">
      <c r="B5" s="16" t="s">
        <v>4</v>
      </c>
      <c r="C5" s="18" t="s">
        <v>6</v>
      </c>
      <c r="D5" s="219" t="s">
        <v>3</v>
      </c>
      <c r="E5" s="219" t="s">
        <v>237</v>
      </c>
      <c r="F5" s="19" t="str">
        <f>CUMUL_Maladie_mnt!$H$5</f>
        <v>PCAP</v>
      </c>
      <c r="G5" s="20"/>
      <c r="H5" s="5"/>
      <c r="I5" s="5"/>
    </row>
    <row r="6" spans="1:9" ht="9.75" customHeight="1" x14ac:dyDescent="0.2">
      <c r="B6" s="21"/>
      <c r="C6" s="17"/>
      <c r="D6" s="220" t="s">
        <v>241</v>
      </c>
      <c r="E6" s="220" t="s">
        <v>239</v>
      </c>
      <c r="F6" s="22" t="str">
        <f>CUMUL_Maladie_mnt!$H$6</f>
        <v>en %</v>
      </c>
      <c r="G6" s="23"/>
      <c r="H6" s="5"/>
      <c r="I6" s="5"/>
    </row>
    <row r="7" spans="1:9" s="28" customFormat="1" ht="16.5" customHeight="1" x14ac:dyDescent="0.2">
      <c r="A7" s="24"/>
      <c r="B7" s="25" t="s">
        <v>170</v>
      </c>
      <c r="C7" s="287"/>
      <c r="D7" s="288"/>
      <c r="E7" s="288"/>
      <c r="F7" s="181"/>
      <c r="G7" s="27"/>
    </row>
    <row r="8" spans="1:9" ht="6.75" customHeight="1" x14ac:dyDescent="0.2">
      <c r="B8" s="29"/>
      <c r="C8" s="289"/>
      <c r="D8" s="290"/>
      <c r="E8" s="290"/>
      <c r="F8" s="179"/>
      <c r="G8" s="20"/>
      <c r="H8" s="5"/>
      <c r="I8" s="5"/>
    </row>
    <row r="9" spans="1:9" s="28" customFormat="1" ht="14.25" customHeight="1" x14ac:dyDescent="0.2">
      <c r="A9" s="24"/>
      <c r="B9" s="31" t="s">
        <v>88</v>
      </c>
      <c r="C9" s="291"/>
      <c r="D9" s="292"/>
      <c r="E9" s="292"/>
      <c r="F9" s="178"/>
      <c r="G9" s="27"/>
    </row>
    <row r="10" spans="1:9" ht="10.5" customHeight="1" x14ac:dyDescent="0.2">
      <c r="B10" s="16" t="s">
        <v>22</v>
      </c>
      <c r="C10" s="289">
        <v>39303623.180000007</v>
      </c>
      <c r="D10" s="290">
        <v>1550296.6800000018</v>
      </c>
      <c r="E10" s="290">
        <v>35176.859999999993</v>
      </c>
      <c r="F10" s="179">
        <v>4.2745961875878757E-2</v>
      </c>
      <c r="G10" s="20"/>
      <c r="H10" s="5"/>
      <c r="I10" s="5"/>
    </row>
    <row r="11" spans="1:9" ht="10.5" customHeight="1" x14ac:dyDescent="0.2">
      <c r="B11" s="16" t="s">
        <v>100</v>
      </c>
      <c r="C11" s="289">
        <v>324823.02000000008</v>
      </c>
      <c r="D11" s="290">
        <v>26.5</v>
      </c>
      <c r="E11" s="290">
        <v>856.93</v>
      </c>
      <c r="F11" s="179">
        <v>-8.6120253324817875E-2</v>
      </c>
      <c r="G11" s="20"/>
      <c r="H11" s="5"/>
      <c r="I11" s="5"/>
    </row>
    <row r="12" spans="1:9" ht="10.5" customHeight="1" x14ac:dyDescent="0.2">
      <c r="B12" s="16" t="s">
        <v>340</v>
      </c>
      <c r="C12" s="289">
        <v>2182796.4699999997</v>
      </c>
      <c r="D12" s="290">
        <v>158307.14999999997</v>
      </c>
      <c r="E12" s="290">
        <v>1816.2900000000002</v>
      </c>
      <c r="F12" s="179">
        <v>0.1095159706385247</v>
      </c>
      <c r="G12" s="20"/>
      <c r="H12" s="5"/>
      <c r="I12" s="5"/>
    </row>
    <row r="13" spans="1:9" ht="10.5" customHeight="1" x14ac:dyDescent="0.2">
      <c r="B13" s="340" t="s">
        <v>90</v>
      </c>
      <c r="C13" s="289">
        <v>2157410.9799999995</v>
      </c>
      <c r="D13" s="290">
        <v>155619.66999999995</v>
      </c>
      <c r="E13" s="290">
        <v>1697.6100000000001</v>
      </c>
      <c r="F13" s="179">
        <v>0.11046442269271872</v>
      </c>
      <c r="G13" s="20"/>
      <c r="H13" s="5"/>
      <c r="I13" s="5"/>
    </row>
    <row r="14" spans="1:9" ht="10.5" customHeight="1" x14ac:dyDescent="0.2">
      <c r="B14" s="33" t="s">
        <v>304</v>
      </c>
      <c r="C14" s="289">
        <v>507125.98000000016</v>
      </c>
      <c r="D14" s="290">
        <v>50809.579999999936</v>
      </c>
      <c r="E14" s="290">
        <v>326.36</v>
      </c>
      <c r="F14" s="179">
        <v>6.6250995156911019E-2</v>
      </c>
      <c r="G14" s="20"/>
      <c r="H14" s="5"/>
      <c r="I14" s="5"/>
    </row>
    <row r="15" spans="1:9" ht="10.5" customHeight="1" x14ac:dyDescent="0.2">
      <c r="B15" s="33" t="s">
        <v>305</v>
      </c>
      <c r="C15" s="289"/>
      <c r="D15" s="290"/>
      <c r="E15" s="290"/>
      <c r="F15" s="179"/>
      <c r="G15" s="20"/>
      <c r="H15" s="5"/>
      <c r="I15" s="5"/>
    </row>
    <row r="16" spans="1:9" ht="10.5" customHeight="1" x14ac:dyDescent="0.2">
      <c r="B16" s="33" t="s">
        <v>306</v>
      </c>
      <c r="C16" s="289">
        <v>796.29</v>
      </c>
      <c r="D16" s="290">
        <v>566.84</v>
      </c>
      <c r="E16" s="290"/>
      <c r="F16" s="179"/>
      <c r="G16" s="20"/>
      <c r="H16" s="5"/>
      <c r="I16" s="5"/>
    </row>
    <row r="17" spans="1:9" ht="10.5" customHeight="1" x14ac:dyDescent="0.2">
      <c r="B17" s="33" t="s">
        <v>307</v>
      </c>
      <c r="C17" s="289">
        <v>299508.41999999975</v>
      </c>
      <c r="D17" s="290">
        <v>8381.5500000000011</v>
      </c>
      <c r="E17" s="290">
        <v>299.57</v>
      </c>
      <c r="F17" s="179">
        <v>-2.177461948510595E-2</v>
      </c>
      <c r="G17" s="20"/>
      <c r="H17" s="5"/>
      <c r="I17" s="5"/>
    </row>
    <row r="18" spans="1:9" ht="10.5" customHeight="1" x14ac:dyDescent="0.2">
      <c r="B18" s="33" t="s">
        <v>308</v>
      </c>
      <c r="C18" s="289">
        <v>69141.430000000022</v>
      </c>
      <c r="D18" s="290">
        <v>485.93000000000006</v>
      </c>
      <c r="E18" s="290">
        <v>69.67</v>
      </c>
      <c r="F18" s="179">
        <v>0.25103573809853508</v>
      </c>
      <c r="G18" s="20"/>
      <c r="H18" s="5"/>
      <c r="I18" s="5"/>
    </row>
    <row r="19" spans="1:9" ht="10.5" customHeight="1" x14ac:dyDescent="0.2">
      <c r="B19" s="33" t="s">
        <v>309</v>
      </c>
      <c r="C19" s="289">
        <v>1280838.8599999994</v>
      </c>
      <c r="D19" s="290">
        <v>95375.770000000033</v>
      </c>
      <c r="E19" s="290">
        <v>1002.0100000000001</v>
      </c>
      <c r="F19" s="179">
        <v>0.15867282360886703</v>
      </c>
      <c r="G19" s="20"/>
      <c r="H19" s="5"/>
      <c r="I19" s="5"/>
    </row>
    <row r="20" spans="1:9" ht="10.5" customHeight="1" x14ac:dyDescent="0.2">
      <c r="B20" s="33" t="s">
        <v>89</v>
      </c>
      <c r="C20" s="289">
        <v>25385.489999999991</v>
      </c>
      <c r="D20" s="290">
        <v>2687.48</v>
      </c>
      <c r="E20" s="290">
        <v>118.68000000000004</v>
      </c>
      <c r="F20" s="179">
        <v>3.4429939659078812E-2</v>
      </c>
      <c r="G20" s="20"/>
      <c r="H20" s="5"/>
      <c r="I20" s="5"/>
    </row>
    <row r="21" spans="1:9" ht="10.5" customHeight="1" x14ac:dyDescent="0.2">
      <c r="B21" s="16" t="s">
        <v>97</v>
      </c>
      <c r="C21" s="289"/>
      <c r="D21" s="290"/>
      <c r="E21" s="290"/>
      <c r="F21" s="179"/>
      <c r="G21" s="20"/>
      <c r="H21" s="5"/>
      <c r="I21" s="5"/>
    </row>
    <row r="22" spans="1:9" ht="10.5" customHeight="1" x14ac:dyDescent="0.2">
      <c r="B22" s="16" t="s">
        <v>96</v>
      </c>
      <c r="C22" s="289"/>
      <c r="D22" s="290"/>
      <c r="E22" s="290"/>
      <c r="F22" s="179"/>
      <c r="G22" s="20"/>
      <c r="H22" s="5"/>
      <c r="I22" s="5"/>
    </row>
    <row r="23" spans="1:9" ht="11.25" customHeight="1" x14ac:dyDescent="0.2">
      <c r="B23" s="16" t="s">
        <v>91</v>
      </c>
      <c r="C23" s="289">
        <v>160688.18</v>
      </c>
      <c r="D23" s="290">
        <v>9890.09</v>
      </c>
      <c r="E23" s="290">
        <v>1600</v>
      </c>
      <c r="F23" s="179">
        <v>7.4069885316725648E-2</v>
      </c>
      <c r="G23" s="34"/>
      <c r="H23" s="5"/>
      <c r="I23" s="5"/>
    </row>
    <row r="24" spans="1:9" ht="10.5" customHeight="1" x14ac:dyDescent="0.2">
      <c r="B24" s="16" t="s">
        <v>252</v>
      </c>
      <c r="C24" s="289"/>
      <c r="D24" s="290"/>
      <c r="E24" s="290"/>
      <c r="F24" s="179"/>
      <c r="G24" s="34"/>
      <c r="H24" s="5"/>
      <c r="I24" s="5"/>
    </row>
    <row r="25" spans="1:9" ht="10.5" customHeight="1" x14ac:dyDescent="0.2">
      <c r="B25" s="16" t="s">
        <v>95</v>
      </c>
      <c r="C25" s="289">
        <v>1946.0000000000009</v>
      </c>
      <c r="D25" s="290">
        <v>1946.0000000000009</v>
      </c>
      <c r="E25" s="290"/>
      <c r="F25" s="179">
        <v>0.80821408660100436</v>
      </c>
      <c r="G25" s="34"/>
      <c r="H25" s="5"/>
      <c r="I25" s="5"/>
    </row>
    <row r="26" spans="1:9" ht="10.5" customHeight="1" x14ac:dyDescent="0.2">
      <c r="B26" s="16" t="s">
        <v>381</v>
      </c>
      <c r="C26" s="289">
        <v>447559.97999999992</v>
      </c>
      <c r="D26" s="290">
        <v>40</v>
      </c>
      <c r="E26" s="290">
        <v>248</v>
      </c>
      <c r="F26" s="179">
        <v>8.0011956557752839E-3</v>
      </c>
      <c r="G26" s="34"/>
      <c r="H26" s="5"/>
      <c r="I26" s="5"/>
    </row>
    <row r="27" spans="1:9" s="486" customFormat="1" ht="10.5" customHeight="1" x14ac:dyDescent="0.2">
      <c r="A27" s="452"/>
      <c r="B27" s="563" t="s">
        <v>310</v>
      </c>
      <c r="C27" s="568"/>
      <c r="D27" s="569"/>
      <c r="E27" s="569"/>
      <c r="F27" s="570"/>
      <c r="G27" s="571"/>
    </row>
    <row r="28" spans="1:9" s="486" customFormat="1" ht="10.5" customHeight="1" x14ac:dyDescent="0.2">
      <c r="A28" s="452"/>
      <c r="B28" s="563" t="s">
        <v>311</v>
      </c>
      <c r="C28" s="568"/>
      <c r="D28" s="569"/>
      <c r="E28" s="569"/>
      <c r="F28" s="570"/>
      <c r="G28" s="571"/>
    </row>
    <row r="29" spans="1:9" s="486" customFormat="1" ht="10.5" customHeight="1" x14ac:dyDescent="0.2">
      <c r="A29" s="452"/>
      <c r="B29" s="563" t="s">
        <v>312</v>
      </c>
      <c r="C29" s="568"/>
      <c r="D29" s="569"/>
      <c r="E29" s="569"/>
      <c r="F29" s="570"/>
      <c r="G29" s="571"/>
    </row>
    <row r="30" spans="1:9" s="486" customFormat="1" ht="10.5" customHeight="1" x14ac:dyDescent="0.2">
      <c r="A30" s="452"/>
      <c r="B30" s="563" t="s">
        <v>313</v>
      </c>
      <c r="C30" s="568"/>
      <c r="D30" s="569"/>
      <c r="E30" s="569"/>
      <c r="F30" s="570"/>
      <c r="G30" s="571"/>
    </row>
    <row r="31" spans="1:9" s="486" customFormat="1" ht="10.5" customHeight="1" x14ac:dyDescent="0.2">
      <c r="A31" s="452"/>
      <c r="B31" s="574" t="s">
        <v>448</v>
      </c>
      <c r="C31" s="568"/>
      <c r="D31" s="569"/>
      <c r="E31" s="569"/>
      <c r="F31" s="570"/>
      <c r="G31" s="571"/>
    </row>
    <row r="32" spans="1:9" s="486" customFormat="1" ht="10.5" customHeight="1" x14ac:dyDescent="0.2">
      <c r="A32" s="452"/>
      <c r="B32" s="16" t="s">
        <v>489</v>
      </c>
      <c r="C32" s="568"/>
      <c r="D32" s="569"/>
      <c r="E32" s="569"/>
      <c r="F32" s="570"/>
      <c r="G32" s="571"/>
    </row>
    <row r="33" spans="1:9" s="486" customFormat="1" ht="10.5" customHeight="1" x14ac:dyDescent="0.2">
      <c r="A33" s="452"/>
      <c r="B33" s="574" t="s">
        <v>487</v>
      </c>
      <c r="C33" s="568"/>
      <c r="D33" s="569"/>
      <c r="E33" s="569"/>
      <c r="F33" s="570"/>
      <c r="G33" s="571"/>
    </row>
    <row r="34" spans="1:9" ht="10.5" customHeight="1" x14ac:dyDescent="0.2">
      <c r="B34" s="16" t="s">
        <v>99</v>
      </c>
      <c r="C34" s="289">
        <v>7260.9400000000005</v>
      </c>
      <c r="D34" s="290">
        <v>3040</v>
      </c>
      <c r="E34" s="290"/>
      <c r="F34" s="179">
        <v>0.35656635104737266</v>
      </c>
      <c r="G34" s="34"/>
      <c r="H34" s="5"/>
      <c r="I34" s="5"/>
    </row>
    <row r="35" spans="1:9" ht="10.5" customHeight="1" x14ac:dyDescent="0.2">
      <c r="B35" s="16" t="s">
        <v>98</v>
      </c>
      <c r="C35" s="289"/>
      <c r="D35" s="290"/>
      <c r="E35" s="290"/>
      <c r="F35" s="179"/>
      <c r="G35" s="36"/>
      <c r="H35" s="5"/>
      <c r="I35" s="5"/>
    </row>
    <row r="36" spans="1:9" s="28" customFormat="1" ht="10.5" customHeight="1" x14ac:dyDescent="0.2">
      <c r="A36" s="24"/>
      <c r="B36" s="16" t="s">
        <v>279</v>
      </c>
      <c r="C36" s="289">
        <v>-1841115</v>
      </c>
      <c r="D36" s="290">
        <v>-2902</v>
      </c>
      <c r="E36" s="290">
        <v>-1608</v>
      </c>
      <c r="F36" s="179">
        <v>0.31713687638430232</v>
      </c>
      <c r="G36" s="36"/>
      <c r="H36" s="5"/>
    </row>
    <row r="37" spans="1:9" s="28" customFormat="1" ht="10.5" customHeight="1" x14ac:dyDescent="0.2">
      <c r="A37" s="24"/>
      <c r="B37" s="35" t="s">
        <v>101</v>
      </c>
      <c r="C37" s="291">
        <v>40587597.769999996</v>
      </c>
      <c r="D37" s="292">
        <v>1720644.4200000018</v>
      </c>
      <c r="E37" s="292">
        <v>38090.079999999994</v>
      </c>
      <c r="F37" s="178">
        <v>3.4937848924756487E-2</v>
      </c>
      <c r="G37" s="36"/>
    </row>
    <row r="38" spans="1:9" s="28" customFormat="1" ht="24.75" customHeight="1" x14ac:dyDescent="0.2">
      <c r="A38" s="24"/>
      <c r="B38" s="31" t="s">
        <v>102</v>
      </c>
      <c r="C38" s="291"/>
      <c r="D38" s="292"/>
      <c r="E38" s="292"/>
      <c r="F38" s="178"/>
      <c r="G38" s="20"/>
    </row>
    <row r="39" spans="1:9" ht="10.5" customHeight="1" x14ac:dyDescent="0.2">
      <c r="B39" s="16" t="s">
        <v>104</v>
      </c>
      <c r="C39" s="289">
        <v>42972606.069999993</v>
      </c>
      <c r="D39" s="290">
        <v>20896327.179999992</v>
      </c>
      <c r="E39" s="290">
        <v>69665.72</v>
      </c>
      <c r="F39" s="179">
        <v>4.8523180638115226E-2</v>
      </c>
      <c r="G39" s="34"/>
      <c r="H39" s="5"/>
      <c r="I39" s="5"/>
    </row>
    <row r="40" spans="1:9" ht="10.5" customHeight="1" x14ac:dyDescent="0.2">
      <c r="B40" s="33" t="s">
        <v>106</v>
      </c>
      <c r="C40" s="289">
        <v>42908716.910000004</v>
      </c>
      <c r="D40" s="290">
        <v>20889707.099999994</v>
      </c>
      <c r="E40" s="290">
        <v>69573.570000000007</v>
      </c>
      <c r="F40" s="179">
        <v>4.8926956350459072E-2</v>
      </c>
      <c r="G40" s="34"/>
      <c r="H40" s="5"/>
      <c r="I40" s="5"/>
    </row>
    <row r="41" spans="1:9" ht="10.5" customHeight="1" x14ac:dyDescent="0.2">
      <c r="B41" s="33" t="s">
        <v>304</v>
      </c>
      <c r="C41" s="289">
        <v>13250217.029999986</v>
      </c>
      <c r="D41" s="290">
        <v>12797589.929999987</v>
      </c>
      <c r="E41" s="290">
        <v>24412.499999999996</v>
      </c>
      <c r="F41" s="179">
        <v>4.4046075906192916E-2</v>
      </c>
      <c r="G41" s="34"/>
      <c r="H41" s="5"/>
      <c r="I41" s="5"/>
    </row>
    <row r="42" spans="1:9" ht="10.5" customHeight="1" x14ac:dyDescent="0.2">
      <c r="B42" s="33" t="s">
        <v>305</v>
      </c>
      <c r="C42" s="289">
        <v>313.5</v>
      </c>
      <c r="D42" s="290"/>
      <c r="E42" s="290"/>
      <c r="F42" s="179"/>
      <c r="G42" s="34"/>
      <c r="H42" s="5"/>
      <c r="I42" s="5"/>
    </row>
    <row r="43" spans="1:9" ht="10.5" customHeight="1" x14ac:dyDescent="0.2">
      <c r="B43" s="33" t="s">
        <v>306</v>
      </c>
      <c r="C43" s="289">
        <v>5755633.6700000064</v>
      </c>
      <c r="D43" s="290">
        <v>5738370.3300000066</v>
      </c>
      <c r="E43" s="290">
        <v>10455.200000000003</v>
      </c>
      <c r="F43" s="179">
        <v>5.1269472609194899E-2</v>
      </c>
      <c r="G43" s="34"/>
      <c r="H43" s="5"/>
      <c r="I43" s="5"/>
    </row>
    <row r="44" spans="1:9" ht="10.5" customHeight="1" x14ac:dyDescent="0.2">
      <c r="B44" s="33" t="s">
        <v>307</v>
      </c>
      <c r="C44" s="289">
        <v>2820023.3300000094</v>
      </c>
      <c r="D44" s="290">
        <v>59622.259999999995</v>
      </c>
      <c r="E44" s="290">
        <v>3264.3399999999997</v>
      </c>
      <c r="F44" s="179">
        <v>1.7195449422630738E-2</v>
      </c>
      <c r="G44" s="34"/>
      <c r="H44" s="5"/>
      <c r="I44" s="5"/>
    </row>
    <row r="45" spans="1:9" ht="10.5" customHeight="1" x14ac:dyDescent="0.2">
      <c r="B45" s="33" t="s">
        <v>308</v>
      </c>
      <c r="C45" s="289">
        <v>17270066.249999996</v>
      </c>
      <c r="D45" s="290">
        <v>1771543.8800000011</v>
      </c>
      <c r="E45" s="290">
        <v>27037.520000000008</v>
      </c>
      <c r="F45" s="179">
        <v>5.15185020290716E-2</v>
      </c>
      <c r="G45" s="34"/>
      <c r="H45" s="5"/>
      <c r="I45" s="5"/>
    </row>
    <row r="46" spans="1:9" ht="10.5" customHeight="1" x14ac:dyDescent="0.2">
      <c r="B46" s="33" t="s">
        <v>309</v>
      </c>
      <c r="C46" s="289">
        <v>3812463.1300000031</v>
      </c>
      <c r="D46" s="290">
        <v>522580.70000000077</v>
      </c>
      <c r="E46" s="290">
        <v>4404.0099999999993</v>
      </c>
      <c r="F46" s="179">
        <v>7.6327027365199029E-2</v>
      </c>
      <c r="G46" s="34"/>
      <c r="H46" s="5"/>
      <c r="I46" s="5"/>
    </row>
    <row r="47" spans="1:9" ht="10.5" customHeight="1" x14ac:dyDescent="0.2">
      <c r="B47" s="33" t="s">
        <v>105</v>
      </c>
      <c r="C47" s="289">
        <v>63889.160000000091</v>
      </c>
      <c r="D47" s="290">
        <v>6620.0800000000008</v>
      </c>
      <c r="E47" s="290">
        <v>92.149999999999991</v>
      </c>
      <c r="F47" s="179">
        <v>-0.16686768253029349</v>
      </c>
      <c r="G47" s="34"/>
      <c r="H47" s="5"/>
      <c r="I47" s="5"/>
    </row>
    <row r="48" spans="1:9" ht="10.5" customHeight="1" x14ac:dyDescent="0.2">
      <c r="B48" s="16" t="s">
        <v>22</v>
      </c>
      <c r="C48" s="289">
        <v>13599685.620000003</v>
      </c>
      <c r="D48" s="290">
        <v>1501252.6199999996</v>
      </c>
      <c r="E48" s="290">
        <v>16116.63</v>
      </c>
      <c r="F48" s="179">
        <v>7.9361995074830105E-2</v>
      </c>
      <c r="G48" s="34"/>
      <c r="H48" s="5"/>
      <c r="I48" s="5"/>
    </row>
    <row r="49" spans="1:9" ht="10.5" customHeight="1" x14ac:dyDescent="0.2">
      <c r="B49" s="16" t="s">
        <v>107</v>
      </c>
      <c r="C49" s="289">
        <v>15077089.779999994</v>
      </c>
      <c r="D49" s="290">
        <v>15077089.779999994</v>
      </c>
      <c r="E49" s="290">
        <v>23179.119999999999</v>
      </c>
      <c r="F49" s="179">
        <v>0.13025990380501207</v>
      </c>
      <c r="G49" s="34"/>
      <c r="H49" s="5"/>
      <c r="I49" s="5"/>
    </row>
    <row r="50" spans="1:9" ht="10.5" customHeight="1" x14ac:dyDescent="0.2">
      <c r="B50" s="33" t="s">
        <v>110</v>
      </c>
      <c r="C50" s="289">
        <v>3145965.9499999988</v>
      </c>
      <c r="D50" s="290">
        <v>3145965.9499999988</v>
      </c>
      <c r="E50" s="290">
        <v>5224.920000000001</v>
      </c>
      <c r="F50" s="179">
        <v>9.7562129038475387E-2</v>
      </c>
      <c r="G50" s="34"/>
      <c r="H50" s="5"/>
      <c r="I50" s="5"/>
    </row>
    <row r="51" spans="1:9" ht="10.5" customHeight="1" x14ac:dyDescent="0.2">
      <c r="B51" s="33" t="s">
        <v>109</v>
      </c>
      <c r="C51" s="289">
        <v>11877573.829999994</v>
      </c>
      <c r="D51" s="290">
        <v>11877573.829999994</v>
      </c>
      <c r="E51" s="290">
        <v>17954.199999999997</v>
      </c>
      <c r="F51" s="179">
        <v>0.13880934398078582</v>
      </c>
      <c r="G51" s="34"/>
      <c r="H51" s="5"/>
      <c r="I51" s="5"/>
    </row>
    <row r="52" spans="1:9" ht="10.5" customHeight="1" x14ac:dyDescent="0.2">
      <c r="B52" s="33" t="s">
        <v>112</v>
      </c>
      <c r="C52" s="289">
        <v>53550</v>
      </c>
      <c r="D52" s="290">
        <v>53550</v>
      </c>
      <c r="E52" s="290"/>
      <c r="F52" s="179">
        <v>0.24970828471411899</v>
      </c>
      <c r="G52" s="20"/>
      <c r="H52" s="5"/>
      <c r="I52" s="5"/>
    </row>
    <row r="53" spans="1:9" ht="10.5" customHeight="1" x14ac:dyDescent="0.2">
      <c r="B53" s="33" t="s">
        <v>111</v>
      </c>
      <c r="C53" s="289"/>
      <c r="D53" s="290"/>
      <c r="E53" s="290"/>
      <c r="F53" s="179"/>
      <c r="G53" s="20"/>
      <c r="H53" s="5"/>
      <c r="I53" s="5"/>
    </row>
    <row r="54" spans="1:9" ht="10.5" customHeight="1" x14ac:dyDescent="0.2">
      <c r="B54" s="16" t="s">
        <v>103</v>
      </c>
      <c r="C54" s="289"/>
      <c r="D54" s="290"/>
      <c r="E54" s="290"/>
      <c r="F54" s="179"/>
      <c r="G54" s="34"/>
      <c r="H54" s="5"/>
      <c r="I54" s="5"/>
    </row>
    <row r="55" spans="1:9" ht="10.5" customHeight="1" x14ac:dyDescent="0.2">
      <c r="B55" s="16" t="s">
        <v>96</v>
      </c>
      <c r="C55" s="289"/>
      <c r="D55" s="290"/>
      <c r="E55" s="290"/>
      <c r="F55" s="179"/>
      <c r="G55" s="34"/>
      <c r="H55" s="5"/>
      <c r="I55" s="5"/>
    </row>
    <row r="56" spans="1:9" ht="10.5" customHeight="1" x14ac:dyDescent="0.2">
      <c r="B56" s="16" t="s">
        <v>95</v>
      </c>
      <c r="C56" s="289">
        <v>33217.799999999996</v>
      </c>
      <c r="D56" s="290">
        <v>33217.799999999996</v>
      </c>
      <c r="E56" s="290"/>
      <c r="F56" s="179">
        <v>2.2312635414614812E-2</v>
      </c>
      <c r="G56" s="34"/>
      <c r="H56" s="5"/>
      <c r="I56" s="5"/>
    </row>
    <row r="57" spans="1:9" ht="10.5" customHeight="1" x14ac:dyDescent="0.2">
      <c r="B57" s="16" t="s">
        <v>381</v>
      </c>
      <c r="C57" s="289">
        <v>166248.25999999978</v>
      </c>
      <c r="D57" s="290">
        <v>150</v>
      </c>
      <c r="E57" s="290">
        <v>129</v>
      </c>
      <c r="F57" s="179">
        <v>0.21646747611198558</v>
      </c>
      <c r="G57" s="34"/>
      <c r="H57" s="5"/>
      <c r="I57" s="5"/>
    </row>
    <row r="58" spans="1:9" s="486" customFormat="1" ht="10.5" customHeight="1" x14ac:dyDescent="0.2">
      <c r="A58" s="452"/>
      <c r="B58" s="563" t="s">
        <v>310</v>
      </c>
      <c r="C58" s="568"/>
      <c r="D58" s="569"/>
      <c r="E58" s="569"/>
      <c r="F58" s="570"/>
      <c r="G58" s="571"/>
    </row>
    <row r="59" spans="1:9" s="486" customFormat="1" ht="10.5" customHeight="1" x14ac:dyDescent="0.2">
      <c r="A59" s="452"/>
      <c r="B59" s="563" t="s">
        <v>311</v>
      </c>
      <c r="C59" s="568"/>
      <c r="D59" s="569"/>
      <c r="E59" s="569"/>
      <c r="F59" s="570"/>
      <c r="G59" s="571"/>
    </row>
    <row r="60" spans="1:9" s="486" customFormat="1" ht="10.5" customHeight="1" x14ac:dyDescent="0.2">
      <c r="A60" s="452"/>
      <c r="B60" s="563" t="s">
        <v>312</v>
      </c>
      <c r="C60" s="568"/>
      <c r="D60" s="569"/>
      <c r="E60" s="569"/>
      <c r="F60" s="570"/>
      <c r="G60" s="571"/>
    </row>
    <row r="61" spans="1:9" s="486" customFormat="1" ht="10.5" customHeight="1" x14ac:dyDescent="0.2">
      <c r="A61" s="452"/>
      <c r="B61" s="563" t="s">
        <v>313</v>
      </c>
      <c r="C61" s="568"/>
      <c r="D61" s="569"/>
      <c r="E61" s="569"/>
      <c r="F61" s="570"/>
      <c r="G61" s="571"/>
    </row>
    <row r="62" spans="1:9" ht="10.5" customHeight="1" x14ac:dyDescent="0.2">
      <c r="B62" s="16" t="s">
        <v>94</v>
      </c>
      <c r="C62" s="289">
        <v>193.5</v>
      </c>
      <c r="D62" s="290"/>
      <c r="E62" s="290"/>
      <c r="F62" s="179"/>
      <c r="G62" s="34"/>
      <c r="H62" s="5"/>
      <c r="I62" s="5"/>
    </row>
    <row r="63" spans="1:9" ht="10.5" customHeight="1" x14ac:dyDescent="0.2">
      <c r="B63" s="16" t="s">
        <v>92</v>
      </c>
      <c r="C63" s="289"/>
      <c r="D63" s="290"/>
      <c r="E63" s="290"/>
      <c r="F63" s="179"/>
      <c r="G63" s="34"/>
      <c r="H63" s="5"/>
      <c r="I63" s="5"/>
    </row>
    <row r="64" spans="1:9" ht="10.5" customHeight="1" x14ac:dyDescent="0.2">
      <c r="B64" s="16" t="s">
        <v>93</v>
      </c>
      <c r="C64" s="289">
        <v>376.25</v>
      </c>
      <c r="D64" s="290"/>
      <c r="E64" s="290"/>
      <c r="F64" s="179"/>
      <c r="G64" s="27"/>
      <c r="H64" s="5"/>
      <c r="I64" s="5"/>
    </row>
    <row r="65" spans="1:9" s="28" customFormat="1" ht="10.5" customHeight="1" x14ac:dyDescent="0.2">
      <c r="A65" s="24"/>
      <c r="B65" s="16" t="s">
        <v>91</v>
      </c>
      <c r="C65" s="289">
        <v>21416.32</v>
      </c>
      <c r="D65" s="290">
        <v>1604.48</v>
      </c>
      <c r="E65" s="290"/>
      <c r="F65" s="179">
        <v>5.1463808602667971E-2</v>
      </c>
      <c r="G65" s="20"/>
      <c r="H65" s="5"/>
    </row>
    <row r="66" spans="1:9" ht="10.5" customHeight="1" x14ac:dyDescent="0.2">
      <c r="B66" s="16" t="s">
        <v>100</v>
      </c>
      <c r="C66" s="289">
        <v>4494.8</v>
      </c>
      <c r="D66" s="290"/>
      <c r="E66" s="290"/>
      <c r="F66" s="179">
        <v>-0.32412173267110855</v>
      </c>
      <c r="G66" s="34"/>
      <c r="H66" s="5"/>
      <c r="I66" s="5"/>
    </row>
    <row r="67" spans="1:9" ht="10.5" customHeight="1" x14ac:dyDescent="0.2">
      <c r="B67" s="16" t="s">
        <v>97</v>
      </c>
      <c r="C67" s="289"/>
      <c r="D67" s="290"/>
      <c r="E67" s="290"/>
      <c r="F67" s="179"/>
      <c r="G67" s="34"/>
      <c r="H67" s="5"/>
      <c r="I67" s="5"/>
    </row>
    <row r="68" spans="1:9" ht="10.5" customHeight="1" x14ac:dyDescent="0.2">
      <c r="B68" s="16" t="s">
        <v>303</v>
      </c>
      <c r="C68" s="289"/>
      <c r="D68" s="290"/>
      <c r="E68" s="290"/>
      <c r="F68" s="179"/>
      <c r="G68" s="34"/>
      <c r="H68" s="5"/>
      <c r="I68" s="5"/>
    </row>
    <row r="69" spans="1:9" ht="10.5" customHeight="1" x14ac:dyDescent="0.2">
      <c r="B69" s="268" t="s">
        <v>255</v>
      </c>
      <c r="C69" s="289"/>
      <c r="D69" s="290"/>
      <c r="E69" s="290"/>
      <c r="F69" s="179"/>
      <c r="G69" s="34"/>
      <c r="H69" s="5"/>
      <c r="I69" s="5"/>
    </row>
    <row r="70" spans="1:9" ht="10.5" customHeight="1" x14ac:dyDescent="0.2">
      <c r="B70" s="574" t="s">
        <v>447</v>
      </c>
      <c r="C70" s="289"/>
      <c r="D70" s="290"/>
      <c r="E70" s="290"/>
      <c r="F70" s="179"/>
      <c r="G70" s="34"/>
      <c r="H70" s="5"/>
      <c r="I70" s="5"/>
    </row>
    <row r="71" spans="1:9" ht="10.5" customHeight="1" x14ac:dyDescent="0.2">
      <c r="B71" s="16" t="s">
        <v>489</v>
      </c>
      <c r="C71" s="289"/>
      <c r="D71" s="290"/>
      <c r="E71" s="290"/>
      <c r="F71" s="179"/>
      <c r="G71" s="34"/>
      <c r="H71" s="5"/>
      <c r="I71" s="5"/>
    </row>
    <row r="72" spans="1:9" ht="10.5" customHeight="1" x14ac:dyDescent="0.2">
      <c r="B72" s="574" t="s">
        <v>487</v>
      </c>
      <c r="C72" s="289"/>
      <c r="D72" s="290"/>
      <c r="E72" s="290"/>
      <c r="F72" s="179"/>
      <c r="G72" s="34"/>
      <c r="H72" s="5"/>
      <c r="I72" s="5"/>
    </row>
    <row r="73" spans="1:9" ht="10.5" customHeight="1" x14ac:dyDescent="0.2">
      <c r="B73" s="16" t="s">
        <v>99</v>
      </c>
      <c r="C73" s="289">
        <v>536</v>
      </c>
      <c r="D73" s="290">
        <v>480</v>
      </c>
      <c r="E73" s="290"/>
      <c r="F73" s="179"/>
      <c r="G73" s="20"/>
      <c r="H73" s="5"/>
      <c r="I73" s="5"/>
    </row>
    <row r="74" spans="1:9" ht="10.5" customHeight="1" x14ac:dyDescent="0.2">
      <c r="B74" s="16" t="s">
        <v>98</v>
      </c>
      <c r="C74" s="289"/>
      <c r="D74" s="290"/>
      <c r="E74" s="290"/>
      <c r="F74" s="179"/>
      <c r="G74" s="36"/>
      <c r="H74" s="5"/>
      <c r="I74" s="5"/>
    </row>
    <row r="75" spans="1:9" s="28" customFormat="1" ht="10.5" customHeight="1" x14ac:dyDescent="0.2">
      <c r="A75" s="24"/>
      <c r="B75" s="16" t="s">
        <v>279</v>
      </c>
      <c r="C75" s="289">
        <v>-978462</v>
      </c>
      <c r="D75" s="290">
        <v>-8826</v>
      </c>
      <c r="E75" s="290">
        <v>-1372</v>
      </c>
      <c r="F75" s="179">
        <v>0.36240561302279217</v>
      </c>
      <c r="G75" s="34"/>
      <c r="H75" s="5"/>
    </row>
    <row r="76" spans="1:9" ht="9" customHeight="1" x14ac:dyDescent="0.2">
      <c r="B76" s="35" t="s">
        <v>108</v>
      </c>
      <c r="C76" s="291">
        <v>70897537.400000006</v>
      </c>
      <c r="D76" s="292">
        <v>37501320.859999999</v>
      </c>
      <c r="E76" s="292">
        <v>107718.47</v>
      </c>
      <c r="F76" s="178">
        <v>6.7714731329867606E-2</v>
      </c>
      <c r="G76" s="36"/>
      <c r="H76" s="5"/>
      <c r="I76" s="5"/>
    </row>
    <row r="77" spans="1:9" s="28" customFormat="1" ht="13.5" customHeight="1" x14ac:dyDescent="0.2">
      <c r="A77" s="24"/>
      <c r="B77" s="31" t="s">
        <v>341</v>
      </c>
      <c r="C77" s="291"/>
      <c r="D77" s="292"/>
      <c r="E77" s="292"/>
      <c r="F77" s="178"/>
      <c r="G77" s="34"/>
    </row>
    <row r="78" spans="1:9" ht="10.5" customHeight="1" x14ac:dyDescent="0.2">
      <c r="B78" s="16" t="s">
        <v>22</v>
      </c>
      <c r="C78" s="289">
        <v>52903308.800000012</v>
      </c>
      <c r="D78" s="290">
        <v>3051549.3000000017</v>
      </c>
      <c r="E78" s="290">
        <v>51293.49</v>
      </c>
      <c r="F78" s="179">
        <v>5.191941136042777E-2</v>
      </c>
      <c r="G78" s="34"/>
      <c r="H78" s="5"/>
      <c r="I78" s="5"/>
    </row>
    <row r="79" spans="1:9" ht="10.5" customHeight="1" x14ac:dyDescent="0.2">
      <c r="B79" s="16" t="s">
        <v>104</v>
      </c>
      <c r="C79" s="289">
        <v>45155402.539999999</v>
      </c>
      <c r="D79" s="290">
        <v>21054634.329999991</v>
      </c>
      <c r="E79" s="290">
        <v>71482.010000000009</v>
      </c>
      <c r="F79" s="179">
        <v>5.1316895707887777E-2</v>
      </c>
      <c r="G79" s="27"/>
      <c r="H79" s="5"/>
      <c r="I79" s="5"/>
    </row>
    <row r="80" spans="1:9" s="28" customFormat="1" ht="10.5" customHeight="1" x14ac:dyDescent="0.2">
      <c r="A80" s="24"/>
      <c r="B80" s="33" t="s">
        <v>106</v>
      </c>
      <c r="C80" s="289">
        <v>45066127.890000001</v>
      </c>
      <c r="D80" s="290">
        <v>21045326.769999996</v>
      </c>
      <c r="E80" s="290">
        <v>71271.179999999993</v>
      </c>
      <c r="F80" s="179">
        <v>5.1717035416539714E-2</v>
      </c>
      <c r="G80" s="27"/>
      <c r="H80" s="5"/>
    </row>
    <row r="81" spans="1:9" s="28" customFormat="1" ht="10.5" customHeight="1" x14ac:dyDescent="0.2">
      <c r="A81" s="24"/>
      <c r="B81" s="33" t="s">
        <v>304</v>
      </c>
      <c r="C81" s="289">
        <v>13757343.009999985</v>
      </c>
      <c r="D81" s="290">
        <v>12848399.509999985</v>
      </c>
      <c r="E81" s="290">
        <v>24738.859999999997</v>
      </c>
      <c r="F81" s="179">
        <v>4.4848167987162846E-2</v>
      </c>
      <c r="G81" s="27"/>
      <c r="H81" s="5"/>
    </row>
    <row r="82" spans="1:9" s="28" customFormat="1" ht="10.5" customHeight="1" x14ac:dyDescent="0.2">
      <c r="A82" s="24"/>
      <c r="B82" s="33" t="s">
        <v>305</v>
      </c>
      <c r="C82" s="289">
        <v>313.5</v>
      </c>
      <c r="D82" s="290"/>
      <c r="E82" s="290"/>
      <c r="F82" s="179"/>
      <c r="G82" s="27"/>
      <c r="H82" s="5"/>
    </row>
    <row r="83" spans="1:9" s="28" customFormat="1" ht="10.5" customHeight="1" x14ac:dyDescent="0.2">
      <c r="A83" s="24"/>
      <c r="B83" s="33" t="s">
        <v>306</v>
      </c>
      <c r="C83" s="289">
        <v>5756429.9600000065</v>
      </c>
      <c r="D83" s="290">
        <v>5738937.1700000064</v>
      </c>
      <c r="E83" s="290">
        <v>10455.200000000003</v>
      </c>
      <c r="F83" s="179">
        <v>5.1356177024373117E-2</v>
      </c>
      <c r="G83" s="27"/>
      <c r="H83" s="5"/>
    </row>
    <row r="84" spans="1:9" s="28" customFormat="1" ht="10.5" customHeight="1" x14ac:dyDescent="0.2">
      <c r="A84" s="24"/>
      <c r="B84" s="33" t="s">
        <v>307</v>
      </c>
      <c r="C84" s="289">
        <v>3119531.7500000093</v>
      </c>
      <c r="D84" s="290">
        <v>68003.81</v>
      </c>
      <c r="E84" s="290">
        <v>3563.9099999999994</v>
      </c>
      <c r="F84" s="179">
        <v>1.3319676281393855E-2</v>
      </c>
      <c r="G84" s="27"/>
      <c r="H84" s="5"/>
    </row>
    <row r="85" spans="1:9" s="28" customFormat="1" ht="10.5" customHeight="1" x14ac:dyDescent="0.2">
      <c r="A85" s="24"/>
      <c r="B85" s="33" t="s">
        <v>308</v>
      </c>
      <c r="C85" s="289">
        <v>17339207.679999996</v>
      </c>
      <c r="D85" s="290">
        <v>1772029.810000001</v>
      </c>
      <c r="E85" s="290">
        <v>27107.190000000006</v>
      </c>
      <c r="F85" s="179">
        <v>5.2187635888935491E-2</v>
      </c>
      <c r="G85" s="27"/>
      <c r="H85" s="5"/>
    </row>
    <row r="86" spans="1:9" s="28" customFormat="1" ht="10.5" customHeight="1" x14ac:dyDescent="0.2">
      <c r="A86" s="24"/>
      <c r="B86" s="33" t="s">
        <v>309</v>
      </c>
      <c r="C86" s="289">
        <v>5093301.990000003</v>
      </c>
      <c r="D86" s="290">
        <v>617956.47000000079</v>
      </c>
      <c r="E86" s="290">
        <v>5406.0199999999995</v>
      </c>
      <c r="F86" s="179">
        <v>9.591330381340768E-2</v>
      </c>
      <c r="G86" s="34"/>
      <c r="H86" s="5"/>
    </row>
    <row r="87" spans="1:9" ht="10.5" customHeight="1" x14ac:dyDescent="0.2">
      <c r="B87" s="33" t="s">
        <v>105</v>
      </c>
      <c r="C87" s="289">
        <v>89274.650000000081</v>
      </c>
      <c r="D87" s="290">
        <v>9307.5600000000013</v>
      </c>
      <c r="E87" s="290">
        <v>210.83000000000004</v>
      </c>
      <c r="F87" s="179">
        <v>-0.11806644633471319</v>
      </c>
      <c r="G87" s="34"/>
      <c r="H87" s="5"/>
      <c r="I87" s="5"/>
    </row>
    <row r="88" spans="1:9" ht="10.5" customHeight="1" x14ac:dyDescent="0.2">
      <c r="B88" s="16" t="s">
        <v>100</v>
      </c>
      <c r="C88" s="289">
        <v>329317.82000000007</v>
      </c>
      <c r="D88" s="290">
        <v>26.5</v>
      </c>
      <c r="E88" s="290">
        <v>856.93</v>
      </c>
      <c r="F88" s="179">
        <v>-9.0491577753197161E-2</v>
      </c>
      <c r="G88" s="34"/>
      <c r="H88" s="5"/>
      <c r="I88" s="5"/>
    </row>
    <row r="89" spans="1:9" ht="10.5" customHeight="1" x14ac:dyDescent="0.2">
      <c r="B89" s="16" t="s">
        <v>107</v>
      </c>
      <c r="C89" s="289">
        <v>15077089.779999994</v>
      </c>
      <c r="D89" s="290">
        <v>15077089.779999994</v>
      </c>
      <c r="E89" s="290">
        <v>23179.119999999999</v>
      </c>
      <c r="F89" s="179">
        <v>0.13025990380501207</v>
      </c>
      <c r="G89" s="27"/>
      <c r="H89" s="5"/>
      <c r="I89" s="5"/>
    </row>
    <row r="90" spans="1:9" s="28" customFormat="1" ht="10.5" customHeight="1" x14ac:dyDescent="0.2">
      <c r="A90" s="24"/>
      <c r="B90" s="33" t="s">
        <v>110</v>
      </c>
      <c r="C90" s="289">
        <v>3145965.9499999988</v>
      </c>
      <c r="D90" s="290">
        <v>3145965.9499999988</v>
      </c>
      <c r="E90" s="290">
        <v>5224.920000000001</v>
      </c>
      <c r="F90" s="179">
        <v>9.7562129038475387E-2</v>
      </c>
      <c r="G90" s="34"/>
      <c r="H90" s="5"/>
    </row>
    <row r="91" spans="1:9" ht="10.5" customHeight="1" x14ac:dyDescent="0.2">
      <c r="B91" s="33" t="s">
        <v>109</v>
      </c>
      <c r="C91" s="289">
        <v>11877573.829999994</v>
      </c>
      <c r="D91" s="290">
        <v>11877573.829999994</v>
      </c>
      <c r="E91" s="290">
        <v>17954.199999999997</v>
      </c>
      <c r="F91" s="179">
        <v>0.13880934398078582</v>
      </c>
      <c r="G91" s="34"/>
      <c r="H91" s="5"/>
      <c r="I91" s="5"/>
    </row>
    <row r="92" spans="1:9" ht="10.5" customHeight="1" x14ac:dyDescent="0.2">
      <c r="B92" s="33" t="s">
        <v>112</v>
      </c>
      <c r="C92" s="289">
        <v>53550</v>
      </c>
      <c r="D92" s="290">
        <v>53550</v>
      </c>
      <c r="E92" s="290"/>
      <c r="F92" s="179">
        <v>0.24970828471411899</v>
      </c>
      <c r="G92" s="20"/>
      <c r="H92" s="5"/>
      <c r="I92" s="5"/>
    </row>
    <row r="93" spans="1:9" ht="10.5" customHeight="1" x14ac:dyDescent="0.2">
      <c r="B93" s="33" t="s">
        <v>111</v>
      </c>
      <c r="C93" s="289"/>
      <c r="D93" s="290"/>
      <c r="E93" s="290"/>
      <c r="F93" s="179"/>
      <c r="G93" s="34"/>
      <c r="H93" s="5"/>
      <c r="I93" s="5"/>
    </row>
    <row r="94" spans="1:9" ht="10.5" customHeight="1" x14ac:dyDescent="0.2">
      <c r="B94" s="16" t="s">
        <v>97</v>
      </c>
      <c r="C94" s="289"/>
      <c r="D94" s="290"/>
      <c r="E94" s="290"/>
      <c r="F94" s="179"/>
      <c r="G94" s="34"/>
      <c r="H94" s="5"/>
      <c r="I94" s="5"/>
    </row>
    <row r="95" spans="1:9" ht="10.5" customHeight="1" x14ac:dyDescent="0.2">
      <c r="B95" s="16" t="s">
        <v>103</v>
      </c>
      <c r="C95" s="289"/>
      <c r="D95" s="290"/>
      <c r="E95" s="290"/>
      <c r="F95" s="179"/>
      <c r="G95" s="34"/>
      <c r="H95" s="5"/>
      <c r="I95" s="5"/>
    </row>
    <row r="96" spans="1:9" s="40" customFormat="1" ht="10.5" customHeight="1" x14ac:dyDescent="0.25">
      <c r="A96" s="38"/>
      <c r="B96" s="16" t="s">
        <v>96</v>
      </c>
      <c r="C96" s="289"/>
      <c r="D96" s="290"/>
      <c r="E96" s="290"/>
      <c r="F96" s="179"/>
      <c r="G96" s="34"/>
      <c r="H96" s="5"/>
    </row>
    <row r="97" spans="1:9" x14ac:dyDescent="0.2">
      <c r="B97" s="16" t="s">
        <v>95</v>
      </c>
      <c r="C97" s="289">
        <v>35163.799999999996</v>
      </c>
      <c r="D97" s="290">
        <v>35163.799999999996</v>
      </c>
      <c r="E97" s="290"/>
      <c r="F97" s="179">
        <v>4.7508117608507705E-2</v>
      </c>
      <c r="G97" s="34"/>
      <c r="H97" s="5"/>
      <c r="I97" s="5"/>
    </row>
    <row r="98" spans="1:9" ht="10.5" customHeight="1" x14ac:dyDescent="0.2">
      <c r="B98" s="16" t="s">
        <v>381</v>
      </c>
      <c r="C98" s="289">
        <v>613808.23999999976</v>
      </c>
      <c r="D98" s="290">
        <v>190</v>
      </c>
      <c r="E98" s="290">
        <v>377</v>
      </c>
      <c r="F98" s="179">
        <v>5.7065021731625087E-2</v>
      </c>
      <c r="G98" s="34"/>
      <c r="H98" s="5"/>
      <c r="I98" s="5"/>
    </row>
    <row r="99" spans="1:9" s="486" customFormat="1" ht="10.5" customHeight="1" x14ac:dyDescent="0.2">
      <c r="A99" s="452"/>
      <c r="B99" s="563" t="s">
        <v>310</v>
      </c>
      <c r="C99" s="568"/>
      <c r="D99" s="569"/>
      <c r="E99" s="569"/>
      <c r="F99" s="570"/>
      <c r="G99" s="571"/>
    </row>
    <row r="100" spans="1:9" s="486" customFormat="1" ht="10.5" customHeight="1" x14ac:dyDescent="0.2">
      <c r="A100" s="452"/>
      <c r="B100" s="563" t="s">
        <v>311</v>
      </c>
      <c r="C100" s="568"/>
      <c r="D100" s="569"/>
      <c r="E100" s="569"/>
      <c r="F100" s="570"/>
      <c r="G100" s="571"/>
    </row>
    <row r="101" spans="1:9" s="486" customFormat="1" ht="10.5" customHeight="1" x14ac:dyDescent="0.2">
      <c r="A101" s="452"/>
      <c r="B101" s="563" t="s">
        <v>312</v>
      </c>
      <c r="C101" s="568"/>
      <c r="D101" s="569"/>
      <c r="E101" s="569"/>
      <c r="F101" s="570"/>
      <c r="G101" s="571"/>
    </row>
    <row r="102" spans="1:9" s="486" customFormat="1" ht="10.5" customHeight="1" x14ac:dyDescent="0.2">
      <c r="A102" s="452"/>
      <c r="B102" s="563" t="s">
        <v>313</v>
      </c>
      <c r="C102" s="568"/>
      <c r="D102" s="569"/>
      <c r="E102" s="569"/>
      <c r="F102" s="570"/>
      <c r="G102" s="561"/>
    </row>
    <row r="103" spans="1:9" s="28" customFormat="1" ht="10.5" customHeight="1" x14ac:dyDescent="0.2">
      <c r="A103" s="24"/>
      <c r="B103" s="16" t="s">
        <v>91</v>
      </c>
      <c r="C103" s="289">
        <v>182104.5</v>
      </c>
      <c r="D103" s="290">
        <v>11494.57</v>
      </c>
      <c r="E103" s="290">
        <v>1600</v>
      </c>
      <c r="F103" s="179">
        <v>7.1360998434357281E-2</v>
      </c>
      <c r="G103" s="34"/>
      <c r="H103" s="5"/>
    </row>
    <row r="104" spans="1:9" ht="10.5" customHeight="1" x14ac:dyDescent="0.2">
      <c r="B104" s="16" t="s">
        <v>94</v>
      </c>
      <c r="C104" s="289">
        <v>193.5</v>
      </c>
      <c r="D104" s="290"/>
      <c r="E104" s="290"/>
      <c r="F104" s="179"/>
      <c r="G104" s="34"/>
      <c r="H104" s="5"/>
      <c r="I104" s="5"/>
    </row>
    <row r="105" spans="1:9" ht="10.5" customHeight="1" x14ac:dyDescent="0.2">
      <c r="B105" s="16" t="s">
        <v>92</v>
      </c>
      <c r="C105" s="289"/>
      <c r="D105" s="290"/>
      <c r="E105" s="290"/>
      <c r="F105" s="179"/>
      <c r="G105" s="34"/>
      <c r="H105" s="5"/>
      <c r="I105" s="5"/>
    </row>
    <row r="106" spans="1:9" ht="10.5" customHeight="1" x14ac:dyDescent="0.2">
      <c r="B106" s="16" t="s">
        <v>93</v>
      </c>
      <c r="C106" s="289">
        <v>376.25</v>
      </c>
      <c r="D106" s="290"/>
      <c r="E106" s="290"/>
      <c r="F106" s="179"/>
      <c r="G106" s="34"/>
      <c r="H106" s="5"/>
      <c r="I106" s="5"/>
    </row>
    <row r="107" spans="1:9" ht="10.5" customHeight="1" x14ac:dyDescent="0.2">
      <c r="B107" s="16" t="s">
        <v>252</v>
      </c>
      <c r="C107" s="289"/>
      <c r="D107" s="290"/>
      <c r="E107" s="290"/>
      <c r="F107" s="179"/>
      <c r="G107" s="34"/>
      <c r="H107" s="5"/>
      <c r="I107" s="5"/>
    </row>
    <row r="108" spans="1:9" ht="10.5" customHeight="1" x14ac:dyDescent="0.2">
      <c r="B108" s="16" t="s">
        <v>303</v>
      </c>
      <c r="C108" s="289"/>
      <c r="D108" s="290"/>
      <c r="E108" s="290"/>
      <c r="F108" s="179"/>
      <c r="G108" s="34"/>
      <c r="H108" s="5"/>
      <c r="I108" s="5"/>
    </row>
    <row r="109" spans="1:9" ht="10.5" customHeight="1" x14ac:dyDescent="0.2">
      <c r="B109" s="268" t="s">
        <v>255</v>
      </c>
      <c r="C109" s="289"/>
      <c r="D109" s="290"/>
      <c r="E109" s="290"/>
      <c r="F109" s="179"/>
      <c r="G109" s="34"/>
      <c r="H109" s="5"/>
      <c r="I109" s="5"/>
    </row>
    <row r="110" spans="1:9" ht="10.5" customHeight="1" x14ac:dyDescent="0.2">
      <c r="B110" s="574" t="s">
        <v>449</v>
      </c>
      <c r="C110" s="289"/>
      <c r="D110" s="290"/>
      <c r="E110" s="290"/>
      <c r="F110" s="179"/>
      <c r="G110" s="34"/>
      <c r="H110" s="5"/>
      <c r="I110" s="5"/>
    </row>
    <row r="111" spans="1:9" ht="10.5" customHeight="1" x14ac:dyDescent="0.2">
      <c r="B111" s="16" t="s">
        <v>489</v>
      </c>
      <c r="C111" s="289"/>
      <c r="D111" s="290"/>
      <c r="E111" s="290"/>
      <c r="F111" s="179"/>
      <c r="G111" s="34"/>
      <c r="H111" s="5"/>
      <c r="I111" s="5"/>
    </row>
    <row r="112" spans="1:9" ht="10.5" customHeight="1" x14ac:dyDescent="0.2">
      <c r="B112" s="574" t="s">
        <v>487</v>
      </c>
      <c r="C112" s="289"/>
      <c r="D112" s="290"/>
      <c r="E112" s="290"/>
      <c r="F112" s="179"/>
      <c r="G112" s="34"/>
      <c r="H112" s="5"/>
      <c r="I112" s="5"/>
    </row>
    <row r="113" spans="1:9" ht="10.5" customHeight="1" x14ac:dyDescent="0.2">
      <c r="B113" s="16" t="s">
        <v>99</v>
      </c>
      <c r="C113" s="289">
        <v>7796.9400000000005</v>
      </c>
      <c r="D113" s="290">
        <v>3520</v>
      </c>
      <c r="E113" s="290"/>
      <c r="F113" s="179">
        <v>0.44590204063466632</v>
      </c>
      <c r="G113" s="34"/>
      <c r="H113" s="5"/>
      <c r="I113" s="5"/>
    </row>
    <row r="114" spans="1:9" ht="10.5" customHeight="1" x14ac:dyDescent="0.2">
      <c r="B114" s="16" t="s">
        <v>98</v>
      </c>
      <c r="C114" s="289"/>
      <c r="D114" s="290"/>
      <c r="E114" s="290"/>
      <c r="F114" s="179"/>
      <c r="G114" s="36"/>
      <c r="H114" s="5"/>
      <c r="I114" s="5"/>
    </row>
    <row r="115" spans="1:9" s="28" customFormat="1" ht="10.5" customHeight="1" x14ac:dyDescent="0.2">
      <c r="A115" s="24"/>
      <c r="B115" s="16" t="s">
        <v>279</v>
      </c>
      <c r="C115" s="289">
        <v>-2819577</v>
      </c>
      <c r="D115" s="290">
        <v>-11728</v>
      </c>
      <c r="E115" s="290">
        <v>-2980</v>
      </c>
      <c r="F115" s="179">
        <v>0.33250141894883889</v>
      </c>
      <c r="G115" s="36"/>
      <c r="H115" s="5"/>
    </row>
    <row r="116" spans="1:9" s="28" customFormat="1" ht="10.5" customHeight="1" x14ac:dyDescent="0.2">
      <c r="A116" s="24"/>
      <c r="B116" s="29" t="s">
        <v>113</v>
      </c>
      <c r="C116" s="291">
        <v>111485135.16999997</v>
      </c>
      <c r="D116" s="292">
        <v>39221965.279999986</v>
      </c>
      <c r="E116" s="292">
        <v>145808.54999999999</v>
      </c>
      <c r="F116" s="178">
        <v>5.5544293053149785E-2</v>
      </c>
      <c r="G116" s="34"/>
    </row>
    <row r="117" spans="1:9" ht="18" customHeight="1" x14ac:dyDescent="0.2">
      <c r="B117" s="31" t="s">
        <v>122</v>
      </c>
      <c r="C117" s="30"/>
      <c r="D117" s="222"/>
      <c r="E117" s="222"/>
      <c r="F117" s="179"/>
      <c r="G117" s="34"/>
      <c r="H117" s="5"/>
      <c r="I117" s="5"/>
    </row>
    <row r="118" spans="1:9" ht="10.5" customHeight="1" x14ac:dyDescent="0.2">
      <c r="B118" s="16" t="s">
        <v>123</v>
      </c>
      <c r="C118" s="30">
        <v>4828.66</v>
      </c>
      <c r="D118" s="222"/>
      <c r="E118" s="222"/>
      <c r="F118" s="179">
        <v>0.27672749771288707</v>
      </c>
      <c r="G118" s="34"/>
      <c r="H118" s="5"/>
      <c r="I118" s="5"/>
    </row>
    <row r="119" spans="1:9" ht="10.5" customHeight="1" x14ac:dyDescent="0.2">
      <c r="B119" s="16" t="s">
        <v>100</v>
      </c>
      <c r="C119" s="30">
        <v>427.74</v>
      </c>
      <c r="D119" s="222"/>
      <c r="E119" s="222"/>
      <c r="F119" s="179"/>
      <c r="G119" s="34"/>
      <c r="H119" s="5"/>
      <c r="I119" s="5"/>
    </row>
    <row r="120" spans="1:9" ht="10.5" customHeight="1" x14ac:dyDescent="0.2">
      <c r="B120" s="16" t="s">
        <v>177</v>
      </c>
      <c r="C120" s="30"/>
      <c r="D120" s="222"/>
      <c r="E120" s="222"/>
      <c r="F120" s="179"/>
      <c r="G120" s="34"/>
      <c r="H120" s="5"/>
      <c r="I120" s="5"/>
    </row>
    <row r="121" spans="1:9" ht="10.5" customHeight="1" x14ac:dyDescent="0.2">
      <c r="B121" s="16" t="s">
        <v>22</v>
      </c>
      <c r="C121" s="30">
        <v>23</v>
      </c>
      <c r="D121" s="222"/>
      <c r="E121" s="222"/>
      <c r="F121" s="179"/>
      <c r="G121" s="34"/>
      <c r="H121" s="5"/>
      <c r="I121" s="5"/>
    </row>
    <row r="122" spans="1:9" ht="10.5" customHeight="1" x14ac:dyDescent="0.2">
      <c r="B122" s="574" t="s">
        <v>450</v>
      </c>
      <c r="C122" s="30"/>
      <c r="D122" s="222"/>
      <c r="E122" s="222"/>
      <c r="F122" s="179"/>
      <c r="G122" s="34"/>
      <c r="H122" s="5"/>
      <c r="I122" s="5"/>
    </row>
    <row r="123" spans="1:9" ht="10.5" customHeight="1" x14ac:dyDescent="0.2">
      <c r="B123" s="16" t="s">
        <v>99</v>
      </c>
      <c r="C123" s="30"/>
      <c r="D123" s="222"/>
      <c r="E123" s="222"/>
      <c r="F123" s="179"/>
      <c r="G123" s="34"/>
      <c r="H123" s="5"/>
      <c r="I123" s="5"/>
    </row>
    <row r="124" spans="1:9" ht="10.5" customHeight="1" x14ac:dyDescent="0.2">
      <c r="B124" s="41" t="s">
        <v>120</v>
      </c>
      <c r="C124" s="42">
        <v>5459.9</v>
      </c>
      <c r="D124" s="224"/>
      <c r="E124" s="224"/>
      <c r="F124" s="187">
        <v>0.165912866703396</v>
      </c>
      <c r="G124" s="208"/>
      <c r="H124" s="5"/>
      <c r="I124" s="5"/>
    </row>
    <row r="125" spans="1:9" ht="10.5" customHeight="1" x14ac:dyDescent="0.2">
      <c r="B125" s="265" t="s">
        <v>238</v>
      </c>
      <c r="C125" s="208"/>
      <c r="D125" s="208"/>
      <c r="E125" s="208"/>
      <c r="F125" s="208"/>
      <c r="G125" s="208"/>
      <c r="H125" s="205"/>
      <c r="I125" s="34"/>
    </row>
    <row r="126" spans="1:9" ht="10.5" customHeight="1" x14ac:dyDescent="0.2">
      <c r="B126" s="265" t="s">
        <v>249</v>
      </c>
      <c r="C126" s="208"/>
      <c r="D126" s="208"/>
      <c r="E126" s="208"/>
      <c r="F126" s="208"/>
      <c r="G126" s="208"/>
      <c r="H126" s="205"/>
      <c r="I126" s="34"/>
    </row>
    <row r="127" spans="1:9" ht="10.5" customHeight="1" x14ac:dyDescent="0.2">
      <c r="B127" s="265" t="s">
        <v>251</v>
      </c>
      <c r="C127" s="208"/>
      <c r="D127" s="208"/>
      <c r="E127" s="208"/>
      <c r="F127" s="208"/>
      <c r="G127" s="208"/>
      <c r="H127" s="205"/>
      <c r="I127" s="34"/>
    </row>
    <row r="128" spans="1:9" ht="10.5" customHeight="1" x14ac:dyDescent="0.2">
      <c r="B128" s="265" t="s">
        <v>376</v>
      </c>
      <c r="C128" s="208"/>
      <c r="D128" s="208"/>
      <c r="E128" s="208"/>
      <c r="F128" s="208"/>
      <c r="G128" s="208"/>
      <c r="H128" s="205"/>
      <c r="I128" s="34"/>
    </row>
    <row r="129" spans="1:9" ht="10.5" customHeight="1" x14ac:dyDescent="0.2">
      <c r="B129" s="265" t="s">
        <v>282</v>
      </c>
      <c r="C129" s="208"/>
      <c r="D129" s="208"/>
      <c r="E129" s="208"/>
      <c r="F129" s="208"/>
      <c r="G129" s="208"/>
      <c r="H129" s="205"/>
      <c r="I129" s="34"/>
    </row>
    <row r="130" spans="1:9" s="28" customFormat="1" ht="10.5" customHeight="1" x14ac:dyDescent="0.2">
      <c r="A130" s="24"/>
      <c r="B130" s="50"/>
      <c r="C130" s="208"/>
      <c r="D130" s="208"/>
      <c r="E130" s="208"/>
      <c r="F130" s="208"/>
      <c r="G130" s="4"/>
      <c r="H130" s="209"/>
      <c r="I130" s="36"/>
    </row>
    <row r="131" spans="1:9" ht="9" customHeight="1" x14ac:dyDescent="0.2">
      <c r="A131" s="1"/>
      <c r="F131" s="4"/>
      <c r="G131" s="8"/>
      <c r="H131" s="4"/>
      <c r="I131" s="4"/>
    </row>
    <row r="132" spans="1:9" ht="15" customHeight="1" x14ac:dyDescent="0.25">
      <c r="B132" s="7" t="s">
        <v>288</v>
      </c>
      <c r="C132" s="8"/>
      <c r="D132" s="8"/>
      <c r="E132" s="8"/>
      <c r="F132" s="8"/>
      <c r="H132" s="8"/>
      <c r="I132" s="8"/>
    </row>
    <row r="133" spans="1:9" x14ac:dyDescent="0.2">
      <c r="B133" s="9"/>
      <c r="C133" s="10" t="str">
        <f>C3</f>
        <v>PERIODE DU 1.1 AU 31.7.2024</v>
      </c>
      <c r="D133" s="11"/>
      <c r="G133" s="15"/>
    </row>
    <row r="134" spans="1:9" ht="14.25" customHeight="1" x14ac:dyDescent="0.2">
      <c r="B134" s="12" t="str">
        <f>B4</f>
        <v xml:space="preserve">             V - ASSURANCE ACCIDENTS DU TRAVAIL : DEPENSES en milliers d'euros</v>
      </c>
      <c r="C134" s="13"/>
      <c r="D134" s="13"/>
      <c r="E134" s="13"/>
      <c r="F134" s="14"/>
      <c r="G134" s="20"/>
      <c r="H134" s="5"/>
      <c r="I134" s="5"/>
    </row>
    <row r="135" spans="1:9" ht="12" customHeight="1" x14ac:dyDescent="0.2">
      <c r="B135" s="16" t="s">
        <v>4</v>
      </c>
      <c r="C135" s="18" t="s">
        <v>6</v>
      </c>
      <c r="D135" s="219" t="s">
        <v>3</v>
      </c>
      <c r="E135" s="219" t="s">
        <v>237</v>
      </c>
      <c r="F135" s="19" t="str">
        <f>CUMUL_Maladie_mnt!$H$5</f>
        <v>PCAP</v>
      </c>
      <c r="G135" s="23"/>
      <c r="H135" s="5"/>
      <c r="I135" s="5"/>
    </row>
    <row r="136" spans="1:9" ht="9.75" customHeight="1" x14ac:dyDescent="0.2">
      <c r="B136" s="21"/>
      <c r="C136" s="44"/>
      <c r="D136" s="220" t="s">
        <v>241</v>
      </c>
      <c r="E136" s="220" t="s">
        <v>239</v>
      </c>
      <c r="F136" s="22" t="str">
        <f>CUMUL_Maladie_mnt!$H$6</f>
        <v>en %</v>
      </c>
      <c r="G136" s="36"/>
      <c r="H136" s="5"/>
      <c r="I136" s="5"/>
    </row>
    <row r="137" spans="1:9" s="28" customFormat="1" ht="6" customHeight="1" x14ac:dyDescent="0.2">
      <c r="A137" s="24"/>
      <c r="B137" s="35"/>
      <c r="C137" s="291"/>
      <c r="D137" s="292"/>
      <c r="E137" s="292"/>
      <c r="F137" s="178"/>
      <c r="G137" s="36"/>
    </row>
    <row r="138" spans="1:9" s="28" customFormat="1" ht="13.5" customHeight="1" x14ac:dyDescent="0.2">
      <c r="A138" s="24"/>
      <c r="B138" s="31" t="s">
        <v>121</v>
      </c>
      <c r="C138" s="289"/>
      <c r="D138" s="290"/>
      <c r="E138" s="290"/>
      <c r="F138" s="178"/>
      <c r="G138" s="36"/>
    </row>
    <row r="139" spans="1:9" s="28" customFormat="1" ht="10.5" customHeight="1" x14ac:dyDescent="0.2">
      <c r="A139" s="24"/>
      <c r="B139" s="16" t="s">
        <v>116</v>
      </c>
      <c r="C139" s="289">
        <v>48315.399999999965</v>
      </c>
      <c r="D139" s="290"/>
      <c r="E139" s="290">
        <v>298.28000000000003</v>
      </c>
      <c r="F139" s="179">
        <v>-7.0704894747116387E-2</v>
      </c>
      <c r="G139" s="36"/>
      <c r="H139" s="5"/>
    </row>
    <row r="140" spans="1:9" s="28" customFormat="1" ht="10.5" customHeight="1" x14ac:dyDescent="0.2">
      <c r="A140" s="24"/>
      <c r="B140" s="16" t="s">
        <v>117</v>
      </c>
      <c r="C140" s="289">
        <v>54249.09</v>
      </c>
      <c r="D140" s="290"/>
      <c r="E140" s="290">
        <v>210</v>
      </c>
      <c r="F140" s="179">
        <v>-0.14558270661889194</v>
      </c>
      <c r="G140" s="36"/>
      <c r="H140" s="5"/>
    </row>
    <row r="141" spans="1:9" s="28" customFormat="1" ht="10.5" customHeight="1" x14ac:dyDescent="0.2">
      <c r="A141" s="24"/>
      <c r="B141" s="16" t="s">
        <v>118</v>
      </c>
      <c r="C141" s="289">
        <v>623.5</v>
      </c>
      <c r="D141" s="290"/>
      <c r="E141" s="290"/>
      <c r="F141" s="179"/>
      <c r="G141" s="36"/>
      <c r="H141" s="5"/>
    </row>
    <row r="142" spans="1:9" s="28" customFormat="1" ht="10.5" customHeight="1" x14ac:dyDescent="0.2">
      <c r="A142" s="24"/>
      <c r="B142" s="16" t="s">
        <v>166</v>
      </c>
      <c r="C142" s="289">
        <v>10596.809999999974</v>
      </c>
      <c r="D142" s="290"/>
      <c r="E142" s="290">
        <v>116.88</v>
      </c>
      <c r="F142" s="179">
        <v>3.1276549983796809E-2</v>
      </c>
      <c r="G142" s="36"/>
      <c r="H142" s="5"/>
    </row>
    <row r="143" spans="1:9" s="28" customFormat="1" ht="10.5" customHeight="1" x14ac:dyDescent="0.2">
      <c r="A143" s="24"/>
      <c r="B143" s="16" t="s">
        <v>22</v>
      </c>
      <c r="C143" s="289">
        <v>8441.7999999999993</v>
      </c>
      <c r="D143" s="290"/>
      <c r="E143" s="290">
        <v>23</v>
      </c>
      <c r="F143" s="179">
        <v>-0.10773211458335541</v>
      </c>
      <c r="G143" s="36"/>
      <c r="H143" s="5"/>
    </row>
    <row r="144" spans="1:9" s="28" customFormat="1" ht="10.5" customHeight="1" x14ac:dyDescent="0.2">
      <c r="A144" s="24"/>
      <c r="B144" s="16" t="s">
        <v>115</v>
      </c>
      <c r="C144" s="289">
        <v>7007.69</v>
      </c>
      <c r="D144" s="290">
        <v>433.79</v>
      </c>
      <c r="E144" s="290"/>
      <c r="F144" s="179">
        <v>0.13397445855502443</v>
      </c>
      <c r="G144" s="36"/>
      <c r="H144" s="5"/>
    </row>
    <row r="145" spans="1:8" s="28" customFormat="1" ht="10.5" customHeight="1" x14ac:dyDescent="0.2">
      <c r="A145" s="24"/>
      <c r="B145" s="16" t="s">
        <v>114</v>
      </c>
      <c r="C145" s="289">
        <v>1159.25</v>
      </c>
      <c r="D145" s="290"/>
      <c r="E145" s="290">
        <v>345.6</v>
      </c>
      <c r="F145" s="179">
        <v>-0.33460185169241008</v>
      </c>
      <c r="G145" s="36"/>
      <c r="H145" s="5"/>
    </row>
    <row r="146" spans="1:8" s="28" customFormat="1" ht="10.5" customHeight="1" x14ac:dyDescent="0.2">
      <c r="A146" s="24"/>
      <c r="B146" s="16" t="s">
        <v>100</v>
      </c>
      <c r="C146" s="289"/>
      <c r="D146" s="290"/>
      <c r="E146" s="290"/>
      <c r="F146" s="179"/>
      <c r="G146" s="36"/>
      <c r="H146" s="5"/>
    </row>
    <row r="147" spans="1:8" s="28" customFormat="1" ht="10.5" hidden="1" customHeight="1" x14ac:dyDescent="0.2">
      <c r="A147" s="24"/>
      <c r="B147" s="16" t="s">
        <v>98</v>
      </c>
      <c r="C147" s="289"/>
      <c r="D147" s="290"/>
      <c r="E147" s="290"/>
      <c r="F147" s="179"/>
      <c r="G147" s="36"/>
      <c r="H147" s="5"/>
    </row>
    <row r="148" spans="1:8" s="28" customFormat="1" ht="12.75" customHeight="1" x14ac:dyDescent="0.2">
      <c r="A148" s="24"/>
      <c r="B148" s="16" t="s">
        <v>412</v>
      </c>
      <c r="C148" s="289"/>
      <c r="D148" s="290"/>
      <c r="E148" s="290"/>
      <c r="F148" s="179"/>
      <c r="G148" s="36"/>
      <c r="H148" s="5"/>
    </row>
    <row r="149" spans="1:8" s="28" customFormat="1" ht="12.75" customHeight="1" x14ac:dyDescent="0.2">
      <c r="A149" s="24"/>
      <c r="B149" s="16" t="s">
        <v>374</v>
      </c>
      <c r="C149" s="289">
        <v>90</v>
      </c>
      <c r="D149" s="290"/>
      <c r="E149" s="290"/>
      <c r="F149" s="179">
        <v>-0.25</v>
      </c>
      <c r="G149" s="36"/>
      <c r="H149" s="5"/>
    </row>
    <row r="150" spans="1:8" s="28" customFormat="1" ht="12.75" customHeight="1" x14ac:dyDescent="0.2">
      <c r="A150" s="24"/>
      <c r="B150" s="574" t="s">
        <v>451</v>
      </c>
      <c r="C150" s="289"/>
      <c r="D150" s="290"/>
      <c r="E150" s="290"/>
      <c r="F150" s="179"/>
      <c r="G150" s="36"/>
      <c r="H150" s="5"/>
    </row>
    <row r="151" spans="1:8" s="28" customFormat="1" ht="12.75" hidden="1" customHeight="1" x14ac:dyDescent="0.2">
      <c r="A151" s="24"/>
      <c r="B151" s="579"/>
      <c r="C151" s="289"/>
      <c r="D151" s="290"/>
      <c r="E151" s="290"/>
      <c r="F151" s="179"/>
      <c r="G151" s="36"/>
      <c r="H151" s="5"/>
    </row>
    <row r="152" spans="1:8" s="28" customFormat="1" ht="12.75" customHeight="1" x14ac:dyDescent="0.2">
      <c r="A152" s="24"/>
      <c r="B152" s="269" t="s">
        <v>99</v>
      </c>
      <c r="C152" s="289"/>
      <c r="D152" s="290"/>
      <c r="E152" s="290"/>
      <c r="F152" s="179"/>
      <c r="G152" s="36"/>
      <c r="H152" s="5"/>
    </row>
    <row r="153" spans="1:8" s="28" customFormat="1" ht="11.25" customHeight="1" x14ac:dyDescent="0.2">
      <c r="A153" s="24"/>
      <c r="B153" s="35" t="s">
        <v>119</v>
      </c>
      <c r="C153" s="291">
        <v>130483.53999999994</v>
      </c>
      <c r="D153" s="292">
        <v>433.79</v>
      </c>
      <c r="E153" s="292">
        <v>993.7600000000001</v>
      </c>
      <c r="F153" s="178">
        <v>-9.0427447768090974E-2</v>
      </c>
      <c r="G153" s="36"/>
    </row>
    <row r="154" spans="1:8" s="28" customFormat="1" ht="14.25" customHeight="1" x14ac:dyDescent="0.2">
      <c r="A154" s="24"/>
      <c r="B154" s="31" t="s">
        <v>243</v>
      </c>
      <c r="C154" s="291"/>
      <c r="D154" s="292"/>
      <c r="E154" s="292"/>
      <c r="F154" s="178"/>
      <c r="G154" s="36"/>
    </row>
    <row r="155" spans="1:8" s="28" customFormat="1" ht="10.5" customHeight="1" x14ac:dyDescent="0.2">
      <c r="A155" s="24"/>
      <c r="B155" s="16" t="s">
        <v>22</v>
      </c>
      <c r="C155" s="289">
        <v>2009058.9699999997</v>
      </c>
      <c r="D155" s="290"/>
      <c r="E155" s="290">
        <v>954.5</v>
      </c>
      <c r="F155" s="179">
        <v>0.27489783348609631</v>
      </c>
      <c r="G155" s="36"/>
      <c r="H155" s="5"/>
    </row>
    <row r="156" spans="1:8" s="28" customFormat="1" ht="10.5" customHeight="1" x14ac:dyDescent="0.2">
      <c r="A156" s="24"/>
      <c r="B156" s="16" t="s">
        <v>104</v>
      </c>
      <c r="C156" s="289">
        <v>521142.99000000005</v>
      </c>
      <c r="D156" s="290"/>
      <c r="E156" s="290">
        <v>297.90999999999997</v>
      </c>
      <c r="F156" s="179">
        <v>-1.9032013736861253E-2</v>
      </c>
      <c r="G156" s="36"/>
      <c r="H156" s="5"/>
    </row>
    <row r="157" spans="1:8" s="28" customFormat="1" ht="10.5" customHeight="1" x14ac:dyDescent="0.2">
      <c r="A157" s="24"/>
      <c r="B157" s="33" t="s">
        <v>106</v>
      </c>
      <c r="C157" s="289">
        <v>513862.6700000001</v>
      </c>
      <c r="D157" s="290"/>
      <c r="E157" s="290">
        <v>297.90999999999997</v>
      </c>
      <c r="F157" s="179">
        <v>-1.0398903691145156E-2</v>
      </c>
      <c r="G157" s="36"/>
      <c r="H157" s="5"/>
    </row>
    <row r="158" spans="1:8" s="28" customFormat="1" ht="10.5" customHeight="1" x14ac:dyDescent="0.2">
      <c r="A158" s="24"/>
      <c r="B158" s="33" t="s">
        <v>304</v>
      </c>
      <c r="C158" s="289">
        <v>113012.52</v>
      </c>
      <c r="D158" s="290"/>
      <c r="E158" s="290">
        <v>242.16</v>
      </c>
      <c r="F158" s="179">
        <v>0.35621002173775818</v>
      </c>
      <c r="G158" s="36"/>
      <c r="H158" s="5"/>
    </row>
    <row r="159" spans="1:8" s="28" customFormat="1" ht="10.5" customHeight="1" x14ac:dyDescent="0.2">
      <c r="A159" s="24"/>
      <c r="B159" s="33" t="s">
        <v>305</v>
      </c>
      <c r="C159" s="289"/>
      <c r="D159" s="290"/>
      <c r="E159" s="290"/>
      <c r="F159" s="179"/>
      <c r="G159" s="36"/>
      <c r="H159" s="5"/>
    </row>
    <row r="160" spans="1:8" s="28" customFormat="1" ht="10.5" customHeight="1" x14ac:dyDescent="0.2">
      <c r="A160" s="24"/>
      <c r="B160" s="33" t="s">
        <v>306</v>
      </c>
      <c r="C160" s="289">
        <v>5932.27</v>
      </c>
      <c r="D160" s="290"/>
      <c r="E160" s="290"/>
      <c r="F160" s="179">
        <v>-0.58175145943202022</v>
      </c>
      <c r="G160" s="36"/>
      <c r="H160" s="5"/>
    </row>
    <row r="161" spans="1:9" s="28" customFormat="1" ht="10.5" customHeight="1" x14ac:dyDescent="0.2">
      <c r="A161" s="24"/>
      <c r="B161" s="33" t="s">
        <v>307</v>
      </c>
      <c r="C161" s="289">
        <v>55219.380000000019</v>
      </c>
      <c r="D161" s="290"/>
      <c r="E161" s="290"/>
      <c r="F161" s="179">
        <v>-3.2050496609947188E-2</v>
      </c>
      <c r="G161" s="36"/>
      <c r="H161" s="5"/>
    </row>
    <row r="162" spans="1:9" s="28" customFormat="1" ht="10.5" customHeight="1" x14ac:dyDescent="0.2">
      <c r="A162" s="24"/>
      <c r="B162" s="33" t="s">
        <v>308</v>
      </c>
      <c r="C162" s="289">
        <v>175776.49000000008</v>
      </c>
      <c r="D162" s="290"/>
      <c r="E162" s="290">
        <v>55.75</v>
      </c>
      <c r="F162" s="179">
        <v>-1.4864957980416094E-3</v>
      </c>
      <c r="G162" s="36"/>
      <c r="H162" s="5"/>
    </row>
    <row r="163" spans="1:9" s="28" customFormat="1" ht="10.5" customHeight="1" x14ac:dyDescent="0.2">
      <c r="A163" s="24"/>
      <c r="B163" s="33" t="s">
        <v>309</v>
      </c>
      <c r="C163" s="289">
        <v>163922.01</v>
      </c>
      <c r="D163" s="290"/>
      <c r="E163" s="290"/>
      <c r="F163" s="179">
        <v>-0.13113950515312445</v>
      </c>
      <c r="G163" s="34"/>
      <c r="H163" s="5"/>
    </row>
    <row r="164" spans="1:9" ht="10.5" customHeight="1" x14ac:dyDescent="0.2">
      <c r="B164" s="33" t="s">
        <v>105</v>
      </c>
      <c r="C164" s="289">
        <v>7280.32</v>
      </c>
      <c r="D164" s="290"/>
      <c r="E164" s="290"/>
      <c r="F164" s="179">
        <v>-0.39287105164622249</v>
      </c>
      <c r="G164" s="34"/>
      <c r="H164" s="5"/>
      <c r="I164" s="5"/>
    </row>
    <row r="165" spans="1:9" ht="10.5" customHeight="1" x14ac:dyDescent="0.2">
      <c r="B165" s="16" t="s">
        <v>116</v>
      </c>
      <c r="C165" s="289">
        <v>14945.870000000006</v>
      </c>
      <c r="D165" s="290"/>
      <c r="E165" s="290"/>
      <c r="F165" s="179">
        <v>-0.63626555911575666</v>
      </c>
      <c r="G165" s="34"/>
      <c r="H165" s="5"/>
      <c r="I165" s="5"/>
    </row>
    <row r="166" spans="1:9" ht="10.5" customHeight="1" x14ac:dyDescent="0.2">
      <c r="B166" s="16" t="s">
        <v>117</v>
      </c>
      <c r="C166" s="289">
        <v>21339.899999999998</v>
      </c>
      <c r="D166" s="290"/>
      <c r="E166" s="290"/>
      <c r="F166" s="179">
        <v>0.36784936408167135</v>
      </c>
      <c r="G166" s="34"/>
      <c r="H166" s="5"/>
      <c r="I166" s="5"/>
    </row>
    <row r="167" spans="1:9" ht="10.5" customHeight="1" x14ac:dyDescent="0.2">
      <c r="B167" s="16" t="s">
        <v>118</v>
      </c>
      <c r="C167" s="289"/>
      <c r="D167" s="290"/>
      <c r="E167" s="290"/>
      <c r="F167" s="179"/>
      <c r="G167" s="36"/>
      <c r="H167" s="5"/>
      <c r="I167" s="5"/>
    </row>
    <row r="168" spans="1:9" s="28" customFormat="1" ht="10.5" customHeight="1" x14ac:dyDescent="0.2">
      <c r="A168" s="24"/>
      <c r="B168" s="16" t="s">
        <v>115</v>
      </c>
      <c r="C168" s="289">
        <v>2999.31</v>
      </c>
      <c r="D168" s="290"/>
      <c r="E168" s="290"/>
      <c r="F168" s="179"/>
      <c r="G168" s="36"/>
      <c r="H168" s="5"/>
    </row>
    <row r="169" spans="1:9" s="28" customFormat="1" ht="10.5" customHeight="1" x14ac:dyDescent="0.2">
      <c r="A169" s="24"/>
      <c r="B169" s="16" t="s">
        <v>114</v>
      </c>
      <c r="C169" s="289">
        <v>1599.2999999999997</v>
      </c>
      <c r="D169" s="290"/>
      <c r="E169" s="290"/>
      <c r="F169" s="179"/>
      <c r="G169" s="20"/>
      <c r="H169" s="5"/>
    </row>
    <row r="170" spans="1:9" ht="10.5" customHeight="1" x14ac:dyDescent="0.2">
      <c r="B170" s="16" t="s">
        <v>95</v>
      </c>
      <c r="C170" s="289">
        <v>6789.6000000000013</v>
      </c>
      <c r="D170" s="290"/>
      <c r="E170" s="290"/>
      <c r="F170" s="179">
        <v>1.6528925619834878E-2</v>
      </c>
      <c r="G170" s="20"/>
      <c r="H170" s="5"/>
      <c r="I170" s="5"/>
    </row>
    <row r="171" spans="1:9" ht="10.5" customHeight="1" x14ac:dyDescent="0.2">
      <c r="B171" s="16" t="s">
        <v>381</v>
      </c>
      <c r="C171" s="289">
        <v>10569.22</v>
      </c>
      <c r="D171" s="290"/>
      <c r="E171" s="290">
        <v>50</v>
      </c>
      <c r="F171" s="179">
        <v>0.13604283960728925</v>
      </c>
      <c r="G171" s="20"/>
      <c r="H171" s="5"/>
      <c r="I171" s="5"/>
    </row>
    <row r="172" spans="1:9" s="486" customFormat="1" ht="10.5" customHeight="1" x14ac:dyDescent="0.2">
      <c r="A172" s="452"/>
      <c r="B172" s="563" t="s">
        <v>310</v>
      </c>
      <c r="C172" s="568"/>
      <c r="D172" s="569"/>
      <c r="E172" s="569"/>
      <c r="F172" s="570"/>
      <c r="G172" s="494"/>
    </row>
    <row r="173" spans="1:9" s="486" customFormat="1" ht="10.5" customHeight="1" x14ac:dyDescent="0.2">
      <c r="A173" s="452"/>
      <c r="B173" s="563" t="s">
        <v>311</v>
      </c>
      <c r="C173" s="568"/>
      <c r="D173" s="569"/>
      <c r="E173" s="569"/>
      <c r="F173" s="570"/>
      <c r="G173" s="494"/>
    </row>
    <row r="174" spans="1:9" s="486" customFormat="1" ht="10.5" customHeight="1" x14ac:dyDescent="0.2">
      <c r="A174" s="452"/>
      <c r="B174" s="563" t="s">
        <v>312</v>
      </c>
      <c r="C174" s="568"/>
      <c r="D174" s="569"/>
      <c r="E174" s="569"/>
      <c r="F174" s="570"/>
      <c r="G174" s="494"/>
    </row>
    <row r="175" spans="1:9" s="486" customFormat="1" ht="10.5" customHeight="1" x14ac:dyDescent="0.2">
      <c r="A175" s="452"/>
      <c r="B175" s="563" t="s">
        <v>313</v>
      </c>
      <c r="C175" s="568"/>
      <c r="D175" s="569"/>
      <c r="E175" s="569"/>
      <c r="F175" s="570"/>
      <c r="G175" s="571"/>
    </row>
    <row r="176" spans="1:9" ht="10.5" customHeight="1" x14ac:dyDescent="0.2">
      <c r="B176" s="269" t="s">
        <v>412</v>
      </c>
      <c r="C176" s="289"/>
      <c r="D176" s="290"/>
      <c r="E176" s="290"/>
      <c r="F176" s="179"/>
      <c r="G176" s="34"/>
      <c r="H176" s="5"/>
      <c r="I176" s="5"/>
    </row>
    <row r="177" spans="1:9" ht="10.5" customHeight="1" x14ac:dyDescent="0.2">
      <c r="B177" s="16" t="s">
        <v>100</v>
      </c>
      <c r="C177" s="289">
        <v>44953.340000000004</v>
      </c>
      <c r="D177" s="290"/>
      <c r="E177" s="290"/>
      <c r="F177" s="179"/>
      <c r="G177" s="34"/>
      <c r="H177" s="5"/>
      <c r="I177" s="5"/>
    </row>
    <row r="178" spans="1:9" ht="10.5" customHeight="1" x14ac:dyDescent="0.2">
      <c r="B178" s="16" t="s">
        <v>94</v>
      </c>
      <c r="C178" s="289"/>
      <c r="D178" s="290"/>
      <c r="E178" s="290"/>
      <c r="F178" s="179"/>
      <c r="G178" s="34"/>
      <c r="H178" s="5"/>
      <c r="I178" s="5"/>
    </row>
    <row r="179" spans="1:9" ht="10.5" customHeight="1" x14ac:dyDescent="0.2">
      <c r="B179" s="16" t="s">
        <v>92</v>
      </c>
      <c r="C179" s="289"/>
      <c r="D179" s="290"/>
      <c r="E179" s="290"/>
      <c r="F179" s="179"/>
      <c r="G179" s="34"/>
      <c r="H179" s="5"/>
      <c r="I179" s="5"/>
    </row>
    <row r="180" spans="1:9" ht="10.5" customHeight="1" x14ac:dyDescent="0.2">
      <c r="B180" s="16" t="s">
        <v>93</v>
      </c>
      <c r="C180" s="289"/>
      <c r="D180" s="290"/>
      <c r="E180" s="290"/>
      <c r="F180" s="179"/>
      <c r="G180" s="27"/>
      <c r="H180" s="5"/>
      <c r="I180" s="5"/>
    </row>
    <row r="181" spans="1:9" s="28" customFormat="1" ht="10.5" customHeight="1" x14ac:dyDescent="0.2">
      <c r="A181" s="24"/>
      <c r="B181" s="16" t="s">
        <v>303</v>
      </c>
      <c r="C181" s="289"/>
      <c r="D181" s="290"/>
      <c r="E181" s="290"/>
      <c r="F181" s="179"/>
      <c r="G181" s="34"/>
      <c r="H181" s="5"/>
    </row>
    <row r="182" spans="1:9" ht="10.5" customHeight="1" x14ac:dyDescent="0.2">
      <c r="B182" s="16" t="s">
        <v>123</v>
      </c>
      <c r="C182" s="289">
        <v>494.12999999999988</v>
      </c>
      <c r="D182" s="290"/>
      <c r="E182" s="290"/>
      <c r="F182" s="179">
        <v>0.92868852459016349</v>
      </c>
      <c r="G182" s="34"/>
      <c r="H182" s="5"/>
      <c r="I182" s="5"/>
    </row>
    <row r="183" spans="1:9" ht="10.5" customHeight="1" x14ac:dyDescent="0.2">
      <c r="B183" s="16" t="s">
        <v>107</v>
      </c>
      <c r="C183" s="289"/>
      <c r="D183" s="290"/>
      <c r="E183" s="290"/>
      <c r="F183" s="179"/>
      <c r="G183" s="20"/>
      <c r="H183" s="5"/>
      <c r="I183" s="5"/>
    </row>
    <row r="184" spans="1:9" ht="10.5" customHeight="1" x14ac:dyDescent="0.2">
      <c r="B184" s="33" t="s">
        <v>110</v>
      </c>
      <c r="C184" s="289"/>
      <c r="D184" s="290"/>
      <c r="E184" s="290"/>
      <c r="F184" s="179"/>
      <c r="G184" s="34"/>
      <c r="H184" s="5"/>
      <c r="I184" s="5"/>
    </row>
    <row r="185" spans="1:9" ht="10.5" customHeight="1" x14ac:dyDescent="0.2">
      <c r="B185" s="33" t="s">
        <v>109</v>
      </c>
      <c r="C185" s="289"/>
      <c r="D185" s="290"/>
      <c r="E185" s="290"/>
      <c r="F185" s="179"/>
      <c r="G185" s="34"/>
      <c r="H185" s="5"/>
      <c r="I185" s="5"/>
    </row>
    <row r="186" spans="1:9" ht="10.5" customHeight="1" x14ac:dyDescent="0.2">
      <c r="B186" s="33" t="s">
        <v>111</v>
      </c>
      <c r="C186" s="289"/>
      <c r="D186" s="290"/>
      <c r="E186" s="290"/>
      <c r="F186" s="179"/>
      <c r="G186" s="34"/>
      <c r="H186" s="5"/>
      <c r="I186" s="5"/>
    </row>
    <row r="187" spans="1:9" ht="10.5" customHeight="1" x14ac:dyDescent="0.2">
      <c r="B187" s="33" t="s">
        <v>112</v>
      </c>
      <c r="C187" s="289"/>
      <c r="D187" s="290"/>
      <c r="E187" s="290"/>
      <c r="F187" s="179"/>
      <c r="G187" s="34"/>
      <c r="H187" s="5"/>
      <c r="I187" s="5"/>
    </row>
    <row r="188" spans="1:9" ht="10.5" customHeight="1" x14ac:dyDescent="0.2">
      <c r="B188" s="16" t="s">
        <v>256</v>
      </c>
      <c r="C188" s="289"/>
      <c r="D188" s="290"/>
      <c r="E188" s="290"/>
      <c r="F188" s="179"/>
      <c r="G188" s="47"/>
      <c r="H188" s="5"/>
      <c r="I188" s="5"/>
    </row>
    <row r="189" spans="1:9" s="28" customFormat="1" ht="10.5" customHeight="1" x14ac:dyDescent="0.2">
      <c r="A189" s="24"/>
      <c r="B189" s="16" t="s">
        <v>96</v>
      </c>
      <c r="C189" s="289"/>
      <c r="D189" s="290"/>
      <c r="E189" s="290"/>
      <c r="F189" s="179"/>
      <c r="G189" s="47"/>
      <c r="H189" s="5"/>
    </row>
    <row r="190" spans="1:9" s="28" customFormat="1" ht="10.5" customHeight="1" x14ac:dyDescent="0.2">
      <c r="A190" s="24"/>
      <c r="B190" s="16" t="s">
        <v>103</v>
      </c>
      <c r="C190" s="295"/>
      <c r="D190" s="296"/>
      <c r="E190" s="296"/>
      <c r="F190" s="190"/>
      <c r="G190" s="47"/>
      <c r="H190" s="5"/>
    </row>
    <row r="191" spans="1:9" s="28" customFormat="1" ht="10.5" customHeight="1" x14ac:dyDescent="0.2">
      <c r="A191" s="24"/>
      <c r="B191" s="16" t="s">
        <v>91</v>
      </c>
      <c r="C191" s="295">
        <v>18084.670000000002</v>
      </c>
      <c r="D191" s="296"/>
      <c r="E191" s="296">
        <v>444.66</v>
      </c>
      <c r="F191" s="190">
        <v>0.61356597896660325</v>
      </c>
      <c r="G191" s="47"/>
      <c r="H191" s="5"/>
    </row>
    <row r="192" spans="1:9" s="28" customFormat="1" ht="10.5" customHeight="1" x14ac:dyDescent="0.2">
      <c r="A192" s="24"/>
      <c r="B192" s="268" t="s">
        <v>255</v>
      </c>
      <c r="C192" s="295"/>
      <c r="D192" s="296"/>
      <c r="E192" s="296"/>
      <c r="F192" s="190"/>
      <c r="G192" s="47"/>
      <c r="H192" s="5"/>
    </row>
    <row r="193" spans="1:9" s="28" customFormat="1" ht="10.5" customHeight="1" x14ac:dyDescent="0.2">
      <c r="A193" s="24"/>
      <c r="B193" s="16" t="s">
        <v>411</v>
      </c>
      <c r="C193" s="295"/>
      <c r="D193" s="296"/>
      <c r="E193" s="296"/>
      <c r="F193" s="190"/>
      <c r="G193" s="47"/>
      <c r="H193" s="5"/>
    </row>
    <row r="194" spans="1:9" s="28" customFormat="1" ht="10.5" customHeight="1" x14ac:dyDescent="0.2">
      <c r="A194" s="24"/>
      <c r="B194" s="16" t="s">
        <v>97</v>
      </c>
      <c r="C194" s="295"/>
      <c r="D194" s="296"/>
      <c r="E194" s="296"/>
      <c r="F194" s="190"/>
      <c r="G194" s="47"/>
      <c r="H194" s="5"/>
    </row>
    <row r="195" spans="1:9" s="28" customFormat="1" ht="10.5" customHeight="1" x14ac:dyDescent="0.2">
      <c r="A195" s="24"/>
      <c r="B195" s="16" t="s">
        <v>374</v>
      </c>
      <c r="C195" s="295">
        <v>30</v>
      </c>
      <c r="D195" s="296"/>
      <c r="E195" s="296"/>
      <c r="F195" s="190">
        <v>0</v>
      </c>
      <c r="G195" s="47"/>
      <c r="H195" s="5"/>
    </row>
    <row r="196" spans="1:9" s="28" customFormat="1" ht="10.5" customHeight="1" x14ac:dyDescent="0.2">
      <c r="A196" s="24"/>
      <c r="B196" s="574" t="s">
        <v>460</v>
      </c>
      <c r="C196" s="295"/>
      <c r="D196" s="296"/>
      <c r="E196" s="296"/>
      <c r="F196" s="190"/>
      <c r="G196" s="47"/>
      <c r="H196" s="5"/>
    </row>
    <row r="197" spans="1:9" s="28" customFormat="1" ht="10.5" customHeight="1" x14ac:dyDescent="0.2">
      <c r="A197" s="24"/>
      <c r="B197" s="16" t="s">
        <v>489</v>
      </c>
      <c r="C197" s="295"/>
      <c r="D197" s="296"/>
      <c r="E197" s="296"/>
      <c r="F197" s="190"/>
      <c r="G197" s="47"/>
      <c r="H197" s="5"/>
    </row>
    <row r="198" spans="1:9" s="28" customFormat="1" ht="10.5" customHeight="1" x14ac:dyDescent="0.2">
      <c r="A198" s="24"/>
      <c r="B198" s="574" t="s">
        <v>487</v>
      </c>
      <c r="C198" s="295"/>
      <c r="D198" s="296"/>
      <c r="E198" s="296"/>
      <c r="F198" s="190"/>
      <c r="G198" s="47"/>
      <c r="H198" s="5"/>
    </row>
    <row r="199" spans="1:9" s="28" customFormat="1" ht="10.5" customHeight="1" x14ac:dyDescent="0.2">
      <c r="A199" s="24"/>
      <c r="B199" s="16" t="s">
        <v>99</v>
      </c>
      <c r="C199" s="295">
        <v>1996.19</v>
      </c>
      <c r="D199" s="296"/>
      <c r="E199" s="296">
        <v>62.65</v>
      </c>
      <c r="F199" s="190">
        <v>-0.19091200181581625</v>
      </c>
      <c r="G199" s="47"/>
      <c r="H199" s="5"/>
    </row>
    <row r="200" spans="1:9" s="28" customFormat="1" ht="10.5" customHeight="1" x14ac:dyDescent="0.2">
      <c r="A200" s="24"/>
      <c r="B200" s="16" t="s">
        <v>98</v>
      </c>
      <c r="C200" s="295"/>
      <c r="D200" s="296"/>
      <c r="E200" s="296"/>
      <c r="F200" s="190"/>
      <c r="G200" s="47"/>
      <c r="H200" s="5"/>
    </row>
    <row r="201" spans="1:9" s="28" customFormat="1" ht="10.5" customHeight="1" x14ac:dyDescent="0.2">
      <c r="A201" s="24"/>
      <c r="B201" s="16" t="s">
        <v>279</v>
      </c>
      <c r="C201" s="295">
        <v>-85530</v>
      </c>
      <c r="D201" s="296"/>
      <c r="E201" s="296">
        <v>-98</v>
      </c>
      <c r="F201" s="190">
        <v>0.39828014648182064</v>
      </c>
      <c r="G201" s="47"/>
      <c r="H201" s="5"/>
    </row>
    <row r="202" spans="1:9" s="28" customFormat="1" ht="11.25" customHeight="1" x14ac:dyDescent="0.2">
      <c r="A202" s="24"/>
      <c r="B202" s="35" t="s">
        <v>245</v>
      </c>
      <c r="C202" s="297">
        <v>2568553.4900000002</v>
      </c>
      <c r="D202" s="298"/>
      <c r="E202" s="298">
        <v>1711.7200000000003</v>
      </c>
      <c r="F202" s="180">
        <v>0.19316028987528688</v>
      </c>
      <c r="G202" s="47"/>
    </row>
    <row r="203" spans="1:9" ht="10.5" customHeight="1" x14ac:dyDescent="0.2">
      <c r="B203" s="31" t="s">
        <v>278</v>
      </c>
      <c r="C203" s="297"/>
      <c r="D203" s="298"/>
      <c r="E203" s="298"/>
      <c r="F203" s="180"/>
      <c r="G203" s="47"/>
      <c r="H203" s="5"/>
      <c r="I203" s="5"/>
    </row>
    <row r="204" spans="1:9" ht="10.5" customHeight="1" x14ac:dyDescent="0.2">
      <c r="B204" s="16" t="s">
        <v>22</v>
      </c>
      <c r="C204" s="295">
        <v>54920832.570000008</v>
      </c>
      <c r="D204" s="296">
        <v>3051549.3000000017</v>
      </c>
      <c r="E204" s="296">
        <v>52270.99</v>
      </c>
      <c r="F204" s="190">
        <v>5.8658420014792823E-2</v>
      </c>
      <c r="G204" s="47"/>
      <c r="H204" s="5"/>
      <c r="I204" s="5"/>
    </row>
    <row r="205" spans="1:9" ht="10.5" customHeight="1" x14ac:dyDescent="0.2">
      <c r="B205" s="16" t="s">
        <v>104</v>
      </c>
      <c r="C205" s="295">
        <v>45687322.839999989</v>
      </c>
      <c r="D205" s="296">
        <v>21054634.329999991</v>
      </c>
      <c r="E205" s="296">
        <v>71896.800000000003</v>
      </c>
      <c r="F205" s="190">
        <v>5.0446657835737874E-2</v>
      </c>
      <c r="G205" s="47"/>
      <c r="H205" s="5"/>
      <c r="I205" s="5"/>
    </row>
    <row r="206" spans="1:9" ht="10.5" customHeight="1" x14ac:dyDescent="0.2">
      <c r="B206" s="33" t="s">
        <v>106</v>
      </c>
      <c r="C206" s="295">
        <v>45579990.560000002</v>
      </c>
      <c r="D206" s="296">
        <v>21045326.769999996</v>
      </c>
      <c r="E206" s="296">
        <v>71569.09</v>
      </c>
      <c r="F206" s="190">
        <v>5.0973318916610166E-2</v>
      </c>
      <c r="G206" s="47"/>
      <c r="H206" s="5"/>
      <c r="I206" s="5"/>
    </row>
    <row r="207" spans="1:9" ht="10.5" customHeight="1" x14ac:dyDescent="0.2">
      <c r="B207" s="33" t="s">
        <v>304</v>
      </c>
      <c r="C207" s="295">
        <v>13870355.529999986</v>
      </c>
      <c r="D207" s="296">
        <v>12848399.509999985</v>
      </c>
      <c r="E207" s="296">
        <v>24981.019999999997</v>
      </c>
      <c r="F207" s="190">
        <v>4.6806308044968326E-2</v>
      </c>
      <c r="G207" s="47"/>
      <c r="H207" s="5"/>
      <c r="I207" s="5"/>
    </row>
    <row r="208" spans="1:9" ht="10.5" customHeight="1" x14ac:dyDescent="0.2">
      <c r="B208" s="33" t="s">
        <v>305</v>
      </c>
      <c r="C208" s="295">
        <v>313.5</v>
      </c>
      <c r="D208" s="296"/>
      <c r="E208" s="296"/>
      <c r="F208" s="190"/>
      <c r="G208" s="47"/>
      <c r="H208" s="5"/>
      <c r="I208" s="5"/>
    </row>
    <row r="209" spans="2:9" ht="10.5" customHeight="1" x14ac:dyDescent="0.2">
      <c r="B209" s="33" t="s">
        <v>306</v>
      </c>
      <c r="C209" s="295">
        <v>5762362.230000006</v>
      </c>
      <c r="D209" s="296">
        <v>5738937.1700000064</v>
      </c>
      <c r="E209" s="296">
        <v>10455.200000000003</v>
      </c>
      <c r="F209" s="190">
        <v>4.9720351091568693E-2</v>
      </c>
      <c r="G209" s="47"/>
      <c r="H209" s="5"/>
      <c r="I209" s="5"/>
    </row>
    <row r="210" spans="2:9" ht="10.5" customHeight="1" x14ac:dyDescent="0.2">
      <c r="B210" s="33" t="s">
        <v>307</v>
      </c>
      <c r="C210" s="295">
        <v>3174751.1300000092</v>
      </c>
      <c r="D210" s="296">
        <v>68003.81</v>
      </c>
      <c r="E210" s="296">
        <v>3563.9099999999994</v>
      </c>
      <c r="F210" s="190">
        <v>1.2494223706166707E-2</v>
      </c>
      <c r="G210" s="47"/>
      <c r="H210" s="5"/>
      <c r="I210" s="5"/>
    </row>
    <row r="211" spans="2:9" ht="10.5" customHeight="1" x14ac:dyDescent="0.2">
      <c r="B211" s="33" t="s">
        <v>308</v>
      </c>
      <c r="C211" s="295">
        <v>17514984.169999998</v>
      </c>
      <c r="D211" s="296">
        <v>1772029.810000001</v>
      </c>
      <c r="E211" s="296">
        <v>27162.940000000006</v>
      </c>
      <c r="F211" s="190">
        <v>5.1620325032327496E-2</v>
      </c>
      <c r="G211" s="47"/>
      <c r="H211" s="5"/>
      <c r="I211" s="5"/>
    </row>
    <row r="212" spans="2:9" ht="10.5" customHeight="1" x14ac:dyDescent="0.2">
      <c r="B212" s="33" t="s">
        <v>309</v>
      </c>
      <c r="C212" s="295">
        <v>5257224.0000000028</v>
      </c>
      <c r="D212" s="296">
        <v>617956.47000000079</v>
      </c>
      <c r="E212" s="296">
        <v>5406.0199999999995</v>
      </c>
      <c r="F212" s="190">
        <v>8.7055838310251987E-2</v>
      </c>
      <c r="G212" s="47"/>
      <c r="H212" s="5"/>
      <c r="I212" s="5"/>
    </row>
    <row r="213" spans="2:9" ht="10.5" customHeight="1" x14ac:dyDescent="0.2">
      <c r="B213" s="33" t="s">
        <v>105</v>
      </c>
      <c r="C213" s="295">
        <v>107332.28000000007</v>
      </c>
      <c r="D213" s="296">
        <v>9307.5600000000013</v>
      </c>
      <c r="E213" s="296">
        <v>327.71000000000004</v>
      </c>
      <c r="F213" s="190">
        <v>-0.13387066695383687</v>
      </c>
      <c r="G213" s="47"/>
      <c r="H213" s="5"/>
      <c r="I213" s="5"/>
    </row>
    <row r="214" spans="2:9" ht="10.5" customHeight="1" x14ac:dyDescent="0.2">
      <c r="B214" s="16" t="s">
        <v>116</v>
      </c>
      <c r="C214" s="295">
        <v>63261.269999999975</v>
      </c>
      <c r="D214" s="296"/>
      <c r="E214" s="296">
        <v>298.28000000000003</v>
      </c>
      <c r="F214" s="190">
        <v>-0.32036695580035135</v>
      </c>
      <c r="G214" s="47"/>
      <c r="H214" s="5"/>
      <c r="I214" s="5"/>
    </row>
    <row r="215" spans="2:9" ht="10.5" customHeight="1" x14ac:dyDescent="0.2">
      <c r="B215" s="16" t="s">
        <v>117</v>
      </c>
      <c r="C215" s="295">
        <v>75588.989999999991</v>
      </c>
      <c r="D215" s="296"/>
      <c r="E215" s="296">
        <v>210</v>
      </c>
      <c r="F215" s="190">
        <v>-4.4309170051266E-2</v>
      </c>
      <c r="G215" s="47"/>
      <c r="H215" s="5"/>
      <c r="I215" s="5"/>
    </row>
    <row r="216" spans="2:9" ht="10.5" customHeight="1" x14ac:dyDescent="0.2">
      <c r="B216" s="16" t="s">
        <v>118</v>
      </c>
      <c r="C216" s="295">
        <v>623.5</v>
      </c>
      <c r="D216" s="296"/>
      <c r="E216" s="296"/>
      <c r="F216" s="190"/>
      <c r="G216" s="47"/>
      <c r="H216" s="5"/>
      <c r="I216" s="5"/>
    </row>
    <row r="217" spans="2:9" ht="10.5" customHeight="1" x14ac:dyDescent="0.2">
      <c r="B217" s="16" t="s">
        <v>100</v>
      </c>
      <c r="C217" s="295">
        <v>374698.90000000008</v>
      </c>
      <c r="D217" s="296">
        <v>26.5</v>
      </c>
      <c r="E217" s="296">
        <v>856.93</v>
      </c>
      <c r="F217" s="190">
        <v>2.8177440513367014E-2</v>
      </c>
      <c r="G217" s="20"/>
      <c r="H217" s="5"/>
      <c r="I217" s="5"/>
    </row>
    <row r="218" spans="2:9" ht="10.5" customHeight="1" x14ac:dyDescent="0.2">
      <c r="B218" s="16" t="s">
        <v>107</v>
      </c>
      <c r="C218" s="295">
        <v>15077089.779999994</v>
      </c>
      <c r="D218" s="296">
        <v>15077089.779999994</v>
      </c>
      <c r="E218" s="296">
        <v>23179.119999999999</v>
      </c>
      <c r="F218" s="190">
        <v>0.13025990380501207</v>
      </c>
      <c r="G218" s="47"/>
      <c r="H218" s="5"/>
      <c r="I218" s="5"/>
    </row>
    <row r="219" spans="2:9" ht="10.5" customHeight="1" x14ac:dyDescent="0.2">
      <c r="B219" s="33" t="s">
        <v>110</v>
      </c>
      <c r="C219" s="289">
        <v>3145965.9499999988</v>
      </c>
      <c r="D219" s="290">
        <v>3145965.9499999988</v>
      </c>
      <c r="E219" s="290">
        <v>5224.920000000001</v>
      </c>
      <c r="F219" s="179">
        <v>9.7562129038475387E-2</v>
      </c>
      <c r="G219" s="47"/>
      <c r="H219" s="5"/>
      <c r="I219" s="5"/>
    </row>
    <row r="220" spans="2:9" ht="10.5" customHeight="1" x14ac:dyDescent="0.2">
      <c r="B220" s="33" t="s">
        <v>109</v>
      </c>
      <c r="C220" s="295">
        <v>11877573.829999994</v>
      </c>
      <c r="D220" s="296">
        <v>11877573.829999994</v>
      </c>
      <c r="E220" s="296">
        <v>17954.199999999997</v>
      </c>
      <c r="F220" s="190">
        <v>0.13880934398078582</v>
      </c>
      <c r="G220" s="47"/>
      <c r="H220" s="5"/>
      <c r="I220" s="5"/>
    </row>
    <row r="221" spans="2:9" ht="10.5" customHeight="1" x14ac:dyDescent="0.2">
      <c r="B221" s="33" t="s">
        <v>112</v>
      </c>
      <c r="C221" s="295">
        <v>53550</v>
      </c>
      <c r="D221" s="296">
        <v>53550</v>
      </c>
      <c r="E221" s="296"/>
      <c r="F221" s="190">
        <v>0.24970828471411899</v>
      </c>
      <c r="G221" s="47"/>
      <c r="H221" s="5"/>
      <c r="I221" s="5"/>
    </row>
    <row r="222" spans="2:9" ht="10.5" customHeight="1" x14ac:dyDescent="0.2">
      <c r="B222" s="33" t="s">
        <v>111</v>
      </c>
      <c r="C222" s="295"/>
      <c r="D222" s="296"/>
      <c r="E222" s="296"/>
      <c r="F222" s="190"/>
      <c r="G222" s="47"/>
      <c r="H222" s="5"/>
      <c r="I222" s="5"/>
    </row>
    <row r="223" spans="2:9" ht="10.5" customHeight="1" x14ac:dyDescent="0.2">
      <c r="B223" s="269" t="s">
        <v>411</v>
      </c>
      <c r="C223" s="295"/>
      <c r="D223" s="296"/>
      <c r="E223" s="296"/>
      <c r="F223" s="190"/>
      <c r="G223" s="47"/>
      <c r="H223" s="5"/>
      <c r="I223" s="5"/>
    </row>
    <row r="224" spans="2:9" ht="10.5" customHeight="1" x14ac:dyDescent="0.2">
      <c r="B224" s="16" t="s">
        <v>97</v>
      </c>
      <c r="C224" s="295"/>
      <c r="D224" s="296"/>
      <c r="E224" s="296"/>
      <c r="F224" s="190"/>
      <c r="G224" s="47"/>
      <c r="H224" s="5"/>
      <c r="I224" s="5"/>
    </row>
    <row r="225" spans="1:9" ht="10.5" customHeight="1" x14ac:dyDescent="0.2">
      <c r="B225" s="16" t="s">
        <v>103</v>
      </c>
      <c r="C225" s="295"/>
      <c r="D225" s="296"/>
      <c r="E225" s="296"/>
      <c r="F225" s="190"/>
      <c r="G225" s="47"/>
      <c r="H225" s="5"/>
      <c r="I225" s="5"/>
    </row>
    <row r="226" spans="1:9" ht="10.5" customHeight="1" x14ac:dyDescent="0.2">
      <c r="B226" s="16" t="s">
        <v>96</v>
      </c>
      <c r="C226" s="295"/>
      <c r="D226" s="296"/>
      <c r="E226" s="296"/>
      <c r="F226" s="190"/>
      <c r="G226" s="47"/>
      <c r="H226" s="5"/>
      <c r="I226" s="5"/>
    </row>
    <row r="227" spans="1:9" ht="10.5" customHeight="1" x14ac:dyDescent="0.2">
      <c r="B227" s="16" t="s">
        <v>115</v>
      </c>
      <c r="C227" s="295">
        <v>10007</v>
      </c>
      <c r="D227" s="296">
        <v>433.79</v>
      </c>
      <c r="E227" s="296"/>
      <c r="F227" s="190">
        <v>-0.4308134300046127</v>
      </c>
      <c r="G227" s="47"/>
      <c r="H227" s="5"/>
      <c r="I227" s="5"/>
    </row>
    <row r="228" spans="1:9" ht="10.5" customHeight="1" x14ac:dyDescent="0.2">
      <c r="B228" s="16" t="s">
        <v>114</v>
      </c>
      <c r="C228" s="295">
        <v>2758.5499999999997</v>
      </c>
      <c r="D228" s="296"/>
      <c r="E228" s="296">
        <v>345.6</v>
      </c>
      <c r="F228" s="190"/>
      <c r="G228" s="47"/>
      <c r="H228" s="5"/>
      <c r="I228" s="5"/>
    </row>
    <row r="229" spans="1:9" ht="10.5" customHeight="1" x14ac:dyDescent="0.2">
      <c r="B229" s="16" t="s">
        <v>123</v>
      </c>
      <c r="C229" s="295">
        <v>5322.79</v>
      </c>
      <c r="D229" s="296"/>
      <c r="E229" s="296"/>
      <c r="F229" s="190">
        <v>0.31808996944228496</v>
      </c>
      <c r="G229" s="47"/>
      <c r="H229" s="5"/>
      <c r="I229" s="5"/>
    </row>
    <row r="230" spans="1:9" ht="10.5" customHeight="1" x14ac:dyDescent="0.2">
      <c r="B230" s="16" t="s">
        <v>95</v>
      </c>
      <c r="C230" s="295">
        <v>41953.399999999994</v>
      </c>
      <c r="D230" s="296">
        <v>35163.799999999996</v>
      </c>
      <c r="E230" s="296"/>
      <c r="F230" s="190">
        <v>4.2367112069608082E-2</v>
      </c>
      <c r="G230" s="47"/>
      <c r="H230" s="5"/>
      <c r="I230" s="5"/>
    </row>
    <row r="231" spans="1:9" ht="10.5" customHeight="1" x14ac:dyDescent="0.2">
      <c r="B231" s="16" t="s">
        <v>381</v>
      </c>
      <c r="C231" s="295">
        <v>624377.45999999973</v>
      </c>
      <c r="D231" s="296">
        <v>190</v>
      </c>
      <c r="E231" s="296">
        <v>427</v>
      </c>
      <c r="F231" s="190">
        <v>5.8310451459094637E-2</v>
      </c>
      <c r="G231" s="47"/>
      <c r="H231" s="5"/>
      <c r="I231" s="5"/>
    </row>
    <row r="232" spans="1:9" s="486" customFormat="1" ht="10.5" customHeight="1" x14ac:dyDescent="0.2">
      <c r="A232" s="452"/>
      <c r="B232" s="563" t="s">
        <v>310</v>
      </c>
      <c r="C232" s="564"/>
      <c r="D232" s="565"/>
      <c r="E232" s="565"/>
      <c r="F232" s="566"/>
      <c r="G232" s="567"/>
    </row>
    <row r="233" spans="1:9" s="486" customFormat="1" ht="10.5" customHeight="1" x14ac:dyDescent="0.2">
      <c r="A233" s="452"/>
      <c r="B233" s="563" t="s">
        <v>311</v>
      </c>
      <c r="C233" s="564"/>
      <c r="D233" s="565"/>
      <c r="E233" s="565"/>
      <c r="F233" s="566"/>
      <c r="G233" s="567"/>
    </row>
    <row r="234" spans="1:9" s="486" customFormat="1" ht="10.5" customHeight="1" x14ac:dyDescent="0.2">
      <c r="A234" s="452"/>
      <c r="B234" s="563" t="s">
        <v>312</v>
      </c>
      <c r="C234" s="564"/>
      <c r="D234" s="565"/>
      <c r="E234" s="565"/>
      <c r="F234" s="566"/>
      <c r="G234" s="567"/>
    </row>
    <row r="235" spans="1:9" s="486" customFormat="1" ht="13.5" customHeight="1" x14ac:dyDescent="0.2">
      <c r="A235" s="452"/>
      <c r="B235" s="563" t="s">
        <v>313</v>
      </c>
      <c r="C235" s="564"/>
      <c r="D235" s="565"/>
      <c r="E235" s="565"/>
      <c r="F235" s="566"/>
      <c r="G235" s="567"/>
    </row>
    <row r="236" spans="1:9" ht="10.5" customHeight="1" x14ac:dyDescent="0.2">
      <c r="B236" s="269" t="s">
        <v>412</v>
      </c>
      <c r="C236" s="295"/>
      <c r="D236" s="296"/>
      <c r="E236" s="296"/>
      <c r="F236" s="190"/>
      <c r="G236" s="47"/>
      <c r="H236" s="5"/>
      <c r="I236" s="5"/>
    </row>
    <row r="237" spans="1:9" ht="10.5" customHeight="1" x14ac:dyDescent="0.2">
      <c r="B237" s="16" t="s">
        <v>94</v>
      </c>
      <c r="C237" s="295">
        <v>193.5</v>
      </c>
      <c r="D237" s="296"/>
      <c r="E237" s="296"/>
      <c r="F237" s="190"/>
      <c r="G237" s="47"/>
      <c r="H237" s="5"/>
      <c r="I237" s="5"/>
    </row>
    <row r="238" spans="1:9" ht="10.5" customHeight="1" x14ac:dyDescent="0.2">
      <c r="B238" s="16" t="s">
        <v>92</v>
      </c>
      <c r="C238" s="295"/>
      <c r="D238" s="296"/>
      <c r="E238" s="296"/>
      <c r="F238" s="190"/>
      <c r="G238" s="47"/>
      <c r="H238" s="5"/>
      <c r="I238" s="5"/>
    </row>
    <row r="239" spans="1:9" ht="10.5" customHeight="1" x14ac:dyDescent="0.2">
      <c r="B239" s="16" t="s">
        <v>93</v>
      </c>
      <c r="C239" s="295">
        <v>376.25</v>
      </c>
      <c r="D239" s="296"/>
      <c r="E239" s="296"/>
      <c r="F239" s="190"/>
      <c r="G239" s="47"/>
      <c r="H239" s="5"/>
      <c r="I239" s="5"/>
    </row>
    <row r="240" spans="1:9" ht="10.5" customHeight="1" x14ac:dyDescent="0.2">
      <c r="B240" s="16" t="s">
        <v>91</v>
      </c>
      <c r="C240" s="295">
        <v>200189.17</v>
      </c>
      <c r="D240" s="296">
        <v>11494.57</v>
      </c>
      <c r="E240" s="296">
        <v>2044.66</v>
      </c>
      <c r="F240" s="190">
        <v>0.10490156323328925</v>
      </c>
      <c r="G240" s="47"/>
      <c r="H240" s="5"/>
      <c r="I240" s="5"/>
    </row>
    <row r="241" spans="1:9" ht="10.5" customHeight="1" x14ac:dyDescent="0.2">
      <c r="B241" s="16" t="s">
        <v>252</v>
      </c>
      <c r="C241" s="295"/>
      <c r="D241" s="296"/>
      <c r="E241" s="296"/>
      <c r="F241" s="190"/>
      <c r="G241" s="47"/>
      <c r="H241" s="5"/>
      <c r="I241" s="5"/>
    </row>
    <row r="242" spans="1:9" ht="10.5" customHeight="1" x14ac:dyDescent="0.2">
      <c r="B242" s="16" t="s">
        <v>177</v>
      </c>
      <c r="C242" s="295"/>
      <c r="D242" s="296"/>
      <c r="E242" s="296"/>
      <c r="F242" s="190"/>
      <c r="G242" s="47"/>
      <c r="H242" s="5"/>
      <c r="I242" s="5"/>
    </row>
    <row r="243" spans="1:9" ht="10.5" customHeight="1" x14ac:dyDescent="0.2">
      <c r="B243" s="16" t="s">
        <v>303</v>
      </c>
      <c r="C243" s="295"/>
      <c r="D243" s="296"/>
      <c r="E243" s="296"/>
      <c r="F243" s="190"/>
      <c r="G243" s="47"/>
      <c r="H243" s="5"/>
      <c r="I243" s="5"/>
    </row>
    <row r="244" spans="1:9" ht="10.5" customHeight="1" x14ac:dyDescent="0.2">
      <c r="B244" s="268" t="s">
        <v>255</v>
      </c>
      <c r="C244" s="295"/>
      <c r="D244" s="296"/>
      <c r="E244" s="296"/>
      <c r="F244" s="190"/>
      <c r="G244" s="47"/>
      <c r="H244" s="5"/>
      <c r="I244" s="5"/>
    </row>
    <row r="245" spans="1:9" ht="10.5" customHeight="1" x14ac:dyDescent="0.2">
      <c r="B245" s="16" t="s">
        <v>374</v>
      </c>
      <c r="C245" s="295">
        <v>120</v>
      </c>
      <c r="D245" s="296"/>
      <c r="E245" s="296"/>
      <c r="F245" s="190">
        <v>-0.19999999999999996</v>
      </c>
      <c r="G245" s="117"/>
      <c r="H245" s="5"/>
      <c r="I245" s="5"/>
    </row>
    <row r="246" spans="1:9" ht="10.5" customHeight="1" x14ac:dyDescent="0.2">
      <c r="B246" s="574" t="s">
        <v>460</v>
      </c>
      <c r="C246" s="295"/>
      <c r="D246" s="296"/>
      <c r="E246" s="296"/>
      <c r="F246" s="190"/>
      <c r="G246" s="117"/>
      <c r="H246" s="5"/>
      <c r="I246" s="5"/>
    </row>
    <row r="247" spans="1:9" ht="10.5" hidden="1" customHeight="1" x14ac:dyDescent="0.2">
      <c r="B247" s="579"/>
      <c r="C247" s="295"/>
      <c r="D247" s="296"/>
      <c r="E247" s="296"/>
      <c r="F247" s="190"/>
      <c r="G247" s="117"/>
      <c r="H247" s="5"/>
      <c r="I247" s="5"/>
    </row>
    <row r="248" spans="1:9" ht="10.5" customHeight="1" x14ac:dyDescent="0.2">
      <c r="B248" s="16" t="s">
        <v>99</v>
      </c>
      <c r="C248" s="295">
        <v>9793.1299999999992</v>
      </c>
      <c r="D248" s="296">
        <v>3520</v>
      </c>
      <c r="E248" s="296">
        <v>62.65</v>
      </c>
      <c r="F248" s="190">
        <v>0.24600077611598481</v>
      </c>
      <c r="G248" s="47"/>
      <c r="H248" s="5"/>
      <c r="I248" s="5"/>
    </row>
    <row r="249" spans="1:9" ht="13.5" customHeight="1" x14ac:dyDescent="0.2">
      <c r="A249" s="24"/>
      <c r="B249" s="16" t="s">
        <v>98</v>
      </c>
      <c r="C249" s="295"/>
      <c r="D249" s="296"/>
      <c r="E249" s="296"/>
      <c r="F249" s="190"/>
      <c r="G249" s="266"/>
      <c r="H249" s="5"/>
      <c r="I249" s="28"/>
    </row>
    <row r="250" spans="1:9" s="28" customFormat="1" ht="12.75" customHeight="1" x14ac:dyDescent="0.2">
      <c r="A250" s="24"/>
      <c r="B250" s="16" t="s">
        <v>279</v>
      </c>
      <c r="C250" s="295">
        <v>-2905107</v>
      </c>
      <c r="D250" s="296">
        <v>-11728</v>
      </c>
      <c r="E250" s="296">
        <v>-3078</v>
      </c>
      <c r="F250" s="190">
        <v>0.33434948380260443</v>
      </c>
      <c r="G250" s="266"/>
      <c r="H250" s="267"/>
      <c r="I250" s="47"/>
    </row>
    <row r="251" spans="1:9" s="28" customFormat="1" ht="15" customHeight="1" x14ac:dyDescent="0.2">
      <c r="A251" s="24"/>
      <c r="B251" s="263" t="s">
        <v>253</v>
      </c>
      <c r="C251" s="299">
        <v>114189632.09999996</v>
      </c>
      <c r="D251" s="300">
        <v>39222399.069999985</v>
      </c>
      <c r="E251" s="300">
        <v>148514.03</v>
      </c>
      <c r="F251" s="234">
        <v>5.8100148318782185E-2</v>
      </c>
      <c r="G251" s="266"/>
      <c r="H251" s="267"/>
      <c r="I251" s="47"/>
    </row>
    <row r="252" spans="1:9" s="28" customFormat="1" ht="11.25" customHeight="1" x14ac:dyDescent="0.2">
      <c r="A252" s="24"/>
      <c r="B252" s="265" t="s">
        <v>238</v>
      </c>
      <c r="C252" s="266"/>
      <c r="D252" s="266"/>
      <c r="E252" s="266"/>
      <c r="F252" s="266"/>
      <c r="G252" s="266"/>
      <c r="H252" s="267"/>
      <c r="I252" s="47"/>
    </row>
    <row r="253" spans="1:9" s="28" customFormat="1" ht="11.25" customHeight="1" x14ac:dyDescent="0.2">
      <c r="A253" s="24"/>
      <c r="B253" s="265" t="s">
        <v>249</v>
      </c>
      <c r="C253" s="266"/>
      <c r="D253" s="266"/>
      <c r="E253" s="266"/>
      <c r="F253" s="266"/>
      <c r="G253" s="266"/>
      <c r="H253" s="267"/>
      <c r="I253" s="47"/>
    </row>
    <row r="254" spans="1:9" s="28" customFormat="1" ht="11.25" customHeight="1" x14ac:dyDescent="0.2">
      <c r="A254" s="24"/>
      <c r="B254" s="265" t="s">
        <v>251</v>
      </c>
      <c r="C254" s="266"/>
      <c r="D254" s="266"/>
      <c r="E254" s="266"/>
      <c r="F254" s="266"/>
      <c r="G254" s="266"/>
      <c r="H254" s="267"/>
      <c r="I254" s="47"/>
    </row>
    <row r="255" spans="1:9" s="28" customFormat="1" ht="11.25" customHeight="1" x14ac:dyDescent="0.2">
      <c r="A255" s="24"/>
      <c r="B255" s="265" t="s">
        <v>376</v>
      </c>
      <c r="C255" s="266"/>
      <c r="D255" s="266"/>
      <c r="E255" s="266"/>
      <c r="F255" s="266"/>
      <c r="G255" s="266"/>
      <c r="H255" s="267"/>
      <c r="I255" s="47"/>
    </row>
    <row r="256" spans="1:9" s="28" customFormat="1" ht="11.25" customHeight="1" x14ac:dyDescent="0.2">
      <c r="A256" s="24"/>
      <c r="B256" s="265" t="s">
        <v>282</v>
      </c>
      <c r="C256" s="266"/>
      <c r="D256" s="266"/>
      <c r="E256" s="266"/>
      <c r="F256" s="266"/>
      <c r="G256" s="8"/>
      <c r="H256" s="267"/>
      <c r="I256" s="47"/>
    </row>
    <row r="257" spans="1:9" x14ac:dyDescent="0.2">
      <c r="B257" s="265"/>
      <c r="C257" s="266"/>
      <c r="D257" s="266"/>
      <c r="E257" s="266"/>
      <c r="F257" s="266"/>
      <c r="H257" s="8"/>
      <c r="I257" s="8"/>
    </row>
    <row r="258" spans="1:9" ht="15" customHeight="1" x14ac:dyDescent="0.2">
      <c r="B258" s="265"/>
      <c r="C258" s="266"/>
      <c r="D258" s="266"/>
      <c r="E258" s="266"/>
      <c r="F258" s="266"/>
      <c r="G258" s="15"/>
    </row>
    <row r="259" spans="1:9" ht="15.75" x14ac:dyDescent="0.25">
      <c r="B259" s="7" t="s">
        <v>288</v>
      </c>
      <c r="C259" s="8"/>
      <c r="D259" s="8"/>
      <c r="E259" s="8"/>
      <c r="F259" s="8"/>
      <c r="G259" s="20"/>
      <c r="H259" s="5"/>
      <c r="I259" s="5"/>
    </row>
    <row r="260" spans="1:9" ht="14.25" customHeight="1" x14ac:dyDescent="0.2">
      <c r="B260" s="9"/>
      <c r="C260" s="10" t="str">
        <f>$C$3</f>
        <v>PERIODE DU 1.1 AU 31.7.2024</v>
      </c>
      <c r="D260" s="11"/>
      <c r="G260" s="23"/>
      <c r="H260" s="5"/>
      <c r="I260" s="5"/>
    </row>
    <row r="261" spans="1:9" ht="12" customHeight="1" x14ac:dyDescent="0.2">
      <c r="B261" s="12" t="str">
        <f>B4</f>
        <v xml:space="preserve">             V - ASSURANCE ACCIDENTS DU TRAVAIL : DEPENSES en milliers d'euros</v>
      </c>
      <c r="C261" s="13"/>
      <c r="D261" s="13"/>
      <c r="E261" s="13"/>
      <c r="F261" s="14"/>
      <c r="G261" s="27"/>
      <c r="H261" s="5"/>
      <c r="I261" s="5"/>
    </row>
    <row r="262" spans="1:9" x14ac:dyDescent="0.2">
      <c r="A262" s="24"/>
      <c r="B262" s="16" t="s">
        <v>4</v>
      </c>
      <c r="C262" s="18" t="s">
        <v>6</v>
      </c>
      <c r="D262" s="219" t="s">
        <v>3</v>
      </c>
      <c r="E262" s="219" t="s">
        <v>237</v>
      </c>
      <c r="F262" s="19" t="str">
        <f>CUMUL_Maladie_mnt!$H$5</f>
        <v>PCAP</v>
      </c>
      <c r="G262" s="20"/>
      <c r="H262" s="28"/>
      <c r="I262" s="28"/>
    </row>
    <row r="263" spans="1:9" s="28" customFormat="1" ht="18" customHeight="1" x14ac:dyDescent="0.2">
      <c r="A263" s="6"/>
      <c r="B263" s="21"/>
      <c r="C263" s="44"/>
      <c r="D263" s="220" t="s">
        <v>241</v>
      </c>
      <c r="E263" s="220" t="s">
        <v>239</v>
      </c>
      <c r="F263" s="22" t="str">
        <f>CUMUL_Maladie_mnt!$H$6</f>
        <v>en %</v>
      </c>
      <c r="G263" s="20"/>
      <c r="H263" s="5"/>
      <c r="I263" s="5"/>
    </row>
    <row r="264" spans="1:9" ht="12.75" x14ac:dyDescent="0.2">
      <c r="B264" s="52" t="s">
        <v>163</v>
      </c>
      <c r="C264" s="303"/>
      <c r="D264" s="304"/>
      <c r="E264" s="304"/>
      <c r="F264" s="237"/>
      <c r="G264" s="27"/>
      <c r="H264" s="5"/>
      <c r="I264" s="5"/>
    </row>
    <row r="265" spans="1:9" ht="12" x14ac:dyDescent="0.2">
      <c r="A265" s="54"/>
      <c r="B265" s="31" t="s">
        <v>124</v>
      </c>
      <c r="C265" s="303"/>
      <c r="D265" s="304"/>
      <c r="E265" s="304"/>
      <c r="F265" s="237"/>
      <c r="G265" s="27"/>
      <c r="H265" s="28"/>
      <c r="I265" s="28"/>
    </row>
    <row r="266" spans="1:9" s="28" customFormat="1" ht="10.5" customHeight="1" x14ac:dyDescent="0.2">
      <c r="A266" s="54"/>
      <c r="B266" s="31"/>
      <c r="C266" s="303"/>
      <c r="D266" s="304"/>
      <c r="E266" s="304"/>
      <c r="F266" s="237"/>
      <c r="G266" s="20"/>
    </row>
    <row r="267" spans="1:9" s="28" customFormat="1" ht="9.75" customHeight="1" x14ac:dyDescent="0.2">
      <c r="A267" s="2"/>
      <c r="B267" s="37" t="s">
        <v>125</v>
      </c>
      <c r="C267" s="301">
        <v>7798411.3599999556</v>
      </c>
      <c r="D267" s="302">
        <v>11475.979999999876</v>
      </c>
      <c r="E267" s="302">
        <v>20192.200000000004</v>
      </c>
      <c r="F267" s="239">
        <v>-6.0137938786897216E-3</v>
      </c>
      <c r="G267" s="20"/>
      <c r="H267" s="5"/>
      <c r="I267" s="5"/>
    </row>
    <row r="268" spans="1:9" ht="10.5" customHeight="1" x14ac:dyDescent="0.2">
      <c r="A268" s="2"/>
      <c r="B268" s="37" t="s">
        <v>126</v>
      </c>
      <c r="C268" s="301">
        <v>27451.400000000009</v>
      </c>
      <c r="D268" s="302"/>
      <c r="E268" s="302">
        <v>743.75</v>
      </c>
      <c r="F268" s="239"/>
      <c r="G268" s="20"/>
      <c r="H268" s="5"/>
      <c r="I268" s="5"/>
    </row>
    <row r="269" spans="1:9" ht="10.5" customHeight="1" x14ac:dyDescent="0.2">
      <c r="A269" s="2"/>
      <c r="B269" s="37" t="s">
        <v>127</v>
      </c>
      <c r="C269" s="301">
        <v>581324.00000000023</v>
      </c>
      <c r="D269" s="302"/>
      <c r="E269" s="302">
        <v>7325.7999999999993</v>
      </c>
      <c r="F269" s="239"/>
      <c r="G269" s="20"/>
      <c r="H269" s="5"/>
      <c r="I269" s="5"/>
    </row>
    <row r="270" spans="1:9" ht="10.5" customHeight="1" x14ac:dyDescent="0.2">
      <c r="A270" s="2"/>
      <c r="B270" s="37" t="s">
        <v>219</v>
      </c>
      <c r="C270" s="301">
        <v>2486980.7400000063</v>
      </c>
      <c r="D270" s="302"/>
      <c r="E270" s="302">
        <v>8212.89</v>
      </c>
      <c r="F270" s="239">
        <v>3.550976604442746E-2</v>
      </c>
      <c r="G270" s="20"/>
      <c r="H270" s="5"/>
      <c r="I270" s="5"/>
    </row>
    <row r="271" spans="1:9" ht="10.5" hidden="1" customHeight="1" x14ac:dyDescent="0.2">
      <c r="A271" s="2"/>
      <c r="B271" s="37" t="s">
        <v>130</v>
      </c>
      <c r="C271" s="301"/>
      <c r="D271" s="302"/>
      <c r="E271" s="302"/>
      <c r="F271" s="239"/>
      <c r="G271" s="20"/>
      <c r="H271" s="5"/>
      <c r="I271" s="5"/>
    </row>
    <row r="272" spans="1:9" ht="10.5" hidden="1" customHeight="1" x14ac:dyDescent="0.2">
      <c r="A272" s="2"/>
      <c r="B272" s="16" t="s">
        <v>128</v>
      </c>
      <c r="C272" s="301"/>
      <c r="D272" s="302"/>
      <c r="E272" s="302"/>
      <c r="F272" s="239"/>
      <c r="G272" s="20"/>
      <c r="H272" s="5"/>
      <c r="I272" s="5"/>
    </row>
    <row r="273" spans="1:9" ht="10.5" hidden="1" customHeight="1" x14ac:dyDescent="0.2">
      <c r="A273" s="2"/>
      <c r="B273" s="16" t="s">
        <v>192</v>
      </c>
      <c r="C273" s="301"/>
      <c r="D273" s="302"/>
      <c r="E273" s="302"/>
      <c r="F273" s="239"/>
      <c r="G273" s="20"/>
      <c r="H273" s="5"/>
      <c r="I273" s="5"/>
    </row>
    <row r="274" spans="1:9" ht="10.5" customHeight="1" x14ac:dyDescent="0.2">
      <c r="A274" s="2"/>
      <c r="B274" s="16" t="s">
        <v>414</v>
      </c>
      <c r="C274" s="301"/>
      <c r="D274" s="302"/>
      <c r="E274" s="302"/>
      <c r="F274" s="239"/>
      <c r="G274" s="20"/>
      <c r="H274" s="5"/>
      <c r="I274" s="5"/>
    </row>
    <row r="275" spans="1:9" ht="10.5" customHeight="1" x14ac:dyDescent="0.2">
      <c r="A275" s="2"/>
      <c r="B275" s="574" t="s">
        <v>452</v>
      </c>
      <c r="C275" s="301"/>
      <c r="D275" s="302"/>
      <c r="E275" s="302"/>
      <c r="F275" s="239"/>
      <c r="G275" s="20"/>
      <c r="H275" s="5"/>
      <c r="I275" s="5"/>
    </row>
    <row r="276" spans="1:9" ht="10.5" customHeight="1" x14ac:dyDescent="0.2">
      <c r="A276" s="2"/>
      <c r="B276" s="574" t="s">
        <v>488</v>
      </c>
      <c r="C276" s="301"/>
      <c r="D276" s="302"/>
      <c r="E276" s="302"/>
      <c r="F276" s="239"/>
      <c r="G276" s="20"/>
      <c r="H276" s="5"/>
      <c r="I276" s="5"/>
    </row>
    <row r="277" spans="1:9" ht="10.5" customHeight="1" x14ac:dyDescent="0.2">
      <c r="A277" s="2"/>
      <c r="B277" s="16" t="s">
        <v>280</v>
      </c>
      <c r="C277" s="301">
        <v>-446286.20000000193</v>
      </c>
      <c r="D277" s="302">
        <v>-7.5</v>
      </c>
      <c r="E277" s="302">
        <v>-1350.2400000000002</v>
      </c>
      <c r="F277" s="239">
        <v>0.18989929562609742</v>
      </c>
      <c r="G277" s="27"/>
      <c r="H277" s="5"/>
      <c r="I277" s="5"/>
    </row>
    <row r="278" spans="1:9" s="28" customFormat="1" ht="10.5" customHeight="1" x14ac:dyDescent="0.2">
      <c r="A278" s="54"/>
      <c r="B278" s="35" t="s">
        <v>131</v>
      </c>
      <c r="C278" s="303">
        <v>10448677.79999996</v>
      </c>
      <c r="D278" s="304">
        <v>11468.479999999876</v>
      </c>
      <c r="E278" s="304">
        <v>35124.400000000009</v>
      </c>
      <c r="F278" s="237">
        <v>-2.3664446784181781E-3</v>
      </c>
      <c r="G278" s="27"/>
      <c r="H278" s="5"/>
    </row>
    <row r="279" spans="1:9" ht="12" x14ac:dyDescent="0.2">
      <c r="A279" s="54"/>
      <c r="B279" s="31" t="s">
        <v>132</v>
      </c>
      <c r="C279" s="303"/>
      <c r="D279" s="304"/>
      <c r="E279" s="304"/>
      <c r="F279" s="237"/>
      <c r="G279" s="27"/>
      <c r="H279" s="5"/>
      <c r="I279" s="28"/>
    </row>
    <row r="280" spans="1:9" s="28" customFormat="1" ht="12.75" customHeight="1" x14ac:dyDescent="0.2">
      <c r="A280" s="54"/>
      <c r="B280" s="31"/>
      <c r="C280" s="303"/>
      <c r="D280" s="304"/>
      <c r="E280" s="304"/>
      <c r="F280" s="237"/>
      <c r="G280" s="20"/>
      <c r="H280" s="5"/>
    </row>
    <row r="281" spans="1:9" s="28" customFormat="1" ht="12.75" customHeight="1" x14ac:dyDescent="0.2">
      <c r="A281" s="2"/>
      <c r="B281" s="37" t="s">
        <v>24</v>
      </c>
      <c r="C281" s="301">
        <v>93445231.189998642</v>
      </c>
      <c r="D281" s="302">
        <v>233087.73999999996</v>
      </c>
      <c r="E281" s="302">
        <v>229801.15999999995</v>
      </c>
      <c r="F281" s="239">
        <v>3.0516106156568634E-2</v>
      </c>
      <c r="G281" s="20"/>
      <c r="H281" s="5"/>
      <c r="I281" s="5"/>
    </row>
    <row r="282" spans="1:9" ht="10.5" customHeight="1" x14ac:dyDescent="0.2">
      <c r="A282" s="2"/>
      <c r="B282" s="37" t="s">
        <v>133</v>
      </c>
      <c r="C282" s="301">
        <v>6514948.780000085</v>
      </c>
      <c r="D282" s="302">
        <v>34720.080000000009</v>
      </c>
      <c r="E282" s="302">
        <v>24688.509999999991</v>
      </c>
      <c r="F282" s="239">
        <v>0.22778635375547762</v>
      </c>
      <c r="G282" s="20"/>
      <c r="H282" s="5"/>
      <c r="I282" s="5"/>
    </row>
    <row r="283" spans="1:9" ht="10.5" customHeight="1" x14ac:dyDescent="0.2">
      <c r="A283" s="2"/>
      <c r="B283" s="37" t="s">
        <v>134</v>
      </c>
      <c r="C283" s="301">
        <v>324558.13999999699</v>
      </c>
      <c r="D283" s="302">
        <v>177678.859999999</v>
      </c>
      <c r="E283" s="302">
        <v>1161.1200000000001</v>
      </c>
      <c r="F283" s="239">
        <v>-4.8790057888277394E-2</v>
      </c>
      <c r="G283" s="20"/>
      <c r="H283" s="5"/>
      <c r="I283" s="5"/>
    </row>
    <row r="284" spans="1:9" ht="10.5" customHeight="1" x14ac:dyDescent="0.2">
      <c r="A284" s="2"/>
      <c r="B284" s="37" t="s">
        <v>220</v>
      </c>
      <c r="C284" s="301">
        <v>491643.20000000007</v>
      </c>
      <c r="D284" s="302"/>
      <c r="E284" s="302">
        <v>2971.61</v>
      </c>
      <c r="F284" s="239">
        <v>-5.883596125256374E-2</v>
      </c>
      <c r="G284" s="20"/>
      <c r="H284" s="5"/>
      <c r="I284" s="5"/>
    </row>
    <row r="285" spans="1:9" ht="10.5" customHeight="1" x14ac:dyDescent="0.2">
      <c r="A285" s="2"/>
      <c r="B285" s="37" t="s">
        <v>312</v>
      </c>
      <c r="C285" s="301"/>
      <c r="D285" s="302"/>
      <c r="E285" s="302"/>
      <c r="F285" s="239"/>
      <c r="G285" s="20"/>
      <c r="H285" s="5"/>
      <c r="I285" s="5"/>
    </row>
    <row r="286" spans="1:9" ht="10.5" customHeight="1" x14ac:dyDescent="0.2">
      <c r="A286" s="2"/>
      <c r="B286" s="16" t="s">
        <v>414</v>
      </c>
      <c r="C286" s="301"/>
      <c r="D286" s="302"/>
      <c r="E286" s="302"/>
      <c r="F286" s="239"/>
      <c r="G286" s="20"/>
      <c r="H286" s="5"/>
      <c r="I286" s="5"/>
    </row>
    <row r="287" spans="1:9" ht="10.5" customHeight="1" x14ac:dyDescent="0.2">
      <c r="A287" s="2"/>
      <c r="B287" s="574" t="s">
        <v>453</v>
      </c>
      <c r="C287" s="301"/>
      <c r="D287" s="302"/>
      <c r="E287" s="302"/>
      <c r="F287" s="239"/>
      <c r="G287" s="20"/>
      <c r="H287" s="5"/>
      <c r="I287" s="5"/>
    </row>
    <row r="288" spans="1:9" ht="10.5" hidden="1" customHeight="1" x14ac:dyDescent="0.2">
      <c r="A288" s="2"/>
      <c r="B288" s="574"/>
      <c r="C288" s="301"/>
      <c r="D288" s="302"/>
      <c r="E288" s="302"/>
      <c r="F288" s="239"/>
      <c r="G288" s="20"/>
      <c r="H288" s="5"/>
      <c r="I288" s="5"/>
    </row>
    <row r="289" spans="1:9" ht="10.5" customHeight="1" x14ac:dyDescent="0.2">
      <c r="A289" s="2"/>
      <c r="B289" s="16" t="s">
        <v>280</v>
      </c>
      <c r="C289" s="301">
        <v>-2977100.3999999985</v>
      </c>
      <c r="D289" s="302">
        <v>-3.5</v>
      </c>
      <c r="E289" s="302">
        <v>-8092.8100000000022</v>
      </c>
      <c r="F289" s="239">
        <v>0.27539824209438923</v>
      </c>
      <c r="G289" s="20"/>
      <c r="H289" s="5"/>
      <c r="I289" s="5"/>
    </row>
    <row r="290" spans="1:9" ht="10.5" customHeight="1" x14ac:dyDescent="0.2">
      <c r="A290" s="2"/>
      <c r="B290" s="35" t="s">
        <v>135</v>
      </c>
      <c r="C290" s="303">
        <v>97806420.899998724</v>
      </c>
      <c r="D290" s="304">
        <v>445483.179999999</v>
      </c>
      <c r="E290" s="304">
        <v>250569.58999999994</v>
      </c>
      <c r="F290" s="237">
        <v>3.4762610369508007E-2</v>
      </c>
      <c r="G290" s="27"/>
      <c r="H290" s="5"/>
      <c r="I290" s="5"/>
    </row>
    <row r="291" spans="1:9" x14ac:dyDescent="0.2">
      <c r="A291" s="54"/>
      <c r="B291" s="16"/>
      <c r="C291" s="303"/>
      <c r="D291" s="304"/>
      <c r="E291" s="304"/>
      <c r="F291" s="237"/>
      <c r="G291" s="27"/>
      <c r="H291" s="5"/>
      <c r="I291" s="28"/>
    </row>
    <row r="292" spans="1:9" s="28" customFormat="1" ht="16.5" customHeight="1" x14ac:dyDescent="0.2">
      <c r="A292" s="54"/>
      <c r="B292" s="31" t="s">
        <v>136</v>
      </c>
      <c r="C292" s="303"/>
      <c r="D292" s="304"/>
      <c r="E292" s="304"/>
      <c r="F292" s="237"/>
      <c r="G292" s="20"/>
      <c r="H292" s="5"/>
    </row>
    <row r="293" spans="1:9" s="28" customFormat="1" ht="16.5" customHeight="1" x14ac:dyDescent="0.2">
      <c r="A293" s="2"/>
      <c r="B293" s="37" t="s">
        <v>138</v>
      </c>
      <c r="C293" s="301">
        <v>455161.9700000016</v>
      </c>
      <c r="D293" s="302">
        <v>1075.4199999999998</v>
      </c>
      <c r="E293" s="302">
        <v>711.6</v>
      </c>
      <c r="F293" s="239">
        <v>-1.8811083816935859E-2</v>
      </c>
      <c r="G293" s="20"/>
      <c r="H293" s="5"/>
      <c r="I293" s="5"/>
    </row>
    <row r="294" spans="1:9" ht="10.5" customHeight="1" x14ac:dyDescent="0.2">
      <c r="A294" s="2"/>
      <c r="B294" s="37" t="s">
        <v>221</v>
      </c>
      <c r="C294" s="301">
        <v>4145.7</v>
      </c>
      <c r="D294" s="302"/>
      <c r="E294" s="302"/>
      <c r="F294" s="239">
        <v>-6.3213910449784971E-2</v>
      </c>
      <c r="G294" s="20"/>
      <c r="H294" s="5"/>
      <c r="I294" s="5"/>
    </row>
    <row r="295" spans="1:9" ht="10.5" hidden="1" customHeight="1" x14ac:dyDescent="0.2">
      <c r="A295" s="2"/>
      <c r="B295" s="16" t="s">
        <v>128</v>
      </c>
      <c r="C295" s="301"/>
      <c r="D295" s="302"/>
      <c r="E295" s="302"/>
      <c r="F295" s="239"/>
      <c r="G295" s="27"/>
      <c r="H295" s="5"/>
      <c r="I295" s="5"/>
    </row>
    <row r="296" spans="1:9" ht="10.5" customHeight="1" x14ac:dyDescent="0.2">
      <c r="A296" s="2"/>
      <c r="B296" s="574" t="s">
        <v>454</v>
      </c>
      <c r="C296" s="301"/>
      <c r="D296" s="302"/>
      <c r="E296" s="302"/>
      <c r="F296" s="239"/>
      <c r="G296" s="27"/>
      <c r="H296" s="5"/>
      <c r="I296" s="5"/>
    </row>
    <row r="297" spans="1:9" ht="10.5" hidden="1" customHeight="1" x14ac:dyDescent="0.2">
      <c r="A297" s="2"/>
      <c r="B297" s="574"/>
      <c r="C297" s="301"/>
      <c r="D297" s="302"/>
      <c r="E297" s="302"/>
      <c r="F297" s="239"/>
      <c r="G297" s="27"/>
      <c r="H297" s="5"/>
      <c r="I297" s="5"/>
    </row>
    <row r="298" spans="1:9" s="28" customFormat="1" ht="10.5" customHeight="1" x14ac:dyDescent="0.2">
      <c r="A298" s="54"/>
      <c r="B298" s="16" t="s">
        <v>280</v>
      </c>
      <c r="C298" s="301">
        <v>-4263.3900000000003</v>
      </c>
      <c r="D298" s="302"/>
      <c r="E298" s="302">
        <v>-11.5</v>
      </c>
      <c r="F298" s="239">
        <v>0.11020866263733131</v>
      </c>
      <c r="G298" s="27"/>
      <c r="H298" s="5"/>
    </row>
    <row r="299" spans="1:9" s="28" customFormat="1" ht="10.5" customHeight="1" x14ac:dyDescent="0.2">
      <c r="A299" s="54"/>
      <c r="B299" s="16" t="s">
        <v>356</v>
      </c>
      <c r="C299" s="303"/>
      <c r="D299" s="304"/>
      <c r="E299" s="304"/>
      <c r="F299" s="237"/>
      <c r="G299" s="20"/>
      <c r="H299" s="5"/>
    </row>
    <row r="300" spans="1:9" ht="11.25" customHeight="1" x14ac:dyDescent="0.2">
      <c r="A300" s="2"/>
      <c r="B300" s="35" t="s">
        <v>137</v>
      </c>
      <c r="C300" s="303">
        <v>455394.2800000016</v>
      </c>
      <c r="D300" s="304">
        <v>1075.4199999999998</v>
      </c>
      <c r="E300" s="304">
        <v>700.1</v>
      </c>
      <c r="F300" s="237">
        <v>-2.0706932460548111E-2</v>
      </c>
      <c r="G300" s="27"/>
      <c r="H300" s="5"/>
      <c r="I300" s="5"/>
    </row>
    <row r="301" spans="1:9" ht="11.25" customHeight="1" x14ac:dyDescent="0.2">
      <c r="A301" s="54"/>
      <c r="B301" s="16"/>
      <c r="C301" s="303"/>
      <c r="D301" s="304"/>
      <c r="E301" s="304"/>
      <c r="F301" s="237"/>
      <c r="G301" s="27"/>
      <c r="H301" s="5"/>
      <c r="I301" s="28"/>
    </row>
    <row r="302" spans="1:9" s="28" customFormat="1" ht="16.5" customHeight="1" x14ac:dyDescent="0.2">
      <c r="A302" s="54"/>
      <c r="B302" s="31" t="s">
        <v>141</v>
      </c>
      <c r="C302" s="303"/>
      <c r="D302" s="304"/>
      <c r="E302" s="304"/>
      <c r="F302" s="237"/>
      <c r="G302" s="20"/>
      <c r="H302" s="5"/>
    </row>
    <row r="303" spans="1:9" s="28" customFormat="1" ht="16.5" customHeight="1" x14ac:dyDescent="0.2">
      <c r="A303" s="2"/>
      <c r="B303" s="37" t="s">
        <v>151</v>
      </c>
      <c r="C303" s="301">
        <v>65713.30999999991</v>
      </c>
      <c r="D303" s="302">
        <v>367.9</v>
      </c>
      <c r="E303" s="302"/>
      <c r="F303" s="239">
        <v>0.23218586374671935</v>
      </c>
      <c r="G303" s="56"/>
      <c r="H303" s="5"/>
      <c r="I303" s="5"/>
    </row>
    <row r="304" spans="1:9" s="57" customFormat="1" ht="10.5" customHeight="1" x14ac:dyDescent="0.2">
      <c r="A304" s="6"/>
      <c r="B304" s="16" t="s">
        <v>222</v>
      </c>
      <c r="C304" s="306">
        <v>62.5</v>
      </c>
      <c r="D304" s="307"/>
      <c r="E304" s="307"/>
      <c r="F304" s="182">
        <v>0.13636363636363646</v>
      </c>
      <c r="G304" s="56"/>
      <c r="H304" s="5"/>
    </row>
    <row r="305" spans="1:9" ht="10.5" customHeight="1" x14ac:dyDescent="0.2">
      <c r="B305" s="16" t="s">
        <v>128</v>
      </c>
      <c r="C305" s="306"/>
      <c r="D305" s="307"/>
      <c r="E305" s="307"/>
      <c r="F305" s="182"/>
      <c r="G305" s="56"/>
      <c r="H305" s="5"/>
      <c r="I305" s="57"/>
    </row>
    <row r="306" spans="1:9" s="57" customFormat="1" ht="10.5" customHeight="1" x14ac:dyDescent="0.2">
      <c r="A306" s="6"/>
      <c r="B306" s="16" t="s">
        <v>427</v>
      </c>
      <c r="C306" s="306"/>
      <c r="D306" s="307"/>
      <c r="E306" s="307"/>
      <c r="F306" s="182"/>
      <c r="G306" s="56"/>
      <c r="H306" s="5"/>
    </row>
    <row r="307" spans="1:9" s="57" customFormat="1" ht="10.5" customHeight="1" x14ac:dyDescent="0.2">
      <c r="A307" s="6"/>
      <c r="B307" s="574" t="s">
        <v>455</v>
      </c>
      <c r="C307" s="306"/>
      <c r="D307" s="307"/>
      <c r="E307" s="307"/>
      <c r="F307" s="182"/>
      <c r="G307" s="56"/>
      <c r="H307" s="5"/>
    </row>
    <row r="308" spans="1:9" s="57" customFormat="1" ht="10.5" hidden="1" customHeight="1" x14ac:dyDescent="0.2">
      <c r="A308" s="6"/>
      <c r="B308" s="574"/>
      <c r="C308" s="306"/>
      <c r="D308" s="307"/>
      <c r="E308" s="307"/>
      <c r="F308" s="182"/>
      <c r="G308" s="56"/>
      <c r="H308" s="5"/>
    </row>
    <row r="309" spans="1:9" s="57" customFormat="1" ht="10.5" customHeight="1" x14ac:dyDescent="0.2">
      <c r="A309" s="6"/>
      <c r="B309" s="16" t="s">
        <v>280</v>
      </c>
      <c r="C309" s="306">
        <v>-1242.5500000000002</v>
      </c>
      <c r="D309" s="307"/>
      <c r="E309" s="307"/>
      <c r="F309" s="182">
        <v>0.45893997745632187</v>
      </c>
      <c r="G309" s="56"/>
      <c r="H309" s="5"/>
    </row>
    <row r="310" spans="1:9" s="57" customFormat="1" ht="10.5" customHeight="1" x14ac:dyDescent="0.2">
      <c r="A310" s="6"/>
      <c r="B310" s="35" t="s">
        <v>142</v>
      </c>
      <c r="C310" s="308">
        <v>64533.259999999915</v>
      </c>
      <c r="D310" s="309">
        <v>367.9</v>
      </c>
      <c r="E310" s="309"/>
      <c r="F310" s="182">
        <v>0.22840941104808121</v>
      </c>
      <c r="G310" s="59"/>
    </row>
    <row r="311" spans="1:9" s="57" customFormat="1" ht="9" x14ac:dyDescent="0.15">
      <c r="A311" s="24"/>
      <c r="B311" s="33"/>
      <c r="C311" s="308"/>
      <c r="D311" s="309"/>
      <c r="E311" s="309"/>
      <c r="F311" s="183"/>
      <c r="G311" s="59"/>
      <c r="H311" s="60"/>
      <c r="I311" s="60"/>
    </row>
    <row r="312" spans="1:9" s="60" customFormat="1" ht="14.25" customHeight="1" x14ac:dyDescent="0.2">
      <c r="A312" s="24"/>
      <c r="B312" s="31" t="s">
        <v>139</v>
      </c>
      <c r="C312" s="308"/>
      <c r="D312" s="309"/>
      <c r="E312" s="309"/>
      <c r="F312" s="183"/>
      <c r="G312" s="56"/>
    </row>
    <row r="313" spans="1:9" s="60" customFormat="1" ht="14.25" customHeight="1" x14ac:dyDescent="0.2">
      <c r="A313" s="6"/>
      <c r="B313" s="37" t="s">
        <v>140</v>
      </c>
      <c r="C313" s="306">
        <v>225.78999999999996</v>
      </c>
      <c r="D313" s="307"/>
      <c r="E313" s="307"/>
      <c r="F313" s="182">
        <v>-0.24447047013551892</v>
      </c>
      <c r="G313" s="56"/>
      <c r="H313" s="5"/>
      <c r="I313" s="57"/>
    </row>
    <row r="314" spans="1:9" s="57" customFormat="1" ht="10.5" customHeight="1" x14ac:dyDescent="0.2">
      <c r="A314" s="6"/>
      <c r="B314" s="37" t="s">
        <v>179</v>
      </c>
      <c r="C314" s="306">
        <v>549.36</v>
      </c>
      <c r="D314" s="307"/>
      <c r="E314" s="307"/>
      <c r="F314" s="182">
        <v>-0.15713891190278928</v>
      </c>
      <c r="G314" s="56"/>
      <c r="H314" s="5"/>
    </row>
    <row r="315" spans="1:9" s="57" customFormat="1" ht="10.5" customHeight="1" x14ac:dyDescent="0.2">
      <c r="A315" s="6"/>
      <c r="B315" s="37" t="s">
        <v>223</v>
      </c>
      <c r="C315" s="306"/>
      <c r="D315" s="307"/>
      <c r="E315" s="307"/>
      <c r="F315" s="182"/>
      <c r="G315" s="56"/>
      <c r="H315" s="5"/>
    </row>
    <row r="316" spans="1:9" s="57" customFormat="1" ht="10.5" customHeight="1" x14ac:dyDescent="0.2">
      <c r="A316" s="6"/>
      <c r="B316" s="37" t="s">
        <v>498</v>
      </c>
      <c r="C316" s="306"/>
      <c r="D316" s="307"/>
      <c r="E316" s="307"/>
      <c r="F316" s="182"/>
      <c r="G316" s="56"/>
      <c r="H316" s="5"/>
    </row>
    <row r="317" spans="1:9" s="57" customFormat="1" ht="10.5" customHeight="1" x14ac:dyDescent="0.2">
      <c r="A317" s="6"/>
      <c r="B317" s="574" t="s">
        <v>456</v>
      </c>
      <c r="C317" s="306"/>
      <c r="D317" s="307"/>
      <c r="E317" s="307"/>
      <c r="F317" s="182"/>
      <c r="G317" s="56"/>
      <c r="H317" s="5"/>
    </row>
    <row r="318" spans="1:9" s="57" customFormat="1" ht="10.5" customHeight="1" x14ac:dyDescent="0.2">
      <c r="A318" s="6"/>
      <c r="B318" s="37" t="s">
        <v>280</v>
      </c>
      <c r="C318" s="306">
        <v>-36.980000000000004</v>
      </c>
      <c r="D318" s="307"/>
      <c r="E318" s="307"/>
      <c r="F318" s="182">
        <v>-0.43343036617128849</v>
      </c>
      <c r="G318" s="59"/>
      <c r="H318" s="5"/>
    </row>
    <row r="319" spans="1:9" s="60" customFormat="1" ht="10.5" customHeight="1" x14ac:dyDescent="0.2">
      <c r="A319" s="24"/>
      <c r="B319" s="35" t="s">
        <v>143</v>
      </c>
      <c r="C319" s="308">
        <v>738.17</v>
      </c>
      <c r="D319" s="309"/>
      <c r="E319" s="309"/>
      <c r="F319" s="183">
        <v>-0.18127571788245445</v>
      </c>
      <c r="G319" s="56"/>
      <c r="H319" s="5"/>
    </row>
    <row r="320" spans="1:9" s="60" customFormat="1" ht="10.5" customHeight="1" x14ac:dyDescent="0.2">
      <c r="A320" s="24"/>
      <c r="B320" s="31" t="s">
        <v>466</v>
      </c>
      <c r="C320" s="308"/>
      <c r="D320" s="309"/>
      <c r="E320" s="309"/>
      <c r="F320" s="183"/>
      <c r="G320" s="56"/>
      <c r="H320" s="5"/>
    </row>
    <row r="321" spans="1:9" s="60" customFormat="1" ht="10.5" customHeight="1" x14ac:dyDescent="0.2">
      <c r="A321" s="24"/>
      <c r="B321" s="37" t="s">
        <v>468</v>
      </c>
      <c r="C321" s="308">
        <v>141350</v>
      </c>
      <c r="D321" s="309"/>
      <c r="E321" s="309">
        <v>300</v>
      </c>
      <c r="F321" s="183">
        <v>0.21288827870259142</v>
      </c>
      <c r="G321" s="56"/>
      <c r="H321" s="5"/>
    </row>
    <row r="322" spans="1:9" s="60" customFormat="1" ht="10.5" customHeight="1" x14ac:dyDescent="0.2">
      <c r="A322" s="6"/>
      <c r="B322" s="35" t="s">
        <v>467</v>
      </c>
      <c r="C322" s="306">
        <v>141350</v>
      </c>
      <c r="D322" s="307"/>
      <c r="E322" s="307">
        <v>300</v>
      </c>
      <c r="F322" s="182">
        <v>0.21288827870259142</v>
      </c>
      <c r="G322" s="59"/>
      <c r="H322" s="57"/>
      <c r="I322" s="57"/>
    </row>
    <row r="323" spans="1:9" s="60" customFormat="1" ht="13.5" customHeight="1" x14ac:dyDescent="0.2">
      <c r="A323" s="24"/>
      <c r="B323" s="31" t="s">
        <v>122</v>
      </c>
      <c r="C323" s="308"/>
      <c r="D323" s="309"/>
      <c r="E323" s="309"/>
      <c r="F323" s="183"/>
      <c r="G323" s="56"/>
    </row>
    <row r="324" spans="1:9" s="60" customFormat="1" ht="17.25" customHeight="1" x14ac:dyDescent="0.2">
      <c r="A324" s="6"/>
      <c r="B324" s="37" t="s">
        <v>144</v>
      </c>
      <c r="C324" s="306">
        <v>423.90000000000003</v>
      </c>
      <c r="D324" s="307"/>
      <c r="E324" s="307"/>
      <c r="F324" s="182">
        <v>3.7343382928739288E-2</v>
      </c>
      <c r="G324" s="56"/>
      <c r="H324" s="5"/>
      <c r="I324" s="57"/>
    </row>
    <row r="325" spans="1:9" s="57" customFormat="1" ht="10.5" customHeight="1" x14ac:dyDescent="0.2">
      <c r="A325" s="6"/>
      <c r="B325" s="37" t="s">
        <v>224</v>
      </c>
      <c r="C325" s="306">
        <v>858</v>
      </c>
      <c r="D325" s="307"/>
      <c r="E325" s="307"/>
      <c r="F325" s="182"/>
      <c r="G325" s="56"/>
      <c r="H325" s="5"/>
    </row>
    <row r="326" spans="1:9" s="57" customFormat="1" ht="10.5" customHeight="1" x14ac:dyDescent="0.2">
      <c r="A326" s="6"/>
      <c r="B326" s="37" t="s">
        <v>414</v>
      </c>
      <c r="C326" s="306"/>
      <c r="D326" s="307"/>
      <c r="E326" s="307"/>
      <c r="F326" s="182"/>
      <c r="G326" s="59"/>
      <c r="H326" s="5"/>
    </row>
    <row r="327" spans="1:9" s="60" customFormat="1" ht="10.5" customHeight="1" x14ac:dyDescent="0.2">
      <c r="A327" s="24"/>
      <c r="B327" s="35" t="s">
        <v>120</v>
      </c>
      <c r="C327" s="308">
        <v>1281.9000000000001</v>
      </c>
      <c r="D327" s="309"/>
      <c r="E327" s="309"/>
      <c r="F327" s="183"/>
      <c r="G327" s="62"/>
      <c r="H327" s="5"/>
    </row>
    <row r="328" spans="1:9" s="57" customFormat="1" ht="12" x14ac:dyDescent="0.2">
      <c r="A328" s="61"/>
      <c r="B328" s="33"/>
      <c r="C328" s="308"/>
      <c r="D328" s="309"/>
      <c r="E328" s="309"/>
      <c r="F328" s="183"/>
      <c r="G328" s="62"/>
      <c r="H328" s="63"/>
      <c r="I328" s="63"/>
    </row>
    <row r="329" spans="1:9" s="63" customFormat="1" ht="14.25" customHeight="1" x14ac:dyDescent="0.2">
      <c r="A329" s="61"/>
      <c r="B329" s="31" t="s">
        <v>244</v>
      </c>
      <c r="C329" s="308"/>
      <c r="D329" s="309"/>
      <c r="E329" s="309"/>
      <c r="F329" s="183"/>
      <c r="G329" s="59"/>
    </row>
    <row r="330" spans="1:9" s="63" customFormat="1" ht="14.25" customHeight="1" x14ac:dyDescent="0.2">
      <c r="A330" s="24"/>
      <c r="B330" s="37" t="s">
        <v>144</v>
      </c>
      <c r="C330" s="306"/>
      <c r="D330" s="307"/>
      <c r="E330" s="307"/>
      <c r="F330" s="182"/>
      <c r="G330" s="59"/>
      <c r="H330" s="5"/>
      <c r="I330" s="60"/>
    </row>
    <row r="331" spans="1:9" s="60" customFormat="1" ht="11.25" customHeight="1" x14ac:dyDescent="0.2">
      <c r="A331" s="24"/>
      <c r="B331" s="37" t="s">
        <v>125</v>
      </c>
      <c r="C331" s="306">
        <v>135788.56000000014</v>
      </c>
      <c r="D331" s="307"/>
      <c r="E331" s="307">
        <v>655.81</v>
      </c>
      <c r="F331" s="182">
        <v>-5.8405613262927147E-2</v>
      </c>
      <c r="G331" s="56"/>
      <c r="H331" s="5"/>
    </row>
    <row r="332" spans="1:9" s="60" customFormat="1" ht="11.25" customHeight="1" x14ac:dyDescent="0.2">
      <c r="A332" s="6"/>
      <c r="B332" s="37" t="s">
        <v>126</v>
      </c>
      <c r="C332" s="306">
        <v>524.70000000000005</v>
      </c>
      <c r="D332" s="307"/>
      <c r="E332" s="307"/>
      <c r="F332" s="182"/>
      <c r="G332" s="56"/>
      <c r="H332" s="5"/>
      <c r="I332" s="57"/>
    </row>
    <row r="333" spans="1:9" s="57" customFormat="1" ht="10.5" customHeight="1" x14ac:dyDescent="0.2">
      <c r="A333" s="6"/>
      <c r="B333" s="37" t="s">
        <v>127</v>
      </c>
      <c r="C333" s="306">
        <v>10035</v>
      </c>
      <c r="D333" s="307"/>
      <c r="E333" s="307"/>
      <c r="F333" s="182"/>
      <c r="G333" s="56"/>
      <c r="H333" s="5"/>
    </row>
    <row r="334" spans="1:9" s="57" customFormat="1" ht="10.5" customHeight="1" x14ac:dyDescent="0.2">
      <c r="A334" s="6"/>
      <c r="B334" s="37" t="s">
        <v>133</v>
      </c>
      <c r="C334" s="306">
        <v>21049.849999999988</v>
      </c>
      <c r="D334" s="307"/>
      <c r="E334" s="307"/>
      <c r="F334" s="182">
        <v>-0.25812970522692813</v>
      </c>
      <c r="G334" s="56"/>
      <c r="H334" s="5"/>
    </row>
    <row r="335" spans="1:9" s="57" customFormat="1" ht="10.5" customHeight="1" x14ac:dyDescent="0.2">
      <c r="A335" s="6"/>
      <c r="B335" s="37" t="s">
        <v>134</v>
      </c>
      <c r="C335" s="306">
        <v>4196.0700000000006</v>
      </c>
      <c r="D335" s="307"/>
      <c r="E335" s="307"/>
      <c r="F335" s="182">
        <v>0.26899836690255863</v>
      </c>
      <c r="G335" s="56"/>
      <c r="H335" s="5"/>
    </row>
    <row r="336" spans="1:9" s="57" customFormat="1" ht="10.5" customHeight="1" x14ac:dyDescent="0.2">
      <c r="A336" s="6"/>
      <c r="B336" s="37" t="s">
        <v>24</v>
      </c>
      <c r="C336" s="306">
        <v>206708.34000000014</v>
      </c>
      <c r="D336" s="307"/>
      <c r="E336" s="307"/>
      <c r="F336" s="182">
        <v>0.19948130184486446</v>
      </c>
      <c r="G336" s="56"/>
      <c r="H336" s="5"/>
    </row>
    <row r="337" spans="1:9" s="57" customFormat="1" ht="10.5" customHeight="1" x14ac:dyDescent="0.2">
      <c r="A337" s="6"/>
      <c r="B337" s="37" t="s">
        <v>138</v>
      </c>
      <c r="C337" s="306">
        <v>2550.66</v>
      </c>
      <c r="D337" s="307"/>
      <c r="E337" s="307"/>
      <c r="F337" s="182"/>
      <c r="G337" s="56"/>
      <c r="H337" s="5"/>
    </row>
    <row r="338" spans="1:9" s="57" customFormat="1" ht="10.5" customHeight="1" x14ac:dyDescent="0.2">
      <c r="A338" s="6"/>
      <c r="B338" s="37" t="s">
        <v>34</v>
      </c>
      <c r="C338" s="306">
        <v>7752.230000000005</v>
      </c>
      <c r="D338" s="307"/>
      <c r="E338" s="307"/>
      <c r="F338" s="182"/>
      <c r="G338" s="56"/>
      <c r="H338" s="5"/>
    </row>
    <row r="339" spans="1:9" s="57" customFormat="1" ht="10.5" customHeight="1" x14ac:dyDescent="0.2">
      <c r="A339" s="6"/>
      <c r="B339" s="37" t="s">
        <v>140</v>
      </c>
      <c r="C339" s="306"/>
      <c r="D339" s="307"/>
      <c r="E339" s="307"/>
      <c r="F339" s="182"/>
      <c r="G339" s="56"/>
      <c r="H339" s="5"/>
    </row>
    <row r="340" spans="1:9" s="57" customFormat="1" ht="10.5" customHeight="1" x14ac:dyDescent="0.2">
      <c r="A340" s="6"/>
      <c r="B340" s="37" t="s">
        <v>129</v>
      </c>
      <c r="C340" s="306">
        <v>44335.530000000006</v>
      </c>
      <c r="D340" s="307"/>
      <c r="E340" s="307">
        <v>244.16</v>
      </c>
      <c r="F340" s="182">
        <v>-5.3706200151285577E-2</v>
      </c>
      <c r="G340" s="56"/>
      <c r="H340" s="5"/>
    </row>
    <row r="341" spans="1:9" s="57" customFormat="1" ht="10.5" customHeight="1" x14ac:dyDescent="0.2">
      <c r="A341" s="6"/>
      <c r="B341" s="16" t="s">
        <v>427</v>
      </c>
      <c r="C341" s="306"/>
      <c r="D341" s="307"/>
      <c r="E341" s="307"/>
      <c r="F341" s="182"/>
      <c r="G341" s="56"/>
      <c r="H341" s="5"/>
    </row>
    <row r="342" spans="1:9" s="57" customFormat="1" ht="10.5" customHeight="1" x14ac:dyDescent="0.2">
      <c r="A342" s="6"/>
      <c r="B342" s="37" t="s">
        <v>179</v>
      </c>
      <c r="C342" s="306">
        <v>57</v>
      </c>
      <c r="D342" s="307"/>
      <c r="E342" s="307"/>
      <c r="F342" s="182">
        <v>-0.29629629629629628</v>
      </c>
      <c r="G342" s="56"/>
      <c r="H342" s="5"/>
    </row>
    <row r="343" spans="1:9" s="57" customFormat="1" ht="10.5" customHeight="1" x14ac:dyDescent="0.2">
      <c r="A343" s="6"/>
      <c r="B343" s="37" t="s">
        <v>130</v>
      </c>
      <c r="C343" s="306"/>
      <c r="D343" s="307"/>
      <c r="E343" s="307"/>
      <c r="F343" s="182"/>
      <c r="G343" s="56"/>
      <c r="H343" s="5"/>
    </row>
    <row r="344" spans="1:9" s="57" customFormat="1" ht="10.5" customHeight="1" x14ac:dyDescent="0.2">
      <c r="A344" s="6"/>
      <c r="B344" s="37" t="s">
        <v>468</v>
      </c>
      <c r="C344" s="306">
        <v>1020</v>
      </c>
      <c r="D344" s="307"/>
      <c r="E344" s="307"/>
      <c r="F344" s="182"/>
      <c r="G344" s="56"/>
      <c r="H344" s="5"/>
    </row>
    <row r="345" spans="1:9" s="57" customFormat="1" ht="10.5" customHeight="1" x14ac:dyDescent="0.2">
      <c r="A345" s="6"/>
      <c r="B345" s="575" t="s">
        <v>460</v>
      </c>
      <c r="C345" s="306"/>
      <c r="D345" s="307"/>
      <c r="E345" s="307"/>
      <c r="F345" s="182"/>
      <c r="G345" s="56"/>
      <c r="H345" s="5"/>
    </row>
    <row r="346" spans="1:9" s="57" customFormat="1" ht="10.5" customHeight="1" x14ac:dyDescent="0.2">
      <c r="A346" s="6"/>
      <c r="B346" s="575" t="s">
        <v>488</v>
      </c>
      <c r="C346" s="306"/>
      <c r="D346" s="307"/>
      <c r="E346" s="307"/>
      <c r="F346" s="182"/>
      <c r="G346" s="56"/>
      <c r="H346" s="5"/>
    </row>
    <row r="347" spans="1:9" s="57" customFormat="1" ht="10.5" customHeight="1" x14ac:dyDescent="0.2">
      <c r="A347" s="6"/>
      <c r="B347" s="37" t="s">
        <v>280</v>
      </c>
      <c r="C347" s="308">
        <v>-16280.230000000003</v>
      </c>
      <c r="D347" s="309"/>
      <c r="E347" s="309">
        <v>-39.519999999999996</v>
      </c>
      <c r="F347" s="183">
        <v>0.24946890646921061</v>
      </c>
      <c r="G347" s="59"/>
    </row>
    <row r="348" spans="1:9" s="60" customFormat="1" ht="10.5" customHeight="1" x14ac:dyDescent="0.2">
      <c r="A348" s="24"/>
      <c r="B348" s="35" t="s">
        <v>246</v>
      </c>
      <c r="C348" s="308">
        <v>417783.71000000025</v>
      </c>
      <c r="D348" s="309"/>
      <c r="E348" s="309">
        <v>860.44999999999993</v>
      </c>
      <c r="F348" s="183">
        <v>-2.4546796413694394E-2</v>
      </c>
      <c r="G348" s="56"/>
      <c r="H348" s="5"/>
    </row>
    <row r="349" spans="1:9" s="60" customFormat="1" ht="10.5" customHeight="1" x14ac:dyDescent="0.2">
      <c r="A349" s="6"/>
      <c r="B349" s="35" t="s">
        <v>8</v>
      </c>
      <c r="C349" s="306">
        <v>109336180.0199987</v>
      </c>
      <c r="D349" s="307">
        <v>458394.97999999888</v>
      </c>
      <c r="E349" s="307">
        <v>287554.53999999998</v>
      </c>
      <c r="F349" s="182">
        <v>3.0909755064999489E-2</v>
      </c>
      <c r="G349" s="59"/>
      <c r="H349" s="57"/>
      <c r="I349" s="57"/>
    </row>
    <row r="350" spans="1:9" s="57" customFormat="1" ht="9" hidden="1" x14ac:dyDescent="0.15">
      <c r="A350" s="24"/>
      <c r="B350" s="33"/>
      <c r="C350" s="308"/>
      <c r="D350" s="309"/>
      <c r="E350" s="309"/>
      <c r="F350" s="183"/>
      <c r="G350" s="59"/>
      <c r="H350" s="60"/>
      <c r="I350" s="60"/>
    </row>
    <row r="351" spans="1:9" s="60" customFormat="1" ht="13.5" customHeight="1" x14ac:dyDescent="0.2">
      <c r="A351" s="24"/>
      <c r="B351" s="31" t="s">
        <v>145</v>
      </c>
      <c r="C351" s="308"/>
      <c r="D351" s="309"/>
      <c r="E351" s="309"/>
      <c r="F351" s="183"/>
      <c r="G351" s="59"/>
    </row>
    <row r="352" spans="1:9" s="60" customFormat="1" ht="13.5" customHeight="1" x14ac:dyDescent="0.2">
      <c r="A352" s="24"/>
      <c r="B352" s="37" t="s">
        <v>146</v>
      </c>
      <c r="C352" s="306">
        <v>1290960.18</v>
      </c>
      <c r="D352" s="307">
        <v>481683.68999999989</v>
      </c>
      <c r="E352" s="307">
        <v>4616.5199999999995</v>
      </c>
      <c r="F352" s="182">
        <v>-3.5053838069912691E-2</v>
      </c>
      <c r="G352" s="59"/>
      <c r="H352" s="5"/>
    </row>
    <row r="353" spans="1:9" s="60" customFormat="1" ht="10.5" customHeight="1" x14ac:dyDescent="0.2">
      <c r="A353" s="24"/>
      <c r="B353" s="37" t="s">
        <v>442</v>
      </c>
      <c r="C353" s="306">
        <v>1064.1899999999989</v>
      </c>
      <c r="D353" s="307">
        <v>285.33000000000004</v>
      </c>
      <c r="E353" s="307">
        <v>5.76</v>
      </c>
      <c r="F353" s="182">
        <v>-0.54254162170991826</v>
      </c>
      <c r="G353" s="59"/>
      <c r="H353" s="5"/>
    </row>
    <row r="354" spans="1:9" s="60" customFormat="1" ht="10.5" customHeight="1" x14ac:dyDescent="0.2">
      <c r="A354" s="24"/>
      <c r="B354" s="37" t="s">
        <v>147</v>
      </c>
      <c r="C354" s="306">
        <v>3308.6399999999935</v>
      </c>
      <c r="D354" s="307">
        <v>944.48999999999933</v>
      </c>
      <c r="E354" s="307">
        <v>3.7800000000000002</v>
      </c>
      <c r="F354" s="182">
        <v>-0.21049165306531858</v>
      </c>
      <c r="G354" s="59"/>
      <c r="H354" s="5"/>
    </row>
    <row r="355" spans="1:9" s="60" customFormat="1" ht="10.5" customHeight="1" x14ac:dyDescent="0.2">
      <c r="A355" s="24"/>
      <c r="B355" s="37" t="s">
        <v>148</v>
      </c>
      <c r="C355" s="306">
        <v>23584.790000000299</v>
      </c>
      <c r="D355" s="307">
        <v>7145.1999999999989</v>
      </c>
      <c r="E355" s="307">
        <v>26.460000000000004</v>
      </c>
      <c r="F355" s="182">
        <v>-5.5115861014055523E-2</v>
      </c>
      <c r="G355" s="59"/>
      <c r="H355" s="5"/>
    </row>
    <row r="356" spans="1:9" s="60" customFormat="1" ht="10.5" customHeight="1" x14ac:dyDescent="0.2">
      <c r="A356" s="24"/>
      <c r="B356" s="37" t="s">
        <v>125</v>
      </c>
      <c r="C356" s="306">
        <v>10186.67999999998</v>
      </c>
      <c r="D356" s="307">
        <v>3145.5900000000042</v>
      </c>
      <c r="E356" s="307">
        <v>36.479999999999997</v>
      </c>
      <c r="F356" s="182">
        <v>0.12979083739351216</v>
      </c>
      <c r="G356" s="59"/>
      <c r="H356" s="5"/>
    </row>
    <row r="357" spans="1:9" s="60" customFormat="1" ht="10.5" hidden="1" customHeight="1" x14ac:dyDescent="0.2">
      <c r="A357" s="24"/>
      <c r="B357" s="16"/>
      <c r="C357" s="306"/>
      <c r="D357" s="307"/>
      <c r="E357" s="307"/>
      <c r="F357" s="182"/>
      <c r="G357" s="59"/>
      <c r="H357" s="5"/>
    </row>
    <row r="358" spans="1:9" s="60" customFormat="1" ht="10.5" customHeight="1" x14ac:dyDescent="0.2">
      <c r="A358" s="24"/>
      <c r="B358" s="37" t="s">
        <v>149</v>
      </c>
      <c r="C358" s="306">
        <v>1794.4000000000037</v>
      </c>
      <c r="D358" s="307">
        <v>-13.200000000000001</v>
      </c>
      <c r="E358" s="307"/>
      <c r="F358" s="182">
        <v>-6.9309087514197953E-2</v>
      </c>
      <c r="G358" s="56"/>
      <c r="H358" s="5"/>
    </row>
    <row r="359" spans="1:9" s="60" customFormat="1" ht="10.5" customHeight="1" x14ac:dyDescent="0.2">
      <c r="A359" s="6"/>
      <c r="B359" s="37" t="s">
        <v>435</v>
      </c>
      <c r="C359" s="306"/>
      <c r="D359" s="307"/>
      <c r="E359" s="307"/>
      <c r="F359" s="182"/>
      <c r="G359" s="56"/>
      <c r="H359" s="5"/>
      <c r="I359" s="57"/>
    </row>
    <row r="360" spans="1:9" s="57" customFormat="1" ht="10.5" customHeight="1" x14ac:dyDescent="0.2">
      <c r="A360" s="6"/>
      <c r="B360" s="37" t="s">
        <v>281</v>
      </c>
      <c r="C360" s="306">
        <v>-80829</v>
      </c>
      <c r="D360" s="307">
        <v>-139</v>
      </c>
      <c r="E360" s="307">
        <v>-333</v>
      </c>
      <c r="F360" s="182">
        <v>0.24035540005524347</v>
      </c>
      <c r="G360" s="59"/>
      <c r="H360" s="5"/>
    </row>
    <row r="361" spans="1:9" s="57" customFormat="1" ht="10.5" customHeight="1" x14ac:dyDescent="0.2">
      <c r="A361" s="6"/>
      <c r="B361" s="575" t="s">
        <v>461</v>
      </c>
      <c r="C361" s="306"/>
      <c r="D361" s="307"/>
      <c r="E361" s="307"/>
      <c r="F361" s="182"/>
      <c r="G361" s="59"/>
      <c r="H361" s="5"/>
    </row>
    <row r="362" spans="1:9" s="57" customFormat="1" ht="10.5" hidden="1" customHeight="1" x14ac:dyDescent="0.2">
      <c r="A362" s="6"/>
      <c r="B362" s="579" t="s">
        <v>464</v>
      </c>
      <c r="C362" s="306"/>
      <c r="D362" s="307"/>
      <c r="E362" s="307"/>
      <c r="F362" s="182"/>
      <c r="G362" s="59"/>
      <c r="H362" s="5"/>
    </row>
    <row r="363" spans="1:9" s="60" customFormat="1" ht="10.5" customHeight="1" x14ac:dyDescent="0.2">
      <c r="A363" s="24"/>
      <c r="B363" s="41" t="s">
        <v>150</v>
      </c>
      <c r="C363" s="311">
        <v>1250069.8800000001</v>
      </c>
      <c r="D363" s="312">
        <v>493052.09999999992</v>
      </c>
      <c r="E363" s="312">
        <v>4356</v>
      </c>
      <c r="F363" s="184">
        <v>-4.9458379344900383E-2</v>
      </c>
      <c r="G363" s="266"/>
      <c r="H363" s="5"/>
    </row>
    <row r="364" spans="1:9" s="60" customFormat="1" ht="10.5" customHeight="1" x14ac:dyDescent="0.15">
      <c r="A364" s="24"/>
      <c r="B364" s="265"/>
      <c r="C364" s="266"/>
      <c r="D364" s="266"/>
      <c r="E364" s="266"/>
      <c r="F364" s="266"/>
      <c r="G364" s="265"/>
      <c r="H364" s="267"/>
      <c r="I364" s="59"/>
    </row>
    <row r="365" spans="1:9" s="60" customFormat="1" ht="10.5" customHeight="1" x14ac:dyDescent="0.15">
      <c r="A365" s="24"/>
      <c r="B365" s="265" t="s">
        <v>238</v>
      </c>
      <c r="C365" s="265"/>
      <c r="D365" s="265"/>
      <c r="E365" s="265"/>
      <c r="F365" s="265"/>
      <c r="G365" s="265"/>
      <c r="H365" s="265"/>
      <c r="I365" s="59"/>
    </row>
    <row r="366" spans="1:9" s="60" customFormat="1" ht="9" x14ac:dyDescent="0.15">
      <c r="A366" s="24"/>
      <c r="B366" s="265" t="s">
        <v>249</v>
      </c>
      <c r="C366" s="265"/>
      <c r="D366" s="265"/>
      <c r="E366" s="265"/>
      <c r="F366" s="265"/>
      <c r="G366" s="265"/>
      <c r="H366" s="265"/>
      <c r="I366" s="59"/>
    </row>
    <row r="367" spans="1:9" s="60" customFormat="1" ht="10.5" customHeight="1" x14ac:dyDescent="0.15">
      <c r="A367" s="24"/>
      <c r="B367" s="265" t="s">
        <v>251</v>
      </c>
      <c r="C367" s="265"/>
      <c r="D367" s="265"/>
      <c r="E367" s="265"/>
      <c r="F367" s="265"/>
      <c r="G367" s="210"/>
      <c r="H367" s="265"/>
      <c r="I367" s="59"/>
    </row>
    <row r="368" spans="1:9" s="60" customFormat="1" ht="10.5" customHeight="1" x14ac:dyDescent="0.15">
      <c r="A368" s="24"/>
      <c r="B368" s="265" t="s">
        <v>376</v>
      </c>
      <c r="C368" s="210"/>
      <c r="D368" s="210"/>
      <c r="E368" s="210"/>
      <c r="F368" s="210"/>
      <c r="G368" s="210"/>
      <c r="H368" s="211"/>
      <c r="I368" s="59"/>
    </row>
    <row r="369" spans="1:9" s="60" customFormat="1" ht="10.5" customHeight="1" x14ac:dyDescent="0.2">
      <c r="A369" s="24"/>
      <c r="B369" s="265" t="s">
        <v>282</v>
      </c>
      <c r="C369" s="210"/>
      <c r="D369" s="210"/>
      <c r="E369" s="210"/>
      <c r="F369" s="210"/>
      <c r="G369" s="4"/>
      <c r="H369" s="211"/>
      <c r="I369" s="59"/>
    </row>
    <row r="370" spans="1:9" s="60" customFormat="1" ht="10.5" customHeight="1" x14ac:dyDescent="0.2">
      <c r="A370" s="6"/>
      <c r="B370" s="5"/>
      <c r="C370" s="3"/>
      <c r="D370" s="3"/>
      <c r="E370" s="3"/>
      <c r="F370" s="4"/>
      <c r="G370" s="8"/>
      <c r="H370" s="4"/>
      <c r="I370" s="51"/>
    </row>
    <row r="371" spans="1:9" ht="13.5" customHeight="1" x14ac:dyDescent="0.25">
      <c r="B371" s="7" t="s">
        <v>288</v>
      </c>
      <c r="C371" s="8"/>
      <c r="D371" s="8"/>
      <c r="E371" s="8"/>
      <c r="F371" s="8"/>
      <c r="H371" s="8"/>
      <c r="I371" s="8"/>
    </row>
    <row r="372" spans="1:9" ht="15" customHeight="1" x14ac:dyDescent="0.2">
      <c r="B372" s="9"/>
      <c r="C372" s="10" t="str">
        <f>$C$3</f>
        <v>PERIODE DU 1.1 AU 31.7.2024</v>
      </c>
      <c r="D372" s="11"/>
      <c r="G372" s="15"/>
    </row>
    <row r="373" spans="1:9" ht="9.75" customHeight="1" x14ac:dyDescent="0.2">
      <c r="B373" s="12" t="s">
        <v>173</v>
      </c>
      <c r="C373" s="13"/>
      <c r="D373" s="13"/>
      <c r="E373" s="13"/>
      <c r="F373" s="14"/>
      <c r="G373" s="23"/>
      <c r="H373" s="5"/>
      <c r="I373" s="5"/>
    </row>
    <row r="374" spans="1:9" ht="19.5" customHeight="1" x14ac:dyDescent="0.2">
      <c r="B374" s="16" t="s">
        <v>7</v>
      </c>
      <c r="C374" s="17" t="s">
        <v>6</v>
      </c>
      <c r="D374" s="219" t="s">
        <v>242</v>
      </c>
      <c r="E374" s="219" t="s">
        <v>237</v>
      </c>
      <c r="F374" s="19" t="str">
        <f>CUMUL_Maladie_mnt!$H$5</f>
        <v>PCAP</v>
      </c>
      <c r="G374" s="23"/>
      <c r="H374" s="5"/>
      <c r="I374" s="5"/>
    </row>
    <row r="375" spans="1:9" ht="13.5" customHeight="1" x14ac:dyDescent="0.2">
      <c r="B375" s="21"/>
      <c r="C375" s="44"/>
      <c r="D375" s="220"/>
      <c r="E375" s="220" t="s">
        <v>239</v>
      </c>
      <c r="F375" s="22" t="str">
        <f>CUMUL_Maladie_mnt!$H$6</f>
        <v>en %</v>
      </c>
      <c r="G375" s="56"/>
      <c r="H375" s="5"/>
      <c r="I375" s="5"/>
    </row>
    <row r="376" spans="1:9" ht="10.5" customHeight="1" x14ac:dyDescent="0.2">
      <c r="B376" s="31" t="s">
        <v>152</v>
      </c>
      <c r="C376" s="55"/>
      <c r="D376" s="225"/>
      <c r="E376" s="225"/>
      <c r="F376" s="182"/>
      <c r="G376" s="59"/>
      <c r="H376" s="57"/>
      <c r="I376" s="57"/>
    </row>
    <row r="377" spans="1:9" s="57" customFormat="1" x14ac:dyDescent="0.2">
      <c r="A377" s="24"/>
      <c r="B377" s="16" t="s">
        <v>12</v>
      </c>
      <c r="C377" s="308">
        <v>14456993.510000477</v>
      </c>
      <c r="D377" s="309">
        <v>1493.14</v>
      </c>
      <c r="E377" s="309">
        <v>49048.03</v>
      </c>
      <c r="F377" s="183">
        <v>-2.4570371550716508E-2</v>
      </c>
      <c r="G377" s="56"/>
      <c r="H377" s="60"/>
      <c r="I377" s="60"/>
    </row>
    <row r="378" spans="1:9" s="60" customFormat="1" ht="14.25" customHeight="1" x14ac:dyDescent="0.2">
      <c r="A378" s="6"/>
      <c r="B378" s="16" t="s">
        <v>10</v>
      </c>
      <c r="C378" s="306"/>
      <c r="D378" s="307"/>
      <c r="E378" s="307"/>
      <c r="F378" s="182"/>
      <c r="G378" s="56"/>
      <c r="H378" s="5"/>
      <c r="I378" s="57"/>
    </row>
    <row r="379" spans="1:9" s="57" customFormat="1" hidden="1" x14ac:dyDescent="0.2">
      <c r="A379" s="6"/>
      <c r="B379" s="16" t="s">
        <v>9</v>
      </c>
      <c r="C379" s="306"/>
      <c r="D379" s="307"/>
      <c r="E379" s="307"/>
      <c r="F379" s="182"/>
      <c r="G379" s="56"/>
      <c r="H379" s="5"/>
    </row>
    <row r="380" spans="1:9" s="57" customFormat="1" hidden="1" x14ac:dyDescent="0.2">
      <c r="A380" s="6"/>
      <c r="B380" s="16" t="s">
        <v>299</v>
      </c>
      <c r="C380" s="306"/>
      <c r="D380" s="307"/>
      <c r="E380" s="307"/>
      <c r="F380" s="182"/>
      <c r="G380" s="56"/>
      <c r="H380" s="5"/>
    </row>
    <row r="381" spans="1:9" s="57" customFormat="1" hidden="1" x14ac:dyDescent="0.2">
      <c r="A381" s="6"/>
      <c r="B381" s="16" t="s">
        <v>11</v>
      </c>
      <c r="C381" s="306"/>
      <c r="D381" s="307"/>
      <c r="E381" s="307"/>
      <c r="F381" s="182"/>
      <c r="G381" s="56"/>
      <c r="H381" s="5"/>
    </row>
    <row r="382" spans="1:9" s="57" customFormat="1" hidden="1" x14ac:dyDescent="0.2">
      <c r="A382" s="6"/>
      <c r="B382" s="16" t="s">
        <v>75</v>
      </c>
      <c r="C382" s="306"/>
      <c r="D382" s="307"/>
      <c r="E382" s="307"/>
      <c r="F382" s="182"/>
      <c r="G382" s="59"/>
      <c r="H382" s="5"/>
    </row>
    <row r="383" spans="1:9" s="57" customFormat="1" hidden="1" x14ac:dyDescent="0.2">
      <c r="A383" s="24"/>
      <c r="B383" s="16" t="s">
        <v>85</v>
      </c>
      <c r="C383" s="306">
        <v>384030.99999999994</v>
      </c>
      <c r="D383" s="313">
        <v>384030.99999999994</v>
      </c>
      <c r="E383" s="313"/>
      <c r="F383" s="185">
        <v>-0.21681263128673522</v>
      </c>
      <c r="G383" s="59"/>
      <c r="H383" s="5"/>
      <c r="I383" s="60"/>
    </row>
    <row r="384" spans="1:9" s="60" customFormat="1" x14ac:dyDescent="0.2">
      <c r="A384" s="24"/>
      <c r="B384" s="37" t="s">
        <v>25</v>
      </c>
      <c r="C384" s="306"/>
      <c r="D384" s="313"/>
      <c r="E384" s="313"/>
      <c r="F384" s="185"/>
      <c r="G384" s="56"/>
      <c r="H384" s="5"/>
    </row>
    <row r="385" spans="1:11" s="60" customFormat="1" x14ac:dyDescent="0.2">
      <c r="A385" s="6"/>
      <c r="B385" s="37" t="s">
        <v>48</v>
      </c>
      <c r="C385" s="306"/>
      <c r="D385" s="313"/>
      <c r="E385" s="313"/>
      <c r="F385" s="185"/>
      <c r="G385" s="66"/>
      <c r="H385" s="5"/>
      <c r="I385" s="57"/>
    </row>
    <row r="386" spans="1:11" s="57" customFormat="1" x14ac:dyDescent="0.2">
      <c r="A386" s="6"/>
      <c r="B386" s="37" t="s">
        <v>355</v>
      </c>
      <c r="C386" s="306">
        <v>82.009999999999991</v>
      </c>
      <c r="D386" s="307"/>
      <c r="E386" s="307"/>
      <c r="F386" s="182"/>
      <c r="G386" s="66"/>
      <c r="H386" s="5"/>
    </row>
    <row r="387" spans="1:11" s="57" customFormat="1" ht="10.5" customHeight="1" x14ac:dyDescent="0.2">
      <c r="A387" s="6"/>
      <c r="B387" s="37" t="s">
        <v>79</v>
      </c>
      <c r="C387" s="306">
        <v>24984.17</v>
      </c>
      <c r="D387" s="307"/>
      <c r="E387" s="307">
        <v>20</v>
      </c>
      <c r="F387" s="182">
        <v>8.1474507563214171E-2</v>
      </c>
      <c r="G387" s="56"/>
      <c r="H387" s="5"/>
    </row>
    <row r="388" spans="1:11" s="57" customFormat="1" ht="10.5" customHeight="1" x14ac:dyDescent="0.2">
      <c r="A388" s="6"/>
      <c r="B388" s="16" t="s">
        <v>432</v>
      </c>
      <c r="C388" s="306">
        <v>1406986.5299999169</v>
      </c>
      <c r="D388" s="313"/>
      <c r="E388" s="313">
        <v>3121.6299999999997</v>
      </c>
      <c r="F388" s="185">
        <v>-5.0322021195212674E-3</v>
      </c>
      <c r="G388" s="59"/>
      <c r="H388" s="5"/>
    </row>
    <row r="389" spans="1:11" s="57" customFormat="1" ht="10.5" customHeight="1" x14ac:dyDescent="0.2">
      <c r="A389" s="6"/>
      <c r="B389" s="563" t="s">
        <v>440</v>
      </c>
      <c r="C389" s="306">
        <v>2025.9899999999996</v>
      </c>
      <c r="D389" s="313"/>
      <c r="E389" s="313"/>
      <c r="F389" s="185"/>
      <c r="G389" s="59"/>
      <c r="H389" s="5"/>
    </row>
    <row r="390" spans="1:11" s="57" customFormat="1" ht="13.5" customHeight="1" x14ac:dyDescent="0.2">
      <c r="A390" s="6"/>
      <c r="B390" s="574" t="s">
        <v>457</v>
      </c>
      <c r="C390" s="306"/>
      <c r="D390" s="313"/>
      <c r="E390" s="313"/>
      <c r="F390" s="185"/>
      <c r="G390" s="59"/>
      <c r="H390" s="5"/>
    </row>
    <row r="391" spans="1:11" s="57" customFormat="1" ht="10.5" customHeight="1" x14ac:dyDescent="0.2">
      <c r="A391" s="6"/>
      <c r="B391" s="574" t="s">
        <v>476</v>
      </c>
      <c r="C391" s="306">
        <v>51783.560000000049</v>
      </c>
      <c r="D391" s="313"/>
      <c r="E391" s="313">
        <v>394.42</v>
      </c>
      <c r="F391" s="185">
        <v>-0.24328686107217046</v>
      </c>
      <c r="G391" s="59"/>
      <c r="H391" s="5"/>
    </row>
    <row r="392" spans="1:11" s="57" customFormat="1" ht="10.5" customHeight="1" x14ac:dyDescent="0.2">
      <c r="A392" s="6"/>
      <c r="B392" s="574" t="s">
        <v>493</v>
      </c>
      <c r="C392" s="306"/>
      <c r="D392" s="313"/>
      <c r="E392" s="313"/>
      <c r="F392" s="185"/>
      <c r="G392" s="59"/>
      <c r="H392" s="5"/>
    </row>
    <row r="393" spans="1:11" s="57" customFormat="1" ht="10.5" customHeight="1" x14ac:dyDescent="0.2">
      <c r="A393" s="24"/>
      <c r="B393" s="563" t="s">
        <v>445</v>
      </c>
      <c r="C393" s="306">
        <v>405.11000000000257</v>
      </c>
      <c r="D393" s="313"/>
      <c r="E393" s="313"/>
      <c r="F393" s="185">
        <v>-5.0375058602907141E-2</v>
      </c>
      <c r="G393" s="59"/>
      <c r="H393" s="5"/>
    </row>
    <row r="394" spans="1:11" s="60" customFormat="1" ht="10.5" customHeight="1" x14ac:dyDescent="0.2">
      <c r="A394" s="6"/>
      <c r="B394" s="16" t="s">
        <v>280</v>
      </c>
      <c r="C394" s="306">
        <v>-1892371.7499999809</v>
      </c>
      <c r="D394" s="313"/>
      <c r="E394" s="313">
        <v>-3802.7500000000014</v>
      </c>
      <c r="F394" s="185">
        <v>0.3181431643818271</v>
      </c>
      <c r="G394" s="56"/>
      <c r="H394" s="5"/>
      <c r="J394" s="57"/>
      <c r="K394" s="57"/>
    </row>
    <row r="395" spans="1:11" s="57" customFormat="1" x14ac:dyDescent="0.2">
      <c r="A395" s="6"/>
      <c r="B395" s="29" t="s">
        <v>156</v>
      </c>
      <c r="C395" s="308">
        <v>14434920.130000412</v>
      </c>
      <c r="D395" s="315">
        <v>385524.13999999996</v>
      </c>
      <c r="E395" s="315">
        <v>48781.329999999994</v>
      </c>
      <c r="F395" s="186">
        <v>-6.1619105175205857E-2</v>
      </c>
      <c r="G395" s="59"/>
      <c r="J395" s="60"/>
      <c r="K395" s="60"/>
    </row>
    <row r="396" spans="1:11" s="57" customFormat="1" x14ac:dyDescent="0.2">
      <c r="A396" s="24"/>
      <c r="B396" s="29" t="s">
        <v>153</v>
      </c>
      <c r="C396" s="308">
        <v>2025</v>
      </c>
      <c r="D396" s="315"/>
      <c r="E396" s="315"/>
      <c r="F396" s="186"/>
      <c r="G396" s="59"/>
      <c r="H396" s="28"/>
    </row>
    <row r="397" spans="1:11" s="60" customFormat="1" ht="15" customHeight="1" x14ac:dyDescent="0.2">
      <c r="A397" s="2"/>
      <c r="B397" s="31" t="s">
        <v>154</v>
      </c>
      <c r="C397" s="308"/>
      <c r="D397" s="315"/>
      <c r="E397" s="315"/>
      <c r="F397" s="186"/>
      <c r="G397" s="282"/>
      <c r="J397" s="57"/>
      <c r="K397" s="57"/>
    </row>
    <row r="398" spans="1:11" ht="17.25" customHeight="1" x14ac:dyDescent="0.2">
      <c r="A398" s="2"/>
      <c r="B398" s="272" t="s">
        <v>268</v>
      </c>
      <c r="C398" s="317"/>
      <c r="D398" s="318"/>
      <c r="E398" s="318"/>
      <c r="F398" s="281"/>
      <c r="G398" s="282"/>
      <c r="H398" s="283"/>
      <c r="I398" s="5"/>
      <c r="J398" s="60"/>
      <c r="K398" s="60"/>
    </row>
    <row r="399" spans="1:11" ht="10.5" customHeight="1" x14ac:dyDescent="0.2">
      <c r="A399" s="2"/>
      <c r="B399" s="67" t="s">
        <v>267</v>
      </c>
      <c r="C399" s="317">
        <v>7505836.8499999503</v>
      </c>
      <c r="D399" s="318"/>
      <c r="E399" s="318">
        <v>51342.02</v>
      </c>
      <c r="F399" s="281">
        <v>-2.4568376810226722E-3</v>
      </c>
      <c r="G399" s="282"/>
      <c r="H399" s="283"/>
      <c r="I399" s="5"/>
    </row>
    <row r="400" spans="1:11" ht="21" customHeight="1" x14ac:dyDescent="0.2">
      <c r="A400" s="2"/>
      <c r="B400" s="272" t="s">
        <v>266</v>
      </c>
      <c r="C400" s="317"/>
      <c r="D400" s="318"/>
      <c r="E400" s="318"/>
      <c r="F400" s="281"/>
      <c r="G400" s="282"/>
      <c r="H400" s="283"/>
      <c r="I400" s="5"/>
    </row>
    <row r="401" spans="1:11" ht="11.25" customHeight="1" x14ac:dyDescent="0.2">
      <c r="A401" s="54"/>
      <c r="B401" s="67" t="s">
        <v>257</v>
      </c>
      <c r="C401" s="317">
        <v>5687895.8199999677</v>
      </c>
      <c r="D401" s="318"/>
      <c r="E401" s="318">
        <v>10527.16</v>
      </c>
      <c r="F401" s="281">
        <v>2.5020557733262505E-2</v>
      </c>
      <c r="G401" s="282"/>
      <c r="H401" s="283"/>
      <c r="I401" s="5"/>
    </row>
    <row r="402" spans="1:11" s="28" customFormat="1" ht="10.5" customHeight="1" x14ac:dyDescent="0.2">
      <c r="A402" s="2"/>
      <c r="B402" s="16" t="s">
        <v>258</v>
      </c>
      <c r="C402" s="317">
        <v>779.39000000000033</v>
      </c>
      <c r="D402" s="318"/>
      <c r="E402" s="318"/>
      <c r="F402" s="281">
        <v>-0.18580308174458038</v>
      </c>
      <c r="G402" s="282"/>
      <c r="H402" s="283"/>
      <c r="J402" s="5"/>
      <c r="K402" s="5"/>
    </row>
    <row r="403" spans="1:11" ht="10.5" customHeight="1" x14ac:dyDescent="0.2">
      <c r="A403" s="2"/>
      <c r="B403" s="67" t="s">
        <v>259</v>
      </c>
      <c r="C403" s="317">
        <v>47517.48</v>
      </c>
      <c r="D403" s="318"/>
      <c r="E403" s="318"/>
      <c r="F403" s="281">
        <v>-0.13841830087876206</v>
      </c>
      <c r="G403" s="282"/>
      <c r="H403" s="283"/>
      <c r="I403" s="5"/>
      <c r="J403" s="28"/>
      <c r="K403" s="28"/>
    </row>
    <row r="404" spans="1:11" ht="10.5" customHeight="1" x14ac:dyDescent="0.2">
      <c r="A404" s="2"/>
      <c r="B404" s="67" t="s">
        <v>260</v>
      </c>
      <c r="C404" s="317">
        <v>820.3900000000001</v>
      </c>
      <c r="D404" s="318"/>
      <c r="E404" s="318"/>
      <c r="F404" s="281">
        <v>-0.10632897603485825</v>
      </c>
      <c r="G404" s="282"/>
      <c r="H404" s="283"/>
      <c r="I404" s="5"/>
    </row>
    <row r="405" spans="1:11" ht="10.5" customHeight="1" x14ac:dyDescent="0.2">
      <c r="A405" s="2"/>
      <c r="B405" s="67" t="s">
        <v>261</v>
      </c>
      <c r="C405" s="317">
        <v>15455.849999999999</v>
      </c>
      <c r="D405" s="318"/>
      <c r="E405" s="318"/>
      <c r="F405" s="281">
        <v>-4.358725092402771E-2</v>
      </c>
      <c r="G405" s="282"/>
      <c r="H405" s="283"/>
      <c r="I405" s="5"/>
    </row>
    <row r="406" spans="1:11" ht="10.5" customHeight="1" x14ac:dyDescent="0.2">
      <c r="A406" s="2"/>
      <c r="B406" s="67" t="s">
        <v>262</v>
      </c>
      <c r="C406" s="317">
        <v>1186470.1399999952</v>
      </c>
      <c r="D406" s="318"/>
      <c r="E406" s="318">
        <v>7722.9699999999993</v>
      </c>
      <c r="F406" s="281">
        <v>-5.94075764379004E-2</v>
      </c>
      <c r="G406" s="284"/>
      <c r="H406" s="283"/>
      <c r="I406" s="5"/>
    </row>
    <row r="407" spans="1:11" ht="10.5" customHeight="1" x14ac:dyDescent="0.2">
      <c r="A407" s="2"/>
      <c r="B407" s="67" t="s">
        <v>264</v>
      </c>
      <c r="C407" s="317">
        <v>2282622.0999999982</v>
      </c>
      <c r="D407" s="318"/>
      <c r="E407" s="318">
        <v>3516.4</v>
      </c>
      <c r="F407" s="281">
        <v>7.4267841737830409E-2</v>
      </c>
      <c r="G407" s="282"/>
      <c r="H407" s="283"/>
      <c r="I407" s="5"/>
    </row>
    <row r="408" spans="1:11" ht="10.5" customHeight="1" x14ac:dyDescent="0.2">
      <c r="A408" s="2"/>
      <c r="B408" s="67" t="s">
        <v>263</v>
      </c>
      <c r="C408" s="317"/>
      <c r="D408" s="318"/>
      <c r="E408" s="318"/>
      <c r="F408" s="281"/>
      <c r="G408" s="282"/>
      <c r="H408" s="283"/>
      <c r="I408" s="5"/>
    </row>
    <row r="409" spans="1:11" ht="18.75" customHeight="1" x14ac:dyDescent="0.2">
      <c r="A409" s="2"/>
      <c r="B409" s="29" t="s">
        <v>265</v>
      </c>
      <c r="C409" s="317"/>
      <c r="D409" s="318"/>
      <c r="E409" s="318"/>
      <c r="F409" s="281"/>
      <c r="G409" s="282"/>
      <c r="H409" s="283"/>
      <c r="I409" s="5"/>
    </row>
    <row r="410" spans="1:11" ht="10.5" customHeight="1" x14ac:dyDescent="0.2">
      <c r="A410" s="2"/>
      <c r="B410" s="16" t="s">
        <v>269</v>
      </c>
      <c r="C410" s="317">
        <v>1768.4199999999996</v>
      </c>
      <c r="D410" s="318"/>
      <c r="E410" s="318"/>
      <c r="F410" s="281"/>
      <c r="G410" s="282"/>
      <c r="H410" s="283"/>
      <c r="I410" s="5"/>
    </row>
    <row r="411" spans="1:11" ht="10.5" customHeight="1" x14ac:dyDescent="0.2">
      <c r="A411" s="2"/>
      <c r="B411" s="16" t="s">
        <v>270</v>
      </c>
      <c r="C411" s="317"/>
      <c r="D411" s="318"/>
      <c r="E411" s="318"/>
      <c r="F411" s="281"/>
      <c r="G411" s="282"/>
      <c r="H411" s="283"/>
      <c r="I411" s="5"/>
    </row>
    <row r="412" spans="1:11" ht="10.5" customHeight="1" x14ac:dyDescent="0.2">
      <c r="A412" s="2"/>
      <c r="B412" s="29" t="s">
        <v>271</v>
      </c>
      <c r="C412" s="317"/>
      <c r="D412" s="318"/>
      <c r="E412" s="318"/>
      <c r="F412" s="281"/>
      <c r="G412" s="282"/>
      <c r="H412" s="283"/>
      <c r="I412" s="5"/>
    </row>
    <row r="413" spans="1:11" ht="10.5" customHeight="1" x14ac:dyDescent="0.2">
      <c r="A413" s="2"/>
      <c r="B413" s="16" t="s">
        <v>272</v>
      </c>
      <c r="C413" s="317">
        <v>286790.54999999981</v>
      </c>
      <c r="D413" s="318"/>
      <c r="E413" s="318">
        <v>1149.4100000000001</v>
      </c>
      <c r="F413" s="281">
        <v>6.4479045607413576E-2</v>
      </c>
      <c r="G413" s="282"/>
      <c r="H413" s="283"/>
      <c r="I413" s="5"/>
    </row>
    <row r="414" spans="1:11" ht="10.5" customHeight="1" x14ac:dyDescent="0.2">
      <c r="A414" s="2"/>
      <c r="B414" s="574" t="s">
        <v>458</v>
      </c>
      <c r="C414" s="317"/>
      <c r="D414" s="318"/>
      <c r="E414" s="318"/>
      <c r="F414" s="281"/>
      <c r="G414" s="282"/>
      <c r="H414" s="283"/>
      <c r="I414" s="5"/>
    </row>
    <row r="415" spans="1:11" ht="10.5" customHeight="1" x14ac:dyDescent="0.2">
      <c r="A415" s="2"/>
      <c r="B415" s="16" t="s">
        <v>86</v>
      </c>
      <c r="C415" s="317">
        <v>1222173.0499999931</v>
      </c>
      <c r="D415" s="318"/>
      <c r="E415" s="318">
        <v>2390.7500000000005</v>
      </c>
      <c r="F415" s="281">
        <v>9.1459051714061435E-2</v>
      </c>
      <c r="G415" s="70"/>
      <c r="H415" s="283"/>
      <c r="I415" s="5"/>
    </row>
    <row r="416" spans="1:11" ht="13.5" customHeight="1" x14ac:dyDescent="0.2">
      <c r="A416" s="54"/>
      <c r="B416" s="29" t="s">
        <v>155</v>
      </c>
      <c r="C416" s="308">
        <v>18238130.039999906</v>
      </c>
      <c r="D416" s="315"/>
      <c r="E416" s="315">
        <v>76648.709999999992</v>
      </c>
      <c r="F416" s="186">
        <v>1.7617255105327079E-2</v>
      </c>
      <c r="G416" s="69"/>
      <c r="H416" s="5"/>
      <c r="I416" s="28"/>
    </row>
    <row r="417" spans="1:9" s="28" customFormat="1" ht="10.5" hidden="1" customHeight="1" x14ac:dyDescent="0.2">
      <c r="A417" s="2"/>
      <c r="B417" s="29"/>
      <c r="C417" s="306"/>
      <c r="D417" s="313"/>
      <c r="E417" s="313"/>
      <c r="F417" s="185"/>
      <c r="G417" s="69"/>
      <c r="H417" s="5"/>
      <c r="I417" s="5"/>
    </row>
    <row r="418" spans="1:9" ht="9" hidden="1" customHeight="1" x14ac:dyDescent="0.2">
      <c r="A418" s="2"/>
      <c r="B418" s="29"/>
      <c r="C418" s="306"/>
      <c r="D418" s="313"/>
      <c r="E418" s="313"/>
      <c r="F418" s="185"/>
      <c r="G418" s="70"/>
      <c r="H418" s="5"/>
      <c r="I418" s="5"/>
    </row>
    <row r="419" spans="1:9" ht="8.25" hidden="1" customHeight="1" x14ac:dyDescent="0.2">
      <c r="A419" s="54"/>
      <c r="B419" s="52"/>
      <c r="C419" s="308"/>
      <c r="D419" s="315"/>
      <c r="E419" s="315"/>
      <c r="F419" s="186"/>
      <c r="G419" s="69"/>
      <c r="H419" s="28"/>
      <c r="I419" s="28"/>
    </row>
    <row r="420" spans="1:9" s="28" customFormat="1" ht="15" hidden="1" customHeight="1" x14ac:dyDescent="0.2">
      <c r="A420" s="2"/>
      <c r="B420" s="52"/>
      <c r="C420" s="306"/>
      <c r="D420" s="313"/>
      <c r="E420" s="313"/>
      <c r="F420" s="185"/>
      <c r="G420" s="69"/>
      <c r="H420" s="5"/>
      <c r="I420" s="5"/>
    </row>
    <row r="421" spans="1:9" ht="7.5" hidden="1" customHeight="1" x14ac:dyDescent="0.2">
      <c r="A421" s="2"/>
      <c r="B421" s="52"/>
      <c r="C421" s="306"/>
      <c r="D421" s="313"/>
      <c r="E421" s="313"/>
      <c r="F421" s="185"/>
      <c r="G421" s="69"/>
      <c r="H421" s="5"/>
      <c r="I421" s="5"/>
    </row>
    <row r="422" spans="1:9" ht="9.75" hidden="1" customHeight="1" x14ac:dyDescent="0.2">
      <c r="A422" s="2"/>
      <c r="B422" s="29"/>
      <c r="C422" s="306"/>
      <c r="D422" s="313"/>
      <c r="E422" s="313"/>
      <c r="F422" s="185"/>
      <c r="G422" s="70"/>
      <c r="H422" s="5"/>
      <c r="I422" s="5"/>
    </row>
    <row r="423" spans="1:9" ht="18" customHeight="1" x14ac:dyDescent="0.2">
      <c r="A423" s="2"/>
      <c r="B423" s="273" t="s">
        <v>43</v>
      </c>
      <c r="C423" s="308">
        <v>1865714.5799999998</v>
      </c>
      <c r="D423" s="315"/>
      <c r="E423" s="315">
        <v>9463.7099999999991</v>
      </c>
      <c r="F423" s="186">
        <v>0.13245839986911823</v>
      </c>
      <c r="G423" s="69"/>
      <c r="H423" s="5"/>
      <c r="I423" s="5"/>
    </row>
    <row r="424" spans="1:9" ht="13.5" customHeight="1" x14ac:dyDescent="0.2">
      <c r="A424" s="54"/>
      <c r="B424" s="74" t="s">
        <v>162</v>
      </c>
      <c r="C424" s="308"/>
      <c r="D424" s="315"/>
      <c r="E424" s="315"/>
      <c r="F424" s="186"/>
      <c r="G424" s="69"/>
      <c r="H424" s="28"/>
      <c r="I424" s="28"/>
    </row>
    <row r="425" spans="1:9" s="28" customFormat="1" ht="10.5" customHeight="1" x14ac:dyDescent="0.2">
      <c r="A425" s="2"/>
      <c r="B425" s="37" t="s">
        <v>20</v>
      </c>
      <c r="C425" s="306">
        <v>138709.25</v>
      </c>
      <c r="D425" s="313"/>
      <c r="E425" s="313">
        <v>902.87</v>
      </c>
      <c r="F425" s="185">
        <v>-0.32128599262448054</v>
      </c>
      <c r="G425" s="69"/>
      <c r="H425" s="5"/>
      <c r="I425" s="5"/>
    </row>
    <row r="426" spans="1:9" ht="10.5" customHeight="1" x14ac:dyDescent="0.2">
      <c r="A426" s="2"/>
      <c r="B426" s="75" t="s">
        <v>159</v>
      </c>
      <c r="C426" s="306">
        <v>6916555.7499999944</v>
      </c>
      <c r="D426" s="313"/>
      <c r="E426" s="313">
        <v>27238.350000000006</v>
      </c>
      <c r="F426" s="185">
        <v>4.9962770607371976E-2</v>
      </c>
      <c r="G426" s="69"/>
      <c r="H426" s="5"/>
      <c r="I426" s="5"/>
    </row>
    <row r="427" spans="1:9" ht="10.5" customHeight="1" x14ac:dyDescent="0.2">
      <c r="A427" s="2"/>
      <c r="B427" s="75" t="s">
        <v>26</v>
      </c>
      <c r="C427" s="306">
        <v>7046928.2600000212</v>
      </c>
      <c r="D427" s="313"/>
      <c r="E427" s="313">
        <v>26966.590000000007</v>
      </c>
      <c r="F427" s="185">
        <v>4.4134571525668909E-2</v>
      </c>
      <c r="G427" s="69"/>
      <c r="H427" s="5"/>
      <c r="I427" s="5"/>
    </row>
    <row r="428" spans="1:9" ht="10.5" customHeight="1" x14ac:dyDescent="0.2">
      <c r="A428" s="2"/>
      <c r="B428" s="75" t="s">
        <v>27</v>
      </c>
      <c r="C428" s="306">
        <v>19833203.52999996</v>
      </c>
      <c r="D428" s="313"/>
      <c r="E428" s="313">
        <v>49355.859999999964</v>
      </c>
      <c r="F428" s="185">
        <v>6.9085396786492836E-2</v>
      </c>
      <c r="G428" s="69"/>
      <c r="H428" s="5"/>
      <c r="I428" s="5"/>
    </row>
    <row r="429" spans="1:9" ht="10.5" customHeight="1" x14ac:dyDescent="0.2">
      <c r="A429" s="2"/>
      <c r="B429" s="75" t="s">
        <v>274</v>
      </c>
      <c r="C429" s="306">
        <v>1046282.1199999994</v>
      </c>
      <c r="D429" s="313"/>
      <c r="E429" s="313">
        <v>2314.5</v>
      </c>
      <c r="F429" s="185">
        <v>2.4033807884821901E-2</v>
      </c>
      <c r="G429" s="69"/>
      <c r="H429" s="5"/>
      <c r="I429" s="5"/>
    </row>
    <row r="430" spans="1:9" ht="10.5" customHeight="1" x14ac:dyDescent="0.2">
      <c r="A430" s="2"/>
      <c r="B430" s="75" t="s">
        <v>273</v>
      </c>
      <c r="C430" s="306">
        <v>900</v>
      </c>
      <c r="D430" s="313"/>
      <c r="E430" s="313"/>
      <c r="F430" s="185">
        <v>-0.5</v>
      </c>
      <c r="G430" s="69"/>
      <c r="H430" s="5"/>
      <c r="I430" s="5"/>
    </row>
    <row r="431" spans="1:9" ht="10.5" hidden="1" customHeight="1" x14ac:dyDescent="0.2">
      <c r="A431" s="2"/>
      <c r="B431" s="75" t="s">
        <v>49</v>
      </c>
      <c r="C431" s="306">
        <v>129062.22999999997</v>
      </c>
      <c r="D431" s="313"/>
      <c r="E431" s="313"/>
      <c r="F431" s="185">
        <v>-0.51496310705371562</v>
      </c>
      <c r="G431" s="69"/>
      <c r="H431" s="5"/>
      <c r="I431" s="5"/>
    </row>
    <row r="432" spans="1:9" hidden="1" x14ac:dyDescent="0.2">
      <c r="A432" s="2"/>
      <c r="B432" s="37" t="s">
        <v>50</v>
      </c>
      <c r="C432" s="306"/>
      <c r="D432" s="313"/>
      <c r="E432" s="313"/>
      <c r="F432" s="185"/>
      <c r="G432" s="69"/>
      <c r="H432" s="5"/>
      <c r="I432" s="5"/>
    </row>
    <row r="433" spans="1:10" x14ac:dyDescent="0.2">
      <c r="A433" s="2"/>
      <c r="B433" s="574" t="s">
        <v>459</v>
      </c>
      <c r="C433" s="306"/>
      <c r="D433" s="313"/>
      <c r="E433" s="313"/>
      <c r="F433" s="185"/>
      <c r="G433" s="69"/>
      <c r="H433" s="5"/>
      <c r="I433" s="5"/>
    </row>
    <row r="434" spans="1:10" ht="10.5" customHeight="1" x14ac:dyDescent="0.2">
      <c r="A434" s="2"/>
      <c r="B434" s="75" t="s">
        <v>28</v>
      </c>
      <c r="C434" s="306">
        <v>156100.63999999996</v>
      </c>
      <c r="D434" s="313"/>
      <c r="E434" s="313">
        <v>494.9</v>
      </c>
      <c r="F434" s="185">
        <v>0.1133683970428021</v>
      </c>
      <c r="G434" s="69"/>
      <c r="H434" s="5"/>
      <c r="I434" s="5"/>
    </row>
    <row r="435" spans="1:10" ht="10.5" customHeight="1" x14ac:dyDescent="0.2">
      <c r="A435" s="2"/>
      <c r="B435" s="37" t="s">
        <v>280</v>
      </c>
      <c r="C435" s="306">
        <v>-353903.10999999935</v>
      </c>
      <c r="D435" s="313"/>
      <c r="E435" s="313">
        <v>-1108</v>
      </c>
      <c r="F435" s="185">
        <v>0.10939702748158298</v>
      </c>
      <c r="G435" s="70"/>
      <c r="H435" s="5"/>
      <c r="I435" s="5"/>
    </row>
    <row r="436" spans="1:10" ht="10.5" customHeight="1" x14ac:dyDescent="0.2">
      <c r="A436" s="54"/>
      <c r="B436" s="35" t="s">
        <v>160</v>
      </c>
      <c r="C436" s="308">
        <v>34913838.669999979</v>
      </c>
      <c r="D436" s="315"/>
      <c r="E436" s="315">
        <v>106165.06999999998</v>
      </c>
      <c r="F436" s="186">
        <v>5.1519107737609815E-2</v>
      </c>
      <c r="G436" s="69"/>
      <c r="H436" s="5"/>
      <c r="I436" s="28"/>
    </row>
    <row r="437" spans="1:10" ht="17.25" customHeight="1" x14ac:dyDescent="0.2">
      <c r="A437" s="2"/>
      <c r="B437" s="76" t="s">
        <v>33</v>
      </c>
      <c r="C437" s="306">
        <v>60</v>
      </c>
      <c r="D437" s="313"/>
      <c r="E437" s="313"/>
      <c r="F437" s="185"/>
      <c r="G437" s="69"/>
      <c r="H437" s="5"/>
      <c r="I437" s="5"/>
    </row>
    <row r="438" spans="1:10" ht="10.5" customHeight="1" x14ac:dyDescent="0.2">
      <c r="A438" s="2"/>
      <c r="B438" s="76" t="s">
        <v>490</v>
      </c>
      <c r="C438" s="306"/>
      <c r="D438" s="313"/>
      <c r="E438" s="313"/>
      <c r="F438" s="185"/>
      <c r="G438" s="69"/>
      <c r="H438" s="5"/>
      <c r="I438" s="5"/>
    </row>
    <row r="439" spans="1:10" ht="10.5" customHeight="1" x14ac:dyDescent="0.2">
      <c r="A439" s="2"/>
      <c r="B439" s="76" t="s">
        <v>477</v>
      </c>
      <c r="C439" s="306"/>
      <c r="D439" s="313"/>
      <c r="E439" s="313"/>
      <c r="F439" s="185"/>
      <c r="G439" s="69"/>
      <c r="H439" s="5"/>
      <c r="I439" s="5"/>
    </row>
    <row r="440" spans="1:10" ht="10.5" customHeight="1" x14ac:dyDescent="0.2">
      <c r="A440" s="2"/>
      <c r="B440" s="76" t="s">
        <v>492</v>
      </c>
      <c r="C440" s="306">
        <v>-9.6967499999999998</v>
      </c>
      <c r="D440" s="313"/>
      <c r="E440" s="313"/>
      <c r="F440" s="185"/>
      <c r="G440" s="69"/>
      <c r="H440" s="5"/>
      <c r="I440" s="5"/>
    </row>
    <row r="441" spans="1:10" ht="10.5" customHeight="1" x14ac:dyDescent="0.2">
      <c r="A441" s="2"/>
      <c r="B441" s="76" t="s">
        <v>480</v>
      </c>
      <c r="C441" s="306"/>
      <c r="D441" s="313"/>
      <c r="E441" s="313"/>
      <c r="F441" s="185"/>
      <c r="G441" s="79"/>
      <c r="H441" s="5"/>
      <c r="I441" s="5"/>
    </row>
    <row r="442" spans="1:10" ht="10.5" customHeight="1" x14ac:dyDescent="0.2">
      <c r="A442" s="2"/>
      <c r="B442" s="76" t="s">
        <v>494</v>
      </c>
      <c r="C442" s="306">
        <v>36.874428000000002</v>
      </c>
      <c r="D442" s="313"/>
      <c r="E442" s="313"/>
      <c r="F442" s="185"/>
      <c r="G442" s="79"/>
      <c r="H442" s="5"/>
      <c r="I442" s="5"/>
    </row>
    <row r="443" spans="1:10" ht="10.5" customHeight="1" x14ac:dyDescent="0.2">
      <c r="A443" s="2"/>
      <c r="B443" s="76" t="s">
        <v>499</v>
      </c>
      <c r="C443" s="306"/>
      <c r="D443" s="313"/>
      <c r="E443" s="313"/>
      <c r="F443" s="185"/>
      <c r="G443" s="79"/>
      <c r="H443" s="5"/>
      <c r="I443" s="5"/>
    </row>
    <row r="444" spans="1:10" ht="13.5" customHeight="1" x14ac:dyDescent="0.2">
      <c r="A444" s="77"/>
      <c r="B444" s="73" t="s">
        <v>158</v>
      </c>
      <c r="C444" s="308">
        <v>1287981.26</v>
      </c>
      <c r="D444" s="315"/>
      <c r="E444" s="315"/>
      <c r="F444" s="186">
        <v>0.64917885511441709</v>
      </c>
      <c r="G444" s="69"/>
      <c r="H444" s="5"/>
      <c r="I444" s="80"/>
    </row>
    <row r="445" spans="1:10" s="80" customFormat="1" ht="12.75" x14ac:dyDescent="0.2">
      <c r="A445" s="2"/>
      <c r="B445" s="78" t="s">
        <v>161</v>
      </c>
      <c r="C445" s="306">
        <v>38067621.687677972</v>
      </c>
      <c r="D445" s="313"/>
      <c r="E445" s="313">
        <v>115628.77999999997</v>
      </c>
      <c r="F445" s="185">
        <v>6.7023537492822083E-2</v>
      </c>
      <c r="G445" s="69"/>
      <c r="H445" s="5"/>
      <c r="I445" s="5"/>
    </row>
    <row r="446" spans="1:10" ht="10.5" hidden="1" customHeight="1" x14ac:dyDescent="0.2">
      <c r="A446" s="2"/>
      <c r="B446" s="76" t="s">
        <v>80</v>
      </c>
      <c r="C446" s="306"/>
      <c r="D446" s="313"/>
      <c r="E446" s="313"/>
      <c r="F446" s="185"/>
      <c r="G446" s="69"/>
      <c r="H446" s="5"/>
      <c r="I446" s="5"/>
      <c r="J446" s="83"/>
    </row>
    <row r="447" spans="1:10" hidden="1" x14ac:dyDescent="0.2">
      <c r="A447" s="2"/>
      <c r="B447" s="76" t="s">
        <v>81</v>
      </c>
      <c r="C447" s="306"/>
      <c r="D447" s="313"/>
      <c r="E447" s="313"/>
      <c r="F447" s="185"/>
      <c r="G447" s="69"/>
      <c r="H447" s="5"/>
      <c r="I447" s="5"/>
    </row>
    <row r="448" spans="1:10" x14ac:dyDescent="0.2">
      <c r="A448" s="2"/>
      <c r="B448" s="76" t="s">
        <v>78</v>
      </c>
      <c r="C448" s="306">
        <v>494920456.34999847</v>
      </c>
      <c r="D448" s="313"/>
      <c r="E448" s="313"/>
      <c r="F448" s="185">
        <v>6.01393502782539E-2</v>
      </c>
      <c r="G448" s="69"/>
      <c r="H448" s="5"/>
      <c r="I448" s="5"/>
    </row>
    <row r="449" spans="1:10" x14ac:dyDescent="0.2">
      <c r="A449" s="2"/>
      <c r="B449" s="76" t="s">
        <v>76</v>
      </c>
      <c r="C449" s="306">
        <v>2291233380.7000031</v>
      </c>
      <c r="D449" s="313"/>
      <c r="E449" s="313"/>
      <c r="F449" s="185">
        <v>0.13080504818352545</v>
      </c>
      <c r="G449" s="69"/>
      <c r="H449" s="5"/>
      <c r="I449" s="5"/>
    </row>
    <row r="450" spans="1:10" x14ac:dyDescent="0.2">
      <c r="A450" s="2"/>
      <c r="B450" s="76" t="s">
        <v>77</v>
      </c>
      <c r="C450" s="306"/>
      <c r="D450" s="313"/>
      <c r="E450" s="313"/>
      <c r="F450" s="185"/>
      <c r="G450" s="69"/>
      <c r="H450" s="5"/>
      <c r="I450" s="5"/>
    </row>
    <row r="451" spans="1:10" ht="12" x14ac:dyDescent="0.2">
      <c r="A451" s="2"/>
      <c r="B451" s="83" t="s">
        <v>276</v>
      </c>
      <c r="C451" s="308">
        <v>2786160091.4100018</v>
      </c>
      <c r="D451" s="315"/>
      <c r="E451" s="315"/>
      <c r="F451" s="186">
        <v>0.11757246078706274</v>
      </c>
      <c r="G451" s="70"/>
      <c r="H451" s="5"/>
      <c r="I451" s="5"/>
    </row>
    <row r="452" spans="1:10" ht="12.75" x14ac:dyDescent="0.2">
      <c r="A452" s="54"/>
      <c r="B452" s="52" t="s">
        <v>157</v>
      </c>
      <c r="C452" s="308">
        <v>2967489038.1676779</v>
      </c>
      <c r="D452" s="315">
        <v>385524.13999999996</v>
      </c>
      <c r="E452" s="315">
        <v>532969.35999999987</v>
      </c>
      <c r="F452" s="186">
        <v>0.11166843322114572</v>
      </c>
      <c r="G452" s="69"/>
      <c r="H452" s="5"/>
      <c r="I452" s="28"/>
    </row>
    <row r="453" spans="1:10" ht="10.5" customHeight="1" x14ac:dyDescent="0.2">
      <c r="A453" s="2"/>
      <c r="B453" s="167" t="s">
        <v>181</v>
      </c>
      <c r="C453" s="319"/>
      <c r="D453" s="320"/>
      <c r="E453" s="320"/>
      <c r="F453" s="240"/>
      <c r="G453" s="69"/>
      <c r="H453" s="5"/>
      <c r="I453" s="5"/>
    </row>
    <row r="454" spans="1:10" ht="10.5" customHeight="1" x14ac:dyDescent="0.2">
      <c r="A454" s="2"/>
      <c r="B454" s="168" t="s">
        <v>182</v>
      </c>
      <c r="C454" s="321"/>
      <c r="D454" s="322"/>
      <c r="E454" s="322"/>
      <c r="F454" s="194"/>
      <c r="G454" s="70"/>
      <c r="H454" s="5"/>
      <c r="I454" s="5"/>
    </row>
    <row r="455" spans="1:10" s="28" customFormat="1" ht="21.75" customHeight="1" x14ac:dyDescent="0.2">
      <c r="A455" s="54"/>
      <c r="B455" s="212" t="s">
        <v>31</v>
      </c>
      <c r="C455" s="431">
        <v>3081678670.2676783</v>
      </c>
      <c r="D455" s="432"/>
      <c r="E455" s="432">
        <v>681483.3899999999</v>
      </c>
      <c r="F455" s="433">
        <v>0.10958690831465168</v>
      </c>
      <c r="G455" s="424"/>
      <c r="H455" s="5"/>
    </row>
    <row r="456" spans="1:10" s="28" customFormat="1" ht="21.75" hidden="1" customHeight="1" x14ac:dyDescent="0.2">
      <c r="A456" s="54"/>
      <c r="B456" s="76" t="s">
        <v>13</v>
      </c>
      <c r="C456" s="274"/>
      <c r="D456" s="276"/>
      <c r="E456" s="241"/>
      <c r="F456" s="425"/>
      <c r="G456" s="424"/>
      <c r="H456" s="211"/>
      <c r="I456" s="70"/>
    </row>
    <row r="457" spans="1:10" s="28" customFormat="1" hidden="1" x14ac:dyDescent="0.2">
      <c r="A457" s="54"/>
      <c r="B457" s="76" t="s">
        <v>14</v>
      </c>
      <c r="C457" s="275"/>
      <c r="D457" s="65"/>
      <c r="E457" s="241"/>
      <c r="F457" s="425"/>
      <c r="G457" s="210"/>
      <c r="H457" s="211"/>
      <c r="I457" s="70"/>
      <c r="J457" s="5"/>
    </row>
    <row r="458" spans="1:10" s="28" customFormat="1" ht="12.75" customHeight="1" x14ac:dyDescent="0.2">
      <c r="A458" s="54"/>
      <c r="B458" s="229" t="s">
        <v>248</v>
      </c>
      <c r="C458" s="241"/>
      <c r="D458" s="241"/>
      <c r="E458" s="241"/>
      <c r="F458" s="241"/>
      <c r="G458" s="213"/>
      <c r="H458" s="211"/>
      <c r="I458" s="70"/>
      <c r="J458" s="5"/>
    </row>
    <row r="459" spans="1:10" s="28" customFormat="1" ht="21.75" customHeight="1" x14ac:dyDescent="0.2">
      <c r="A459" s="54"/>
      <c r="B459" s="265" t="s">
        <v>238</v>
      </c>
      <c r="C459" s="213"/>
      <c r="D459" s="213"/>
      <c r="E459" s="213"/>
      <c r="F459" s="213"/>
      <c r="G459" s="213"/>
      <c r="H459" s="214"/>
      <c r="I459" s="70"/>
      <c r="J459" s="5"/>
    </row>
    <row r="460" spans="1:10" s="28" customFormat="1" x14ac:dyDescent="0.2">
      <c r="A460" s="54"/>
      <c r="B460" s="265" t="s">
        <v>251</v>
      </c>
      <c r="C460" s="213"/>
      <c r="D460" s="213"/>
      <c r="E460" s="213"/>
      <c r="F460" s="213"/>
      <c r="G460" s="213"/>
      <c r="H460" s="214"/>
      <c r="I460" s="70"/>
    </row>
    <row r="461" spans="1:10" s="28" customFormat="1" x14ac:dyDescent="0.2">
      <c r="A461" s="54"/>
      <c r="B461" s="265" t="s">
        <v>376</v>
      </c>
      <c r="C461" s="213"/>
      <c r="D461" s="213"/>
      <c r="E461" s="213"/>
      <c r="F461" s="213"/>
      <c r="G461" s="213"/>
      <c r="H461" s="214"/>
      <c r="I461" s="70"/>
    </row>
    <row r="462" spans="1:10" s="28" customFormat="1" x14ac:dyDescent="0.2">
      <c r="A462" s="54"/>
      <c r="B462" s="265" t="s">
        <v>282</v>
      </c>
      <c r="C462" s="213"/>
      <c r="D462" s="213"/>
      <c r="E462" s="213"/>
      <c r="F462" s="213"/>
      <c r="G462" s="213"/>
      <c r="H462" s="214"/>
      <c r="I462" s="70"/>
    </row>
    <row r="463" spans="1:10" s="28" customFormat="1" x14ac:dyDescent="0.2">
      <c r="A463" s="6"/>
      <c r="B463" s="43"/>
      <c r="C463" s="85"/>
      <c r="D463" s="85"/>
      <c r="E463" s="86"/>
      <c r="F463" s="5"/>
      <c r="G463" s="8"/>
      <c r="H463" s="5"/>
      <c r="I463" s="85"/>
    </row>
    <row r="464" spans="1:10" ht="16.5" customHeight="1" x14ac:dyDescent="0.25">
      <c r="B464" s="7" t="s">
        <v>288</v>
      </c>
      <c r="C464" s="8"/>
      <c r="D464" s="8"/>
      <c r="E464" s="8"/>
      <c r="F464" s="8"/>
      <c r="H464" s="8"/>
      <c r="I464" s="8"/>
    </row>
    <row r="465" spans="1:10" x14ac:dyDescent="0.2">
      <c r="B465" s="9"/>
      <c r="C465" s="10" t="str">
        <f>$C$3</f>
        <v>PERIODE DU 1.1 AU 31.7.2024</v>
      </c>
      <c r="D465" s="11"/>
      <c r="G465" s="15"/>
    </row>
    <row r="466" spans="1:10" ht="12.75" x14ac:dyDescent="0.2">
      <c r="B466" s="12" t="str">
        <f>B373</f>
        <v xml:space="preserve">             V - ASSURANCE ACCIDENTS DU TRAVAIL : DEPENSES en milliers d'euros</v>
      </c>
      <c r="C466" s="13"/>
      <c r="D466" s="13"/>
      <c r="E466" s="13"/>
      <c r="F466" s="14"/>
      <c r="G466" s="197"/>
      <c r="H466" s="15"/>
      <c r="I466" s="15"/>
    </row>
    <row r="467" spans="1:10" ht="19.5" customHeight="1" x14ac:dyDescent="0.2">
      <c r="B467" s="831"/>
      <c r="C467" s="868"/>
      <c r="D467" s="87"/>
      <c r="E467" s="88" t="s">
        <v>6</v>
      </c>
      <c r="F467" s="339" t="str">
        <f>CUMUL_Maladie_mnt!$H$5</f>
        <v>PCAP</v>
      </c>
      <c r="G467" s="199"/>
      <c r="H467" s="89"/>
      <c r="I467" s="20"/>
    </row>
    <row r="468" spans="1:10" ht="12.75" x14ac:dyDescent="0.2">
      <c r="B468" s="879" t="s">
        <v>29</v>
      </c>
      <c r="C468" s="880"/>
      <c r="D468" s="90"/>
      <c r="E468" s="301"/>
      <c r="F468" s="239"/>
      <c r="G468" s="199"/>
      <c r="H468" s="90"/>
      <c r="I468" s="20"/>
    </row>
    <row r="469" spans="1:10" ht="12.75" customHeight="1" x14ac:dyDescent="0.2">
      <c r="B469" s="861"/>
      <c r="C469" s="874"/>
      <c r="D469" s="90"/>
      <c r="E469" s="301"/>
      <c r="F469" s="239"/>
      <c r="G469" s="200"/>
      <c r="H469" s="90"/>
      <c r="I469" s="20"/>
    </row>
    <row r="470" spans="1:10" ht="12.75" customHeight="1" x14ac:dyDescent="0.2">
      <c r="A470" s="91"/>
      <c r="B470" s="852" t="s">
        <v>74</v>
      </c>
      <c r="C470" s="877"/>
      <c r="D470" s="93"/>
      <c r="E470" s="303"/>
      <c r="F470" s="237"/>
      <c r="G470" s="199"/>
      <c r="H470" s="93"/>
      <c r="I470" s="94"/>
    </row>
    <row r="471" spans="1:10" s="95" customFormat="1" ht="12.75" customHeight="1" x14ac:dyDescent="0.2">
      <c r="A471" s="6"/>
      <c r="B471" s="861"/>
      <c r="C471" s="874"/>
      <c r="D471" s="90"/>
      <c r="E471" s="301"/>
      <c r="F471" s="239"/>
      <c r="G471" s="200"/>
      <c r="H471" s="90"/>
      <c r="I471" s="20"/>
      <c r="J471" s="104"/>
    </row>
    <row r="472" spans="1:10" ht="12.75" customHeight="1" x14ac:dyDescent="0.2">
      <c r="A472" s="91"/>
      <c r="B472" s="92" t="s">
        <v>73</v>
      </c>
      <c r="C472" s="172"/>
      <c r="D472" s="93"/>
      <c r="E472" s="303">
        <v>210465800.602916</v>
      </c>
      <c r="F472" s="237">
        <v>6.6982326589815955E-2</v>
      </c>
      <c r="G472" s="198"/>
      <c r="H472" s="93"/>
      <c r="I472" s="94"/>
    </row>
    <row r="473" spans="1:10" s="95" customFormat="1" ht="12" hidden="1" customHeight="1" x14ac:dyDescent="0.2">
      <c r="A473" s="6"/>
      <c r="B473" s="76"/>
      <c r="C473" s="96"/>
      <c r="D473" s="96"/>
      <c r="E473" s="325"/>
      <c r="F473" s="242"/>
      <c r="G473" s="201"/>
      <c r="H473" s="90"/>
      <c r="I473" s="20"/>
      <c r="J473" s="104"/>
    </row>
    <row r="474" spans="1:10" ht="12.75" customHeight="1" x14ac:dyDescent="0.2">
      <c r="B474" s="850" t="s">
        <v>410</v>
      </c>
      <c r="C474" s="878"/>
      <c r="D474" s="90"/>
      <c r="E474" s="303">
        <v>50251829.442741126</v>
      </c>
      <c r="F474" s="237">
        <v>2.924602407661725E-2</v>
      </c>
      <c r="G474" s="201"/>
      <c r="H474" s="90"/>
      <c r="I474" s="20"/>
      <c r="J474" s="104"/>
    </row>
    <row r="475" spans="1:10" ht="18" customHeight="1" x14ac:dyDescent="0.2">
      <c r="B475" s="846" t="s">
        <v>72</v>
      </c>
      <c r="C475" s="876"/>
      <c r="D475" s="90"/>
      <c r="E475" s="301"/>
      <c r="F475" s="239"/>
      <c r="G475" s="201"/>
      <c r="H475" s="90"/>
      <c r="I475" s="20"/>
      <c r="J475" s="104"/>
    </row>
    <row r="476" spans="1:10" ht="18" customHeight="1" x14ac:dyDescent="0.2">
      <c r="B476" s="421" t="s">
        <v>404</v>
      </c>
      <c r="C476" s="404"/>
      <c r="D476" s="90"/>
      <c r="E476" s="301">
        <v>41326239.147491388</v>
      </c>
      <c r="F476" s="239">
        <v>-0.12042498690555892</v>
      </c>
      <c r="G476" s="201"/>
      <c r="H476" s="90"/>
      <c r="I476" s="20"/>
      <c r="J476" s="104"/>
    </row>
    <row r="477" spans="1:10" ht="18" customHeight="1" x14ac:dyDescent="0.2">
      <c r="B477" s="421" t="s">
        <v>407</v>
      </c>
      <c r="C477" s="404"/>
      <c r="D477" s="90"/>
      <c r="E477" s="301">
        <v>148863.44070619938</v>
      </c>
      <c r="F477" s="239">
        <v>-0.33529962425683568</v>
      </c>
      <c r="G477" s="199"/>
      <c r="H477" s="90"/>
      <c r="I477" s="20"/>
      <c r="J477" s="104"/>
    </row>
    <row r="478" spans="1:10" ht="18" customHeight="1" x14ac:dyDescent="0.2">
      <c r="B478" s="421" t="s">
        <v>405</v>
      </c>
      <c r="C478" s="404"/>
      <c r="D478" s="90"/>
      <c r="E478" s="301">
        <v>8776726.8545435369</v>
      </c>
      <c r="F478" s="239"/>
      <c r="G478" s="201"/>
      <c r="H478" s="90"/>
      <c r="I478" s="20"/>
      <c r="J478" s="104"/>
    </row>
    <row r="479" spans="1:10" ht="15" customHeight="1" x14ac:dyDescent="0.2">
      <c r="B479" s="829" t="s">
        <v>71</v>
      </c>
      <c r="C479" s="869"/>
      <c r="D479" s="90"/>
      <c r="E479" s="303">
        <v>133337256.51933321</v>
      </c>
      <c r="F479" s="237">
        <v>0.10246666391241255</v>
      </c>
      <c r="G479" s="199"/>
      <c r="H479" s="90"/>
      <c r="I479" s="20"/>
      <c r="J479" s="104"/>
    </row>
    <row r="480" spans="1:10" ht="15" customHeight="1" x14ac:dyDescent="0.2">
      <c r="B480" s="846" t="s">
        <v>70</v>
      </c>
      <c r="C480" s="876"/>
      <c r="D480" s="90"/>
      <c r="E480" s="301"/>
      <c r="F480" s="239"/>
      <c r="G480" s="199"/>
      <c r="H480" s="90"/>
      <c r="I480" s="20"/>
      <c r="J480" s="104"/>
    </row>
    <row r="481" spans="2:10" ht="15" customHeight="1" x14ac:dyDescent="0.2">
      <c r="B481" s="846" t="s">
        <v>361</v>
      </c>
      <c r="C481" s="876"/>
      <c r="D481" s="90"/>
      <c r="E481" s="301">
        <v>0</v>
      </c>
      <c r="F481" s="239"/>
      <c r="G481" s="199"/>
      <c r="H481" s="90"/>
      <c r="I481" s="20"/>
      <c r="J481" s="104"/>
    </row>
    <row r="482" spans="2:10" ht="15" customHeight="1" x14ac:dyDescent="0.2">
      <c r="B482" s="844" t="s">
        <v>413</v>
      </c>
      <c r="C482" s="845"/>
      <c r="D482" s="90"/>
      <c r="E482" s="301">
        <v>102940462.44757789</v>
      </c>
      <c r="F482" s="239">
        <v>0.10132437571140795</v>
      </c>
      <c r="G482" s="199"/>
      <c r="H482" s="90"/>
      <c r="I482" s="20"/>
      <c r="J482" s="104"/>
    </row>
    <row r="483" spans="2:10" ht="15" customHeight="1" x14ac:dyDescent="0.2">
      <c r="B483" s="846" t="s">
        <v>357</v>
      </c>
      <c r="C483" s="876"/>
      <c r="D483" s="90"/>
      <c r="E483" s="301">
        <v>18780185.633834153</v>
      </c>
      <c r="F483" s="239">
        <v>0.19310408625051911</v>
      </c>
      <c r="G483" s="199"/>
      <c r="H483" s="90"/>
      <c r="I483" s="20"/>
      <c r="J483" s="104"/>
    </row>
    <row r="484" spans="2:10" ht="15" customHeight="1" x14ac:dyDescent="0.2">
      <c r="B484" s="846" t="s">
        <v>358</v>
      </c>
      <c r="C484" s="876"/>
      <c r="D484" s="90"/>
      <c r="E484" s="301">
        <v>3279469.010697138</v>
      </c>
      <c r="F484" s="239">
        <v>2.9106091048014093E-2</v>
      </c>
      <c r="G484" s="199"/>
      <c r="H484" s="90"/>
      <c r="I484" s="20"/>
      <c r="J484" s="104"/>
    </row>
    <row r="485" spans="2:10" ht="15" customHeight="1" x14ac:dyDescent="0.2">
      <c r="B485" s="846" t="s">
        <v>359</v>
      </c>
      <c r="C485" s="876"/>
      <c r="D485" s="90"/>
      <c r="E485" s="301">
        <v>8337139.4272240438</v>
      </c>
      <c r="F485" s="239">
        <v>-2.4605103307323128E-2</v>
      </c>
      <c r="G485" s="199"/>
      <c r="H485" s="90"/>
      <c r="I485" s="20"/>
      <c r="J485" s="104"/>
    </row>
    <row r="486" spans="2:10" ht="15" customHeight="1" x14ac:dyDescent="0.2">
      <c r="B486" s="812" t="s">
        <v>394</v>
      </c>
      <c r="C486" s="875"/>
      <c r="D486" s="90"/>
      <c r="E486" s="301">
        <v>6474509.4430900123</v>
      </c>
      <c r="F486" s="239">
        <v>-2.6180103602909122E-2</v>
      </c>
      <c r="G486" s="199"/>
      <c r="H486" s="90"/>
      <c r="I486" s="20"/>
      <c r="J486" s="104"/>
    </row>
    <row r="487" spans="2:10" ht="12.75" customHeight="1" x14ac:dyDescent="0.2">
      <c r="B487" s="812" t="s">
        <v>395</v>
      </c>
      <c r="C487" s="875"/>
      <c r="D487" s="90"/>
      <c r="E487" s="301">
        <v>129019.0657590995</v>
      </c>
      <c r="F487" s="239">
        <v>2.0306964642204495E-2</v>
      </c>
      <c r="G487" s="199"/>
      <c r="H487" s="90"/>
      <c r="I487" s="20"/>
      <c r="J487" s="104"/>
    </row>
    <row r="488" spans="2:10" ht="15" customHeight="1" x14ac:dyDescent="0.2">
      <c r="B488" s="812" t="s">
        <v>396</v>
      </c>
      <c r="C488" s="875"/>
      <c r="D488" s="90"/>
      <c r="E488" s="301">
        <v>214245.58088999917</v>
      </c>
      <c r="F488" s="239">
        <v>-0.17989155299820792</v>
      </c>
      <c r="G488" s="199"/>
      <c r="H488" s="90"/>
      <c r="I488" s="20"/>
      <c r="J488" s="104"/>
    </row>
    <row r="489" spans="2:10" ht="15" customHeight="1" x14ac:dyDescent="0.2">
      <c r="B489" s="812" t="s">
        <v>397</v>
      </c>
      <c r="C489" s="875"/>
      <c r="D489" s="90"/>
      <c r="E489" s="301">
        <v>54654.83601225981</v>
      </c>
      <c r="F489" s="239">
        <v>-4.7922005271805679E-2</v>
      </c>
      <c r="G489" s="199"/>
      <c r="H489" s="90"/>
      <c r="I489" s="20"/>
      <c r="J489" s="104"/>
    </row>
    <row r="490" spans="2:10" ht="15" customHeight="1" x14ac:dyDescent="0.2">
      <c r="B490" s="871" t="s">
        <v>406</v>
      </c>
      <c r="C490" s="872"/>
      <c r="D490" s="90"/>
      <c r="E490" s="301">
        <v>1464710.5014726738</v>
      </c>
      <c r="F490" s="239">
        <v>7.5165792565421441E-3</v>
      </c>
      <c r="G490" s="199"/>
      <c r="H490" s="90"/>
      <c r="I490" s="20"/>
      <c r="J490" s="104"/>
    </row>
    <row r="491" spans="2:10" ht="12.75" x14ac:dyDescent="0.2">
      <c r="B491" s="829" t="s">
        <v>362</v>
      </c>
      <c r="C491" s="869"/>
      <c r="D491" s="90"/>
      <c r="E491" s="303">
        <v>48424.050000000039</v>
      </c>
      <c r="F491" s="237">
        <v>0.60444841013189965</v>
      </c>
      <c r="G491" s="201"/>
      <c r="H491" s="90"/>
      <c r="I491" s="20"/>
      <c r="J491" s="104"/>
    </row>
    <row r="492" spans="2:10" ht="28.5" customHeight="1" x14ac:dyDescent="0.2">
      <c r="B492" s="827" t="s">
        <v>363</v>
      </c>
      <c r="C492" s="873"/>
      <c r="D492" s="90"/>
      <c r="E492" s="303">
        <v>26828290.590841629</v>
      </c>
      <c r="F492" s="237">
        <v>-2.2817195033042692E-2</v>
      </c>
      <c r="G492" s="201"/>
      <c r="H492" s="90"/>
      <c r="I492" s="20"/>
      <c r="J492" s="104"/>
    </row>
    <row r="493" spans="2:10" ht="12.75" x14ac:dyDescent="0.2">
      <c r="B493" s="420" t="s">
        <v>408</v>
      </c>
      <c r="C493" s="405"/>
      <c r="D493" s="90"/>
      <c r="E493" s="301">
        <v>25703861.062646694</v>
      </c>
      <c r="F493" s="239">
        <v>-4.4075352831920878E-2</v>
      </c>
      <c r="G493" s="201"/>
      <c r="H493" s="90"/>
      <c r="I493" s="20"/>
      <c r="J493" s="104"/>
    </row>
    <row r="494" spans="2:10" ht="15.75" customHeight="1" x14ac:dyDescent="0.2">
      <c r="B494" s="420" t="s">
        <v>409</v>
      </c>
      <c r="C494" s="405"/>
      <c r="D494" s="90"/>
      <c r="E494" s="301">
        <v>1124429.5281949358</v>
      </c>
      <c r="F494" s="239">
        <v>0.98758272718044848</v>
      </c>
      <c r="G494" s="199"/>
      <c r="H494" s="90"/>
      <c r="I494" s="20"/>
      <c r="J494" s="104"/>
    </row>
    <row r="495" spans="2:10" ht="17.25" customHeight="1" x14ac:dyDescent="0.2">
      <c r="B495" s="827" t="s">
        <v>364</v>
      </c>
      <c r="C495" s="873"/>
      <c r="D495" s="90"/>
      <c r="E495" s="303"/>
      <c r="F495" s="237"/>
      <c r="G495" s="199"/>
      <c r="H495" s="90"/>
      <c r="I495" s="20"/>
      <c r="J495" s="104"/>
    </row>
    <row r="496" spans="2:10" ht="20.100000000000001" customHeight="1" x14ac:dyDescent="0.2">
      <c r="B496" s="827" t="s">
        <v>365</v>
      </c>
      <c r="C496" s="873"/>
      <c r="D496" s="90"/>
      <c r="E496" s="303"/>
      <c r="F496" s="237"/>
      <c r="G496" s="201"/>
      <c r="H496" s="90"/>
      <c r="I496" s="20"/>
      <c r="J496" s="104"/>
    </row>
    <row r="497" spans="1:10" ht="21.75" customHeight="1" x14ac:dyDescent="0.2">
      <c r="B497" s="829" t="s">
        <v>371</v>
      </c>
      <c r="C497" s="869"/>
      <c r="D497" s="90"/>
      <c r="E497" s="303"/>
      <c r="F497" s="237"/>
      <c r="G497" s="200"/>
      <c r="H497" s="90"/>
      <c r="I497" s="20"/>
      <c r="J497" s="104"/>
    </row>
    <row r="498" spans="1:10" ht="15" customHeight="1" x14ac:dyDescent="0.2">
      <c r="A498" s="91"/>
      <c r="B498" s="833" t="s">
        <v>66</v>
      </c>
      <c r="C498" s="870"/>
      <c r="D498" s="93"/>
      <c r="E498" s="303">
        <v>8757115.2199999709</v>
      </c>
      <c r="F498" s="237">
        <v>9.4810557418090191E-3</v>
      </c>
      <c r="G498" s="200"/>
      <c r="H498" s="93"/>
      <c r="I498" s="94"/>
      <c r="J498" s="104"/>
    </row>
    <row r="499" spans="1:10" s="95" customFormat="1" ht="16.5" customHeight="1" x14ac:dyDescent="0.2">
      <c r="A499" s="91"/>
      <c r="B499" s="829" t="s">
        <v>375</v>
      </c>
      <c r="C499" s="869"/>
      <c r="D499" s="93"/>
      <c r="E499" s="301">
        <v>8656686.8599999733</v>
      </c>
      <c r="F499" s="239">
        <v>1.164297692602001E-2</v>
      </c>
      <c r="G499" s="199"/>
      <c r="H499" s="93"/>
      <c r="I499" s="94"/>
      <c r="J499" s="104"/>
    </row>
    <row r="500" spans="1:10" s="95" customFormat="1" ht="16.5" customHeight="1" x14ac:dyDescent="0.2">
      <c r="A500" s="6"/>
      <c r="B500" s="829" t="s">
        <v>236</v>
      </c>
      <c r="C500" s="869"/>
      <c r="D500" s="90"/>
      <c r="E500" s="301">
        <v>-1866</v>
      </c>
      <c r="F500" s="239">
        <v>-0.53605171556439579</v>
      </c>
      <c r="G500" s="199"/>
      <c r="H500" s="90"/>
      <c r="I500" s="20"/>
      <c r="J500" s="104"/>
    </row>
    <row r="501" spans="1:10" ht="16.5" customHeight="1" x14ac:dyDescent="0.2">
      <c r="B501" s="829" t="s">
        <v>316</v>
      </c>
      <c r="C501" s="869"/>
      <c r="D501" s="90"/>
      <c r="E501" s="301"/>
      <c r="F501" s="239"/>
      <c r="G501" s="200"/>
      <c r="H501" s="90"/>
      <c r="I501" s="20"/>
      <c r="J501" s="104"/>
    </row>
    <row r="502" spans="1:10" ht="16.5" customHeight="1" x14ac:dyDescent="0.2">
      <c r="A502" s="91"/>
      <c r="B502" s="833" t="s">
        <v>67</v>
      </c>
      <c r="C502" s="870"/>
      <c r="D502" s="93"/>
      <c r="E502" s="303">
        <v>1169603.2499999991</v>
      </c>
      <c r="F502" s="237">
        <v>0.25289389458981604</v>
      </c>
      <c r="G502" s="199"/>
      <c r="H502" s="93"/>
      <c r="I502" s="94"/>
      <c r="J502" s="104"/>
    </row>
    <row r="503" spans="1:10" s="95" customFormat="1" ht="16.5" customHeight="1" x14ac:dyDescent="0.2">
      <c r="A503" s="6"/>
      <c r="B503" s="829" t="s">
        <v>68</v>
      </c>
      <c r="C503" s="869"/>
      <c r="D503" s="90"/>
      <c r="E503" s="301">
        <v>995341.49999999872</v>
      </c>
      <c r="F503" s="239">
        <v>0.28300433908850797</v>
      </c>
      <c r="G503" s="199"/>
      <c r="H503" s="90"/>
      <c r="I503" s="20"/>
      <c r="J503" s="104"/>
    </row>
    <row r="504" spans="1:10" ht="18" customHeight="1" x14ac:dyDescent="0.2">
      <c r="B504" s="829" t="s">
        <v>69</v>
      </c>
      <c r="C504" s="869"/>
      <c r="D504" s="90"/>
      <c r="E504" s="301">
        <v>174261.75000000032</v>
      </c>
      <c r="F504" s="239">
        <v>0.10479831800488215</v>
      </c>
      <c r="G504" s="202"/>
      <c r="H504" s="90"/>
      <c r="I504" s="20"/>
      <c r="J504" s="104"/>
    </row>
    <row r="505" spans="1:10" ht="30" customHeight="1" x14ac:dyDescent="0.2">
      <c r="A505" s="91"/>
      <c r="B505" s="838" t="s">
        <v>167</v>
      </c>
      <c r="C505" s="883"/>
      <c r="D505" s="98"/>
      <c r="E505" s="326">
        <v>220392519.07291597</v>
      </c>
      <c r="F505" s="243">
        <v>6.5409954710280438E-2</v>
      </c>
      <c r="G505" s="8"/>
      <c r="H505" s="99"/>
      <c r="I505" s="94"/>
      <c r="J505" s="104"/>
    </row>
    <row r="506" spans="1:10" s="95" customFormat="1" ht="27" customHeight="1" x14ac:dyDescent="0.25">
      <c r="A506" s="6"/>
      <c r="B506" s="7" t="s">
        <v>288</v>
      </c>
      <c r="C506" s="8"/>
      <c r="D506" s="8"/>
      <c r="E506" s="8"/>
      <c r="F506" s="8"/>
      <c r="G506" s="3"/>
      <c r="H506" s="8"/>
      <c r="I506" s="8"/>
      <c r="J506" s="104"/>
    </row>
    <row r="507" spans="1:10" ht="23.25" customHeight="1" x14ac:dyDescent="0.2">
      <c r="B507" s="9"/>
      <c r="C507" s="10" t="str">
        <f>$C$3</f>
        <v>PERIODE DU 1.1 AU 31.7.2024</v>
      </c>
      <c r="D507" s="11"/>
      <c r="G507" s="15"/>
    </row>
    <row r="508" spans="1:10" ht="10.5" customHeight="1" x14ac:dyDescent="0.2">
      <c r="B508" s="12" t="str">
        <f>B466</f>
        <v xml:space="preserve">             V - ASSURANCE ACCIDENTS DU TRAVAIL : DEPENSES en milliers d'euros</v>
      </c>
      <c r="C508" s="13"/>
      <c r="D508" s="13"/>
      <c r="E508" s="13"/>
      <c r="F508" s="14"/>
      <c r="G508" s="89"/>
      <c r="H508" s="15"/>
      <c r="I508" s="5"/>
    </row>
    <row r="509" spans="1:10" ht="19.5" customHeight="1" x14ac:dyDescent="0.2">
      <c r="B509" s="831"/>
      <c r="C509" s="868"/>
      <c r="D509" s="163"/>
      <c r="E509" s="118" t="s">
        <v>6</v>
      </c>
      <c r="F509" s="19" t="str">
        <f>CUMUL_Maladie_mnt!$H$5</f>
        <v>PCAP</v>
      </c>
      <c r="G509" s="102"/>
      <c r="H509" s="20"/>
      <c r="I509" s="5"/>
    </row>
    <row r="510" spans="1:10" ht="19.5" customHeight="1" x14ac:dyDescent="0.2">
      <c r="B510" s="840" t="s">
        <v>51</v>
      </c>
      <c r="C510" s="841"/>
      <c r="D510" s="842"/>
      <c r="E510" s="337"/>
      <c r="F510" s="176"/>
      <c r="G510" s="102"/>
      <c r="H510" s="103"/>
      <c r="I510" s="104"/>
    </row>
    <row r="511" spans="1:10" s="104" customFormat="1" ht="30" customHeight="1" x14ac:dyDescent="0.2">
      <c r="A511" s="6"/>
      <c r="B511" s="809" t="s">
        <v>52</v>
      </c>
      <c r="C511" s="816"/>
      <c r="D511" s="817"/>
      <c r="E511" s="327">
        <v>42308277.730000071</v>
      </c>
      <c r="F511" s="177">
        <v>8.7743559977960572E-2</v>
      </c>
      <c r="G511" s="105"/>
      <c r="H511" s="106"/>
    </row>
    <row r="512" spans="1:10" s="104" customFormat="1" ht="19.5" customHeight="1" x14ac:dyDescent="0.2">
      <c r="A512" s="6"/>
      <c r="B512" s="800" t="s">
        <v>183</v>
      </c>
      <c r="C512" s="865"/>
      <c r="D512" s="866"/>
      <c r="E512" s="327">
        <v>35459428.410000086</v>
      </c>
      <c r="F512" s="177">
        <v>9.0122199229986988E-2</v>
      </c>
      <c r="G512" s="109"/>
      <c r="H512" s="106"/>
    </row>
    <row r="513" spans="1:8" s="104" customFormat="1" ht="12.75" x14ac:dyDescent="0.2">
      <c r="A513" s="6"/>
      <c r="B513" s="806" t="s">
        <v>53</v>
      </c>
      <c r="C513" s="881"/>
      <c r="D513" s="882"/>
      <c r="E513" s="328">
        <v>33347993.130000085</v>
      </c>
      <c r="F513" s="174">
        <v>9.1816213698123983E-2</v>
      </c>
      <c r="G513" s="109"/>
      <c r="H513" s="106"/>
    </row>
    <row r="514" spans="1:8" s="104" customFormat="1" ht="12.75" x14ac:dyDescent="0.2">
      <c r="A514" s="6"/>
      <c r="B514" s="806" t="s">
        <v>428</v>
      </c>
      <c r="C514" s="881"/>
      <c r="D514" s="882"/>
      <c r="E514" s="328">
        <v>403832.0299999998</v>
      </c>
      <c r="F514" s="174">
        <v>0.59508470855358531</v>
      </c>
      <c r="G514" s="109"/>
      <c r="H514" s="106"/>
    </row>
    <row r="515" spans="1:8" s="104" customFormat="1" ht="12.75" x14ac:dyDescent="0.2">
      <c r="A515" s="6"/>
      <c r="B515" s="806" t="s">
        <v>54</v>
      </c>
      <c r="C515" s="881"/>
      <c r="D515" s="882"/>
      <c r="E515" s="328"/>
      <c r="F515" s="174"/>
      <c r="G515" s="109"/>
      <c r="H515" s="106"/>
    </row>
    <row r="516" spans="1:8" s="104" customFormat="1" ht="12.75" x14ac:dyDescent="0.2">
      <c r="A516" s="6"/>
      <c r="B516" s="806" t="s">
        <v>497</v>
      </c>
      <c r="C516" s="881"/>
      <c r="D516" s="882"/>
      <c r="E516" s="328">
        <v>51592.930000000029</v>
      </c>
      <c r="F516" s="174">
        <v>9.0358054179624503E-2</v>
      </c>
      <c r="G516" s="109"/>
      <c r="H516" s="106"/>
    </row>
    <row r="517" spans="1:8" s="104" customFormat="1" ht="12.75" x14ac:dyDescent="0.2">
      <c r="A517" s="6"/>
      <c r="B517" s="806" t="s">
        <v>302</v>
      </c>
      <c r="C517" s="881"/>
      <c r="D517" s="882"/>
      <c r="E517" s="328"/>
      <c r="F517" s="174"/>
      <c r="G517" s="109"/>
      <c r="H517" s="106"/>
    </row>
    <row r="518" spans="1:8" s="104" customFormat="1" ht="12.75" x14ac:dyDescent="0.2">
      <c r="A518" s="6"/>
      <c r="B518" s="169" t="s">
        <v>184</v>
      </c>
      <c r="C518" s="170"/>
      <c r="D518" s="171"/>
      <c r="E518" s="328">
        <v>466869.48999999993</v>
      </c>
      <c r="F518" s="174">
        <v>-0.17803816349366464</v>
      </c>
      <c r="G518" s="109"/>
      <c r="H518" s="110"/>
    </row>
    <row r="519" spans="1:8" s="104" customFormat="1" ht="12.75" x14ac:dyDescent="0.2">
      <c r="A519" s="6"/>
      <c r="B519" s="395" t="s">
        <v>373</v>
      </c>
      <c r="C519" s="170"/>
      <c r="D519" s="171"/>
      <c r="E519" s="328">
        <v>26395.970000000005</v>
      </c>
      <c r="F519" s="174">
        <v>-0.25068031015216341</v>
      </c>
      <c r="G519" s="109"/>
      <c r="H519" s="110"/>
    </row>
    <row r="520" spans="1:8" s="104" customFormat="1" ht="12.75" x14ac:dyDescent="0.2">
      <c r="A520" s="6"/>
      <c r="B520" s="169" t="s">
        <v>185</v>
      </c>
      <c r="C520" s="170"/>
      <c r="D520" s="171"/>
      <c r="E520" s="328"/>
      <c r="F520" s="174"/>
      <c r="G520" s="109"/>
      <c r="H520" s="110"/>
    </row>
    <row r="521" spans="1:8" s="104" customFormat="1" ht="12.75" x14ac:dyDescent="0.2">
      <c r="A521" s="6"/>
      <c r="B521" s="806" t="s">
        <v>186</v>
      </c>
      <c r="C521" s="881"/>
      <c r="D521" s="882"/>
      <c r="E521" s="328">
        <v>1131731.2500000005</v>
      </c>
      <c r="F521" s="174">
        <v>7.5448430702077074E-2</v>
      </c>
      <c r="G521" s="109"/>
      <c r="H521" s="110"/>
    </row>
    <row r="522" spans="1:8" s="104" customFormat="1" ht="12.75" x14ac:dyDescent="0.2">
      <c r="A522" s="6"/>
      <c r="B522" s="806" t="s">
        <v>187</v>
      </c>
      <c r="C522" s="881"/>
      <c r="D522" s="882"/>
      <c r="E522" s="328"/>
      <c r="F522" s="174"/>
      <c r="G522" s="109"/>
      <c r="H522" s="106"/>
    </row>
    <row r="523" spans="1:8" s="104" customFormat="1" ht="12.75" x14ac:dyDescent="0.2">
      <c r="A523" s="6"/>
      <c r="B523" s="806" t="s">
        <v>188</v>
      </c>
      <c r="C523" s="881"/>
      <c r="D523" s="882"/>
      <c r="E523" s="328">
        <v>31013.609999999848</v>
      </c>
      <c r="F523" s="174">
        <v>9.7321163838822944E-2</v>
      </c>
      <c r="G523" s="108"/>
      <c r="H523" s="106"/>
    </row>
    <row r="524" spans="1:8" s="104" customFormat="1" ht="12.75" x14ac:dyDescent="0.2">
      <c r="A524" s="6"/>
      <c r="B524" s="800" t="s">
        <v>55</v>
      </c>
      <c r="C524" s="865"/>
      <c r="D524" s="866"/>
      <c r="E524" s="327">
        <v>396436.13999999582</v>
      </c>
      <c r="F524" s="177">
        <v>-6.7263993070337369E-2</v>
      </c>
      <c r="G524" s="109"/>
      <c r="H524" s="106"/>
    </row>
    <row r="525" spans="1:8" s="104" customFormat="1" ht="12.75" x14ac:dyDescent="0.2">
      <c r="A525" s="6"/>
      <c r="B525" s="824" t="s">
        <v>56</v>
      </c>
      <c r="C525" s="884"/>
      <c r="D525" s="885"/>
      <c r="E525" s="328">
        <v>396436.13999999582</v>
      </c>
      <c r="F525" s="174">
        <v>-6.7263993070337369E-2</v>
      </c>
      <c r="G525" s="109"/>
      <c r="H525" s="106"/>
    </row>
    <row r="526" spans="1:8" s="104" customFormat="1" ht="12.75" x14ac:dyDescent="0.2">
      <c r="A526" s="6"/>
      <c r="B526" s="806" t="s">
        <v>57</v>
      </c>
      <c r="C526" s="881"/>
      <c r="D526" s="882"/>
      <c r="E526" s="328">
        <v>396436.13999999582</v>
      </c>
      <c r="F526" s="174">
        <v>-6.7263993070337369E-2</v>
      </c>
      <c r="G526" s="109"/>
      <c r="H526" s="111"/>
    </row>
    <row r="527" spans="1:8" s="104" customFormat="1" ht="12.75" x14ac:dyDescent="0.2">
      <c r="A527" s="24"/>
      <c r="B527" s="806" t="s">
        <v>58</v>
      </c>
      <c r="C527" s="881"/>
      <c r="D527" s="882"/>
      <c r="E527" s="328"/>
      <c r="F527" s="174"/>
      <c r="G527" s="109"/>
      <c r="H527" s="112"/>
    </row>
    <row r="528" spans="1:8" s="104" customFormat="1" ht="12.75" x14ac:dyDescent="0.2">
      <c r="A528" s="24"/>
      <c r="B528" s="824" t="s">
        <v>59</v>
      </c>
      <c r="C528" s="884"/>
      <c r="D528" s="885"/>
      <c r="E528" s="328"/>
      <c r="F528" s="174"/>
      <c r="G528" s="109"/>
      <c r="H528" s="107"/>
    </row>
    <row r="529" spans="1:8" s="104" customFormat="1" ht="12.75" x14ac:dyDescent="0.2">
      <c r="A529" s="6"/>
      <c r="B529" s="806" t="s">
        <v>372</v>
      </c>
      <c r="C529" s="881"/>
      <c r="D529" s="882"/>
      <c r="E529" s="328"/>
      <c r="F529" s="174"/>
      <c r="G529" s="109"/>
      <c r="H529" s="106"/>
    </row>
    <row r="530" spans="1:8" s="104" customFormat="1" ht="12.75" customHeight="1" x14ac:dyDescent="0.2">
      <c r="A530" s="6"/>
      <c r="B530" s="806" t="s">
        <v>434</v>
      </c>
      <c r="C530" s="807"/>
      <c r="D530" s="808"/>
      <c r="E530" s="328"/>
      <c r="F530" s="174"/>
      <c r="G530" s="109"/>
      <c r="H530" s="111"/>
    </row>
    <row r="531" spans="1:8" s="104" customFormat="1" ht="12.75" x14ac:dyDescent="0.2">
      <c r="A531" s="6"/>
      <c r="B531" s="824" t="s">
        <v>180</v>
      </c>
      <c r="C531" s="884"/>
      <c r="D531" s="885"/>
      <c r="E531" s="328"/>
      <c r="F531" s="174"/>
      <c r="G531" s="109"/>
      <c r="H531" s="111"/>
    </row>
    <row r="532" spans="1:8" s="104" customFormat="1" ht="12.75" x14ac:dyDescent="0.2">
      <c r="A532" s="24"/>
      <c r="B532" s="800" t="s">
        <v>189</v>
      </c>
      <c r="C532" s="865"/>
      <c r="D532" s="866"/>
      <c r="E532" s="327">
        <v>6305898.3399999896</v>
      </c>
      <c r="F532" s="177">
        <v>8.3146937075343486E-2</v>
      </c>
      <c r="G532" s="109"/>
      <c r="H532" s="107"/>
    </row>
    <row r="533" spans="1:8" s="104" customFormat="1" ht="12.75" x14ac:dyDescent="0.2">
      <c r="A533" s="6"/>
      <c r="B533" s="800" t="s">
        <v>190</v>
      </c>
      <c r="C533" s="865"/>
      <c r="D533" s="866"/>
      <c r="E533" s="327">
        <v>146514.83999999997</v>
      </c>
      <c r="F533" s="177">
        <v>0.2143054395705124</v>
      </c>
      <c r="G533" s="109"/>
      <c r="H533" s="106"/>
    </row>
    <row r="534" spans="1:8" s="104" customFormat="1" ht="12.75" x14ac:dyDescent="0.2">
      <c r="A534" s="6"/>
      <c r="B534" s="806" t="s">
        <v>191</v>
      </c>
      <c r="C534" s="881"/>
      <c r="D534" s="882"/>
      <c r="E534" s="328">
        <v>144236.62999999998</v>
      </c>
      <c r="F534" s="174">
        <v>0.21187302023137522</v>
      </c>
      <c r="G534" s="109"/>
      <c r="H534" s="106"/>
    </row>
    <row r="535" spans="1:8" s="104" customFormat="1" ht="12.75" x14ac:dyDescent="0.2">
      <c r="A535" s="6"/>
      <c r="B535" s="806" t="s">
        <v>392</v>
      </c>
      <c r="C535" s="881"/>
      <c r="D535" s="882"/>
      <c r="E535" s="328">
        <v>2025</v>
      </c>
      <c r="F535" s="174"/>
      <c r="G535" s="109"/>
      <c r="H535" s="106"/>
    </row>
    <row r="536" spans="1:8" s="104" customFormat="1" ht="12.75" x14ac:dyDescent="0.2">
      <c r="A536" s="6"/>
      <c r="B536" s="419" t="s">
        <v>393</v>
      </c>
      <c r="C536" s="383"/>
      <c r="D536" s="384"/>
      <c r="E536" s="328">
        <v>253.21</v>
      </c>
      <c r="F536" s="174">
        <v>-0.84538965519346898</v>
      </c>
      <c r="G536" s="102"/>
      <c r="H536" s="106"/>
    </row>
    <row r="537" spans="1:8" s="104" customFormat="1" ht="12.75" x14ac:dyDescent="0.2">
      <c r="A537" s="6"/>
      <c r="B537" s="800" t="s">
        <v>82</v>
      </c>
      <c r="C537" s="865"/>
      <c r="D537" s="866"/>
      <c r="E537" s="327"/>
      <c r="F537" s="177"/>
      <c r="G537" s="105"/>
      <c r="H537" s="106"/>
    </row>
    <row r="538" spans="1:8" s="104" customFormat="1" ht="24" customHeight="1" x14ac:dyDescent="0.2">
      <c r="A538" s="24"/>
      <c r="B538" s="809" t="s">
        <v>60</v>
      </c>
      <c r="C538" s="810"/>
      <c r="D538" s="811"/>
      <c r="E538" s="327">
        <v>213332.83910899999</v>
      </c>
      <c r="F538" s="177">
        <v>-0.36679459755327293</v>
      </c>
      <c r="G538" s="105"/>
      <c r="H538" s="107"/>
    </row>
    <row r="539" spans="1:8" s="104" customFormat="1" ht="12.75" x14ac:dyDescent="0.2">
      <c r="A539" s="24"/>
      <c r="B539" s="802" t="s">
        <v>390</v>
      </c>
      <c r="C539" s="855"/>
      <c r="D539" s="856"/>
      <c r="E539" s="328">
        <v>213332.83910899999</v>
      </c>
      <c r="F539" s="177">
        <v>-0.36679459755327293</v>
      </c>
      <c r="G539" s="105"/>
      <c r="H539" s="107"/>
    </row>
    <row r="540" spans="1:8" s="104" customFormat="1" ht="12.75" x14ac:dyDescent="0.2">
      <c r="A540" s="24"/>
      <c r="B540" s="802" t="s">
        <v>391</v>
      </c>
      <c r="C540" s="855"/>
      <c r="D540" s="856"/>
      <c r="E540" s="327"/>
      <c r="F540" s="177"/>
      <c r="G540" s="109"/>
      <c r="H540" s="107"/>
    </row>
    <row r="541" spans="1:8" s="104" customFormat="1" ht="12.75" x14ac:dyDescent="0.2">
      <c r="A541" s="24" t="s">
        <v>463</v>
      </c>
      <c r="B541" s="886" t="s">
        <v>462</v>
      </c>
      <c r="C541" s="807"/>
      <c r="D541" s="808"/>
      <c r="E541" s="327"/>
      <c r="F541" s="177"/>
      <c r="G541" s="109"/>
      <c r="H541" s="107"/>
    </row>
    <row r="542" spans="1:8" s="104" customFormat="1" ht="12.75" hidden="1" x14ac:dyDescent="0.2">
      <c r="A542" s="6"/>
      <c r="B542" s="809"/>
      <c r="C542" s="816"/>
      <c r="D542" s="817"/>
      <c r="E542" s="328"/>
      <c r="F542" s="174"/>
      <c r="G542" s="449"/>
      <c r="H542" s="106"/>
    </row>
    <row r="543" spans="1:8" s="451" customFormat="1" ht="21.75" customHeight="1" x14ac:dyDescent="0.2">
      <c r="A543" s="446"/>
      <c r="B543" s="887" t="s">
        <v>481</v>
      </c>
      <c r="C543" s="888"/>
      <c r="D543" s="889"/>
      <c r="E543" s="447"/>
      <c r="F543" s="448"/>
      <c r="G543" s="105"/>
      <c r="H543" s="450"/>
    </row>
    <row r="544" spans="1:8" s="104" customFormat="1" ht="12.75" x14ac:dyDescent="0.2">
      <c r="A544" s="6"/>
      <c r="B544" s="809" t="s">
        <v>483</v>
      </c>
      <c r="C544" s="816"/>
      <c r="D544" s="817"/>
      <c r="E544" s="327">
        <v>9886472.9899999909</v>
      </c>
      <c r="F544" s="177">
        <v>-0.40040321858075822</v>
      </c>
      <c r="G544" s="108"/>
      <c r="H544" s="106"/>
    </row>
    <row r="545" spans="1:8" s="104" customFormat="1" ht="12.75" x14ac:dyDescent="0.2">
      <c r="A545" s="6"/>
      <c r="B545" s="800" t="s">
        <v>61</v>
      </c>
      <c r="C545" s="865"/>
      <c r="D545" s="866"/>
      <c r="E545" s="327">
        <v>513.68000000000006</v>
      </c>
      <c r="F545" s="177"/>
      <c r="G545" s="109"/>
      <c r="H545" s="106"/>
    </row>
    <row r="546" spans="1:8" s="104" customFormat="1" ht="12.75" x14ac:dyDescent="0.2">
      <c r="A546" s="6"/>
      <c r="B546" s="806" t="s">
        <v>471</v>
      </c>
      <c r="C546" s="881"/>
      <c r="D546" s="882"/>
      <c r="E546" s="328">
        <v>180</v>
      </c>
      <c r="F546" s="174">
        <v>-0.45490884864635706</v>
      </c>
      <c r="G546" s="102"/>
      <c r="H546" s="106"/>
    </row>
    <row r="547" spans="1:8" s="104" customFormat="1" ht="12.75" x14ac:dyDescent="0.2">
      <c r="A547" s="6"/>
      <c r="B547" s="806" t="s">
        <v>473</v>
      </c>
      <c r="C547" s="881"/>
      <c r="D547" s="882"/>
      <c r="E547" s="328"/>
      <c r="F547" s="174"/>
      <c r="G547" s="102"/>
      <c r="H547" s="106"/>
    </row>
    <row r="548" spans="1:8" s="104" customFormat="1" ht="12.75" x14ac:dyDescent="0.2">
      <c r="A548" s="6"/>
      <c r="B548" s="806" t="s">
        <v>398</v>
      </c>
      <c r="C548" s="881"/>
      <c r="D548" s="882"/>
      <c r="E548" s="328"/>
      <c r="F548" s="174"/>
      <c r="G548" s="102"/>
      <c r="H548" s="106"/>
    </row>
    <row r="549" spans="1:8" s="104" customFormat="1" ht="12.75" x14ac:dyDescent="0.2">
      <c r="A549" s="6"/>
      <c r="B549" s="806" t="s">
        <v>469</v>
      </c>
      <c r="C549" s="881"/>
      <c r="D549" s="882"/>
      <c r="E549" s="328"/>
      <c r="F549" s="174"/>
      <c r="G549" s="109"/>
      <c r="H549" s="106"/>
    </row>
    <row r="550" spans="1:8" s="104" customFormat="1" ht="12.75" x14ac:dyDescent="0.2">
      <c r="A550" s="6"/>
      <c r="B550" s="806" t="s">
        <v>399</v>
      </c>
      <c r="C550" s="881"/>
      <c r="D550" s="882"/>
      <c r="E550" s="328"/>
      <c r="F550" s="174"/>
      <c r="G550" s="109"/>
      <c r="H550" s="113"/>
    </row>
    <row r="551" spans="1:8" s="104" customFormat="1" ht="12.75" x14ac:dyDescent="0.2">
      <c r="A551" s="6"/>
      <c r="B551" s="806" t="s">
        <v>400</v>
      </c>
      <c r="C551" s="881"/>
      <c r="D551" s="882"/>
      <c r="E551" s="328"/>
      <c r="F551" s="174"/>
      <c r="G551" s="109"/>
      <c r="H551" s="113"/>
    </row>
    <row r="552" spans="1:8" s="104" customFormat="1" ht="12.75" x14ac:dyDescent="0.2">
      <c r="A552" s="6"/>
      <c r="B552" s="802" t="s">
        <v>443</v>
      </c>
      <c r="C552" s="855"/>
      <c r="D552" s="856"/>
      <c r="E552" s="328"/>
      <c r="F552" s="174"/>
      <c r="G552" s="109"/>
      <c r="H552" s="113"/>
    </row>
    <row r="553" spans="1:8" s="104" customFormat="1" ht="12.75" x14ac:dyDescent="0.2">
      <c r="A553" s="6"/>
      <c r="B553" s="802" t="s">
        <v>401</v>
      </c>
      <c r="C553" s="855"/>
      <c r="D553" s="856"/>
      <c r="E553" s="328">
        <v>333.68</v>
      </c>
      <c r="F553" s="174"/>
      <c r="G553" s="108"/>
      <c r="H553" s="113"/>
    </row>
    <row r="554" spans="1:8" s="104" customFormat="1" ht="12.75" x14ac:dyDescent="0.2">
      <c r="A554" s="6"/>
      <c r="B554" s="800" t="s">
        <v>62</v>
      </c>
      <c r="C554" s="865"/>
      <c r="D554" s="866"/>
      <c r="E554" s="327">
        <v>9885959.3099999912</v>
      </c>
      <c r="F554" s="177">
        <v>-0.40091169156497497</v>
      </c>
      <c r="G554" s="109"/>
      <c r="H554" s="113"/>
    </row>
    <row r="555" spans="1:8" s="104" customFormat="1" ht="15" customHeight="1" x14ac:dyDescent="0.2">
      <c r="A555" s="6"/>
      <c r="B555" s="806" t="s">
        <v>470</v>
      </c>
      <c r="C555" s="881"/>
      <c r="D555" s="882"/>
      <c r="E555" s="328">
        <v>8867331.4399999976</v>
      </c>
      <c r="F555" s="174">
        <v>-0.23556259082570674</v>
      </c>
      <c r="G555" s="109"/>
      <c r="H555" s="113"/>
    </row>
    <row r="556" spans="1:8" s="104" customFormat="1" ht="15" customHeight="1" x14ac:dyDescent="0.2">
      <c r="A556" s="6"/>
      <c r="B556" s="806" t="s">
        <v>474</v>
      </c>
      <c r="C556" s="881"/>
      <c r="D556" s="882"/>
      <c r="E556" s="328"/>
      <c r="F556" s="174"/>
      <c r="G556" s="109"/>
      <c r="H556" s="113"/>
    </row>
    <row r="557" spans="1:8" s="104" customFormat="1" ht="15" customHeight="1" x14ac:dyDescent="0.2">
      <c r="A557" s="6"/>
      <c r="B557" s="806" t="s">
        <v>402</v>
      </c>
      <c r="C557" s="881"/>
      <c r="D557" s="882"/>
      <c r="E557" s="328">
        <v>534870.25000000047</v>
      </c>
      <c r="F557" s="174">
        <v>-0.88850365954615518</v>
      </c>
      <c r="G557" s="109"/>
      <c r="H557" s="113"/>
    </row>
    <row r="558" spans="1:8" s="104" customFormat="1" ht="12.75" customHeight="1" x14ac:dyDescent="0.2">
      <c r="A558" s="6"/>
      <c r="B558" s="806" t="s">
        <v>469</v>
      </c>
      <c r="C558" s="881"/>
      <c r="D558" s="882"/>
      <c r="E558" s="328">
        <v>14784.810000000003</v>
      </c>
      <c r="F558" s="174">
        <v>-0.45283596340596854</v>
      </c>
      <c r="G558" s="109"/>
      <c r="H558" s="113"/>
    </row>
    <row r="559" spans="1:8" s="104" customFormat="1" ht="12.75" customHeight="1" x14ac:dyDescent="0.2">
      <c r="A559" s="6"/>
      <c r="B559" s="806" t="s">
        <v>472</v>
      </c>
      <c r="C559" s="881"/>
      <c r="D559" s="882"/>
      <c r="E559" s="328">
        <v>453415.93000000017</v>
      </c>
      <c r="F559" s="174"/>
      <c r="G559" s="109"/>
      <c r="H559" s="113"/>
    </row>
    <row r="560" spans="1:8" s="104" customFormat="1" ht="12.75" customHeight="1" x14ac:dyDescent="0.2">
      <c r="A560" s="6"/>
      <c r="B560" s="806" t="s">
        <v>399</v>
      </c>
      <c r="C560" s="881"/>
      <c r="D560" s="882"/>
      <c r="E560" s="328"/>
      <c r="F560" s="174"/>
      <c r="G560" s="109"/>
      <c r="H560" s="113"/>
    </row>
    <row r="561" spans="1:10" s="104" customFormat="1" ht="12.75" customHeight="1" x14ac:dyDescent="0.2">
      <c r="A561" s="6"/>
      <c r="B561" s="806" t="s">
        <v>400</v>
      </c>
      <c r="C561" s="881"/>
      <c r="D561" s="882"/>
      <c r="E561" s="328"/>
      <c r="F561" s="174"/>
      <c r="G561" s="455"/>
      <c r="H561" s="113"/>
    </row>
    <row r="562" spans="1:10" s="457" customFormat="1" ht="12.75" customHeight="1" x14ac:dyDescent="0.2">
      <c r="A562" s="452"/>
      <c r="B562" s="542" t="s">
        <v>425</v>
      </c>
      <c r="C562" s="543"/>
      <c r="D562" s="544"/>
      <c r="E562" s="453"/>
      <c r="F562" s="454"/>
      <c r="G562" s="455"/>
      <c r="H562" s="456"/>
    </row>
    <row r="563" spans="1:10" s="457" customFormat="1" ht="12.75" customHeight="1" x14ac:dyDescent="0.2">
      <c r="A563" s="452"/>
      <c r="B563" s="821" t="s">
        <v>403</v>
      </c>
      <c r="C563" s="892"/>
      <c r="D563" s="893"/>
      <c r="E563" s="453">
        <v>15556.880000000005</v>
      </c>
      <c r="F563" s="454">
        <v>-0.79962410392372429</v>
      </c>
      <c r="G563" s="460"/>
      <c r="H563" s="456"/>
    </row>
    <row r="564" spans="1:10" s="457" customFormat="1" ht="12.75" customHeight="1" x14ac:dyDescent="0.2">
      <c r="A564" s="452"/>
      <c r="B564" s="809" t="s">
        <v>484</v>
      </c>
      <c r="C564" s="894"/>
      <c r="D564" s="895"/>
      <c r="E564" s="458"/>
      <c r="F564" s="459"/>
      <c r="G564" s="460"/>
      <c r="H564" s="461"/>
    </row>
    <row r="565" spans="1:10" s="457" customFormat="1" ht="21" customHeight="1" x14ac:dyDescent="0.2">
      <c r="A565" s="452"/>
      <c r="B565" s="809" t="s">
        <v>485</v>
      </c>
      <c r="C565" s="894"/>
      <c r="D565" s="895"/>
      <c r="E565" s="458">
        <v>353579.71999999991</v>
      </c>
      <c r="F565" s="459">
        <v>-0.33294672460980568</v>
      </c>
      <c r="G565" s="462"/>
      <c r="H565" s="461"/>
    </row>
    <row r="566" spans="1:10" s="457" customFormat="1" ht="21" customHeight="1" x14ac:dyDescent="0.2">
      <c r="A566" s="452"/>
      <c r="B566" s="800" t="s">
        <v>63</v>
      </c>
      <c r="C566" s="890"/>
      <c r="D566" s="891"/>
      <c r="E566" s="453">
        <v>182385.75999999995</v>
      </c>
      <c r="F566" s="454">
        <v>-1.7460772802656899E-2</v>
      </c>
      <c r="G566" s="462"/>
      <c r="H566" s="461"/>
    </row>
    <row r="567" spans="1:10" s="457" customFormat="1" ht="15" customHeight="1" x14ac:dyDescent="0.2">
      <c r="A567" s="452"/>
      <c r="B567" s="800" t="s">
        <v>64</v>
      </c>
      <c r="C567" s="890"/>
      <c r="D567" s="891"/>
      <c r="E567" s="453">
        <v>171193.95999999996</v>
      </c>
      <c r="F567" s="454">
        <v>0.25002800249138146</v>
      </c>
      <c r="G567" s="464"/>
      <c r="H567" s="461"/>
    </row>
    <row r="568" spans="1:10" s="457" customFormat="1" ht="15" customHeight="1" x14ac:dyDescent="0.2">
      <c r="A568" s="452"/>
      <c r="B568" s="800" t="s">
        <v>478</v>
      </c>
      <c r="C568" s="890"/>
      <c r="D568" s="891"/>
      <c r="E568" s="453"/>
      <c r="F568" s="454"/>
      <c r="G568" s="580"/>
      <c r="H568" s="461"/>
    </row>
    <row r="569" spans="1:10" s="457" customFormat="1" ht="15" customHeight="1" x14ac:dyDescent="0.2">
      <c r="A569" s="452"/>
      <c r="B569" s="800" t="s">
        <v>479</v>
      </c>
      <c r="C569" s="801"/>
      <c r="D569" s="801"/>
      <c r="E569" s="453"/>
      <c r="F569" s="454"/>
      <c r="G569" s="580"/>
      <c r="H569" s="461"/>
    </row>
    <row r="570" spans="1:10" s="457" customFormat="1" ht="16.5" customHeight="1" x14ac:dyDescent="0.2">
      <c r="A570" s="463"/>
      <c r="B570" s="818" t="s">
        <v>65</v>
      </c>
      <c r="C570" s="819"/>
      <c r="D570" s="820"/>
      <c r="E570" s="326">
        <v>52761663.279109061</v>
      </c>
      <c r="F570" s="243">
        <v>-6.2030877029785381E-2</v>
      </c>
      <c r="G570" s="4"/>
      <c r="H570" s="465"/>
      <c r="I570" s="466"/>
    </row>
    <row r="571" spans="1:10" x14ac:dyDescent="0.2">
      <c r="B571" s="43"/>
      <c r="E571" s="100"/>
      <c r="F571" s="4"/>
      <c r="G571" s="115"/>
      <c r="H571" s="4"/>
      <c r="I571" s="4"/>
    </row>
    <row r="572" spans="1:10" ht="15.75" x14ac:dyDescent="0.25">
      <c r="B572" s="7" t="s">
        <v>288</v>
      </c>
      <c r="C572" s="8"/>
      <c r="D572" s="8"/>
      <c r="E572" s="8"/>
      <c r="F572" s="115"/>
      <c r="G572" s="116"/>
      <c r="H572" s="115"/>
      <c r="I572" s="8"/>
    </row>
    <row r="573" spans="1:10" x14ac:dyDescent="0.2">
      <c r="B573" s="9"/>
      <c r="C573" s="10" t="str">
        <f>$C$3</f>
        <v>PERIODE DU 1.1 AU 31.7.2024</v>
      </c>
      <c r="D573" s="11"/>
      <c r="F573" s="116"/>
      <c r="G573" s="15"/>
      <c r="H573" s="116"/>
    </row>
    <row r="574" spans="1:10" ht="12" customHeight="1" x14ac:dyDescent="0.2">
      <c r="B574" s="12" t="str">
        <f>B508</f>
        <v xml:space="preserve">             V - ASSURANCE ACCIDENTS DU TRAVAIL : DEPENSES en milliers d'euros</v>
      </c>
      <c r="C574" s="13"/>
      <c r="D574" s="13"/>
      <c r="E574" s="13"/>
      <c r="F574" s="14"/>
      <c r="G574" s="197"/>
      <c r="H574" s="15"/>
      <c r="I574" s="15"/>
    </row>
    <row r="575" spans="1:10" ht="19.5" customHeight="1" x14ac:dyDescent="0.2">
      <c r="B575" s="831"/>
      <c r="C575" s="868"/>
      <c r="D575" s="87"/>
      <c r="E575" s="88" t="s">
        <v>6</v>
      </c>
      <c r="F575" s="339" t="str">
        <f>CUMUL_Maladie_mnt!$H$5</f>
        <v>PCAP</v>
      </c>
      <c r="G575" s="203"/>
      <c r="H575" s="89"/>
      <c r="I575" s="20"/>
    </row>
    <row r="576" spans="1:10" s="95" customFormat="1" ht="18" customHeight="1" x14ac:dyDescent="0.2">
      <c r="A576" s="114"/>
      <c r="B576" s="126" t="s">
        <v>475</v>
      </c>
      <c r="C576" s="126"/>
      <c r="D576" s="126"/>
      <c r="E576" s="326"/>
      <c r="F576" s="243"/>
      <c r="G576" s="205"/>
      <c r="H576" s="119"/>
      <c r="I576" s="120"/>
      <c r="J576" s="104"/>
    </row>
    <row r="577" spans="1:10" s="121" customFormat="1" ht="23.25" customHeight="1" x14ac:dyDescent="0.2">
      <c r="A577" s="6"/>
      <c r="B577" s="123"/>
      <c r="C577" s="124"/>
      <c r="D577" s="124"/>
      <c r="E577" s="329"/>
      <c r="F577" s="244"/>
      <c r="G577" s="206"/>
      <c r="H577" s="125"/>
      <c r="I577" s="111"/>
      <c r="J577" s="104"/>
    </row>
    <row r="578" spans="1:10" ht="12" customHeight="1" x14ac:dyDescent="0.2">
      <c r="A578" s="114"/>
      <c r="B578" s="126" t="s">
        <v>30</v>
      </c>
      <c r="C578" s="127"/>
      <c r="D578" s="128"/>
      <c r="E578" s="330">
        <v>273154182.35202503</v>
      </c>
      <c r="F578" s="245">
        <v>3.816432930532887E-2</v>
      </c>
      <c r="G578" s="206"/>
      <c r="H578" s="129"/>
      <c r="I578" s="120"/>
    </row>
    <row r="579" spans="1:10" s="121" customFormat="1" ht="17.25" customHeight="1" x14ac:dyDescent="0.2">
      <c r="A579" s="6"/>
      <c r="B579" s="218"/>
      <c r="C579" s="127"/>
      <c r="D579" s="127"/>
      <c r="E579" s="331"/>
      <c r="F579" s="246"/>
      <c r="G579" s="206"/>
      <c r="H579" s="130"/>
      <c r="I579" s="111"/>
      <c r="J579" s="104"/>
    </row>
    <row r="580" spans="1:10" ht="12.75" customHeight="1" x14ac:dyDescent="0.2">
      <c r="A580" s="114"/>
      <c r="B580" s="126" t="s">
        <v>240</v>
      </c>
      <c r="C580" s="127"/>
      <c r="D580" s="128"/>
      <c r="E580" s="330">
        <v>60044.679999999978</v>
      </c>
      <c r="F580" s="245">
        <v>0.11286776310070668</v>
      </c>
      <c r="G580" s="173"/>
      <c r="H580" s="129"/>
      <c r="I580" s="120"/>
    </row>
    <row r="581" spans="1:10" ht="12.75" customHeight="1" x14ac:dyDescent="0.2">
      <c r="A581" s="114"/>
      <c r="B581" s="216"/>
      <c r="C581" s="573"/>
      <c r="D581" s="573"/>
      <c r="E581" s="333"/>
      <c r="F581" s="248"/>
      <c r="G581" s="173"/>
      <c r="H581" s="129"/>
      <c r="I581" s="120"/>
    </row>
    <row r="582" spans="1:10" ht="12.75" customHeight="1" x14ac:dyDescent="0.2">
      <c r="A582" s="114"/>
      <c r="B582" s="126" t="s">
        <v>433</v>
      </c>
      <c r="C582" s="127"/>
      <c r="D582" s="128"/>
      <c r="E582" s="334"/>
      <c r="F582" s="249"/>
      <c r="G582" s="173"/>
      <c r="H582" s="129"/>
      <c r="I582" s="120"/>
    </row>
    <row r="583" spans="1:10" s="121" customFormat="1" ht="17.25" customHeight="1" x14ac:dyDescent="0.2">
      <c r="A583" s="6"/>
      <c r="B583" s="216"/>
      <c r="C583" s="217"/>
      <c r="D583" s="196"/>
      <c r="E583" s="333"/>
      <c r="F583" s="248"/>
      <c r="G583" s="173"/>
      <c r="H583" s="130"/>
      <c r="I583" s="111"/>
      <c r="J583" s="104"/>
    </row>
    <row r="584" spans="1:10" ht="12.75" x14ac:dyDescent="0.2">
      <c r="B584" s="126" t="s">
        <v>19</v>
      </c>
      <c r="C584" s="131"/>
      <c r="D584" s="132"/>
      <c r="E584" s="330"/>
      <c r="F584" s="245"/>
      <c r="G584" s="173"/>
      <c r="H584" s="130"/>
      <c r="I584" s="111"/>
    </row>
    <row r="585" spans="1:10" ht="12.75" x14ac:dyDescent="0.2">
      <c r="B585" s="216"/>
      <c r="C585" s="217"/>
      <c r="D585" s="196"/>
      <c r="E585" s="333"/>
      <c r="F585" s="248"/>
      <c r="G585" s="173"/>
      <c r="H585" s="130"/>
      <c r="I585" s="111"/>
      <c r="J585" s="104"/>
    </row>
    <row r="586" spans="1:10" ht="12.75" x14ac:dyDescent="0.2">
      <c r="B586" s="126" t="s">
        <v>44</v>
      </c>
      <c r="C586" s="131"/>
      <c r="D586" s="132"/>
      <c r="E586" s="330"/>
      <c r="F586" s="245"/>
      <c r="G586" s="173"/>
      <c r="H586" s="130"/>
      <c r="I586" s="111"/>
    </row>
    <row r="587" spans="1:10" ht="12.75" x14ac:dyDescent="0.2">
      <c r="B587" s="218"/>
      <c r="C587" s="217"/>
      <c r="D587" s="396"/>
      <c r="E587" s="331"/>
      <c r="F587" s="246"/>
      <c r="G587" s="5"/>
      <c r="H587" s="130"/>
      <c r="I587" s="111"/>
      <c r="J587" s="104"/>
    </row>
    <row r="588" spans="1:10" ht="12.75" x14ac:dyDescent="0.2">
      <c r="B588" s="279" t="s">
        <v>45</v>
      </c>
      <c r="C588" s="277"/>
      <c r="D588" s="278"/>
      <c r="E588" s="338"/>
      <c r="F588" s="280"/>
      <c r="G588" s="5"/>
      <c r="H588" s="5"/>
      <c r="I588" s="5"/>
      <c r="J588" s="104"/>
    </row>
    <row r="589" spans="1:10" ht="12.75" customHeight="1" x14ac:dyDescent="0.2">
      <c r="B589" s="149" t="s">
        <v>21</v>
      </c>
      <c r="C589" s="217"/>
      <c r="D589" s="230"/>
      <c r="E589" s="335"/>
      <c r="F589" s="251"/>
      <c r="G589" s="5"/>
      <c r="H589" s="5"/>
      <c r="I589" s="5"/>
    </row>
    <row r="590" spans="1:10" ht="12.75" customHeight="1" x14ac:dyDescent="0.2">
      <c r="B590" s="149" t="s">
        <v>38</v>
      </c>
      <c r="C590" s="217"/>
      <c r="D590" s="230"/>
      <c r="E590" s="335">
        <v>1872047159.0199983</v>
      </c>
      <c r="F590" s="251">
        <v>2.4619747267116132E-2</v>
      </c>
      <c r="G590" s="5"/>
      <c r="H590" s="5"/>
      <c r="I590" s="5"/>
    </row>
    <row r="591" spans="1:10" ht="12.75" customHeight="1" x14ac:dyDescent="0.2">
      <c r="B591" s="149" t="s">
        <v>37</v>
      </c>
      <c r="C591" s="217"/>
      <c r="D591" s="230"/>
      <c r="E591" s="335">
        <v>758927521.63000011</v>
      </c>
      <c r="F591" s="251">
        <v>2.655722399086069E-2</v>
      </c>
      <c r="G591" s="5"/>
      <c r="H591" s="5"/>
      <c r="I591" s="5"/>
    </row>
    <row r="592" spans="1:10" ht="12.75" customHeight="1" x14ac:dyDescent="0.2">
      <c r="B592" s="149" t="s">
        <v>36</v>
      </c>
      <c r="C592" s="217"/>
      <c r="D592" s="230"/>
      <c r="E592" s="335">
        <v>2630974680.6499982</v>
      </c>
      <c r="F592" s="251">
        <v>2.5177878325093106E-2</v>
      </c>
      <c r="G592" s="5"/>
      <c r="H592" s="5"/>
      <c r="I592" s="5"/>
    </row>
    <row r="593" spans="1:10" ht="12.75" customHeight="1" x14ac:dyDescent="0.2">
      <c r="B593" s="149" t="s">
        <v>39</v>
      </c>
      <c r="C593" s="217"/>
      <c r="D593" s="230"/>
      <c r="E593" s="335">
        <v>4361863.419999999</v>
      </c>
      <c r="F593" s="251"/>
      <c r="G593" s="5"/>
      <c r="H593" s="5"/>
      <c r="I593" s="5"/>
    </row>
    <row r="594" spans="1:10" ht="12.75" customHeight="1" x14ac:dyDescent="0.2">
      <c r="B594" s="149" t="s">
        <v>40</v>
      </c>
      <c r="C594" s="217"/>
      <c r="D594" s="230"/>
      <c r="E594" s="335">
        <v>26038.94</v>
      </c>
      <c r="F594" s="251"/>
      <c r="G594" s="5"/>
      <c r="H594" s="5"/>
      <c r="I594" s="5"/>
    </row>
    <row r="595" spans="1:10" ht="12.75" customHeight="1" x14ac:dyDescent="0.2">
      <c r="B595" s="162" t="s">
        <v>41</v>
      </c>
      <c r="C595" s="231"/>
      <c r="D595" s="232"/>
      <c r="E595" s="336">
        <v>50113969.840000004</v>
      </c>
      <c r="F595" s="253">
        <v>-2.7742428104875594E-2</v>
      </c>
      <c r="G595" s="173"/>
      <c r="H595" s="5"/>
      <c r="I595" s="5"/>
    </row>
    <row r="596" spans="1:10" ht="12.75" customHeight="1" x14ac:dyDescent="0.2">
      <c r="B596" s="233" t="s">
        <v>42</v>
      </c>
      <c r="C596" s="131"/>
      <c r="D596" s="132"/>
      <c r="E596" s="334">
        <v>2685476552.8499985</v>
      </c>
      <c r="F596" s="249">
        <v>2.5066430092835379E-2</v>
      </c>
      <c r="G596" s="173"/>
      <c r="H596" s="130"/>
      <c r="I596" s="111"/>
    </row>
    <row r="597" spans="1:10" ht="12.75" x14ac:dyDescent="0.2">
      <c r="B597" s="149" t="s">
        <v>83</v>
      </c>
      <c r="C597" s="217"/>
      <c r="D597" s="230"/>
      <c r="E597" s="335">
        <v>273029.5</v>
      </c>
      <c r="F597" s="251">
        <v>-0.1141268426158103</v>
      </c>
      <c r="G597" s="173"/>
      <c r="H597" s="130"/>
      <c r="I597" s="111"/>
      <c r="J597" s="104"/>
    </row>
    <row r="598" spans="1:10" ht="12.75" x14ac:dyDescent="0.2">
      <c r="B598" s="162" t="s">
        <v>84</v>
      </c>
      <c r="C598" s="231"/>
      <c r="D598" s="232"/>
      <c r="E598" s="336">
        <v>4334852.040000001</v>
      </c>
      <c r="F598" s="253">
        <v>-0.52230632743802685</v>
      </c>
      <c r="G598" s="173"/>
      <c r="H598" s="130"/>
      <c r="I598" s="111"/>
      <c r="J598" s="104"/>
    </row>
    <row r="599" spans="1:10" ht="13.5" thickBot="1" x14ac:dyDescent="0.25">
      <c r="B599" s="71"/>
      <c r="C599" s="217"/>
      <c r="D599" s="196"/>
      <c r="E599" s="585"/>
      <c r="F599" s="586"/>
      <c r="G599" s="173"/>
      <c r="H599" s="130"/>
      <c r="I599" s="111"/>
      <c r="J599" s="104"/>
    </row>
    <row r="600" spans="1:10" ht="13.5" thickBot="1" x14ac:dyDescent="0.25">
      <c r="B600" s="133" t="s">
        <v>168</v>
      </c>
      <c r="C600" s="134"/>
      <c r="D600" s="134"/>
      <c r="E600" s="332">
        <v>6044977843.479702</v>
      </c>
      <c r="F600" s="256">
        <v>6.6194247995749134E-2</v>
      </c>
      <c r="H600" s="135"/>
      <c r="I600" s="85"/>
    </row>
    <row r="601" spans="1:10" s="136" customFormat="1" ht="12.75" x14ac:dyDescent="0.2">
      <c r="A601" s="6"/>
      <c r="B601" s="5"/>
      <c r="C601" s="3"/>
      <c r="D601" s="3"/>
      <c r="E601" s="3"/>
      <c r="F601" s="3"/>
      <c r="G601" s="3"/>
      <c r="H601" s="3"/>
      <c r="I601" s="3"/>
      <c r="J601" s="104"/>
    </row>
  </sheetData>
  <dataConsolidate/>
  <mergeCells count="90">
    <mergeCell ref="B575:C575"/>
    <mergeCell ref="B499:C499"/>
    <mergeCell ref="B504:C504"/>
    <mergeCell ref="B503:C503"/>
    <mergeCell ref="B498:C498"/>
    <mergeCell ref="B512:D512"/>
    <mergeCell ref="B533:D533"/>
    <mergeCell ref="B521:D521"/>
    <mergeCell ref="B471:C471"/>
    <mergeCell ref="B510:D510"/>
    <mergeCell ref="B509:C509"/>
    <mergeCell ref="B469:C469"/>
    <mergeCell ref="B487:C487"/>
    <mergeCell ref="B480:C480"/>
    <mergeCell ref="B470:C470"/>
    <mergeCell ref="B482:C482"/>
    <mergeCell ref="B475:C475"/>
    <mergeCell ref="B479:C479"/>
    <mergeCell ref="B481:C481"/>
    <mergeCell ref="B474:C474"/>
    <mergeCell ref="B483:C483"/>
    <mergeCell ref="B490:C490"/>
    <mergeCell ref="B495:C495"/>
    <mergeCell ref="B467:C467"/>
    <mergeCell ref="B485:C485"/>
    <mergeCell ref="B497:C497"/>
    <mergeCell ref="B492:C492"/>
    <mergeCell ref="B488:C488"/>
    <mergeCell ref="B496:C496"/>
    <mergeCell ref="B468:C468"/>
    <mergeCell ref="B484:C484"/>
    <mergeCell ref="B489:C489"/>
    <mergeCell ref="B491:C491"/>
    <mergeCell ref="B486:C486"/>
    <mergeCell ref="B522:D522"/>
    <mergeCell ref="B523:D523"/>
    <mergeCell ref="B526:D526"/>
    <mergeCell ref="B525:D525"/>
    <mergeCell ref="B513:D513"/>
    <mergeCell ref="B514:D514"/>
    <mergeCell ref="B515:D515"/>
    <mergeCell ref="B517:D517"/>
    <mergeCell ref="B516:D516"/>
    <mergeCell ref="B505:C505"/>
    <mergeCell ref="B501:C501"/>
    <mergeCell ref="B500:C500"/>
    <mergeCell ref="B502:C502"/>
    <mergeCell ref="B511:D511"/>
    <mergeCell ref="B524:D524"/>
    <mergeCell ref="B527:D527"/>
    <mergeCell ref="B528:D528"/>
    <mergeCell ref="B531:D531"/>
    <mergeCell ref="B535:D535"/>
    <mergeCell ref="B529:D529"/>
    <mergeCell ref="B530:D530"/>
    <mergeCell ref="B537:D537"/>
    <mergeCell ref="B532:D532"/>
    <mergeCell ref="B541:D541"/>
    <mergeCell ref="B538:D538"/>
    <mergeCell ref="B534:D534"/>
    <mergeCell ref="B540:D540"/>
    <mergeCell ref="B539:D539"/>
    <mergeCell ref="B544:D544"/>
    <mergeCell ref="B549:D549"/>
    <mergeCell ref="B548:D548"/>
    <mergeCell ref="B543:D543"/>
    <mergeCell ref="B542:D542"/>
    <mergeCell ref="B546:D546"/>
    <mergeCell ref="B545:D545"/>
    <mergeCell ref="B553:D553"/>
    <mergeCell ref="B559:D559"/>
    <mergeCell ref="B547:D547"/>
    <mergeCell ref="B556:D556"/>
    <mergeCell ref="B560:D560"/>
    <mergeCell ref="B555:D555"/>
    <mergeCell ref="B554:D554"/>
    <mergeCell ref="B552:D552"/>
    <mergeCell ref="B550:D550"/>
    <mergeCell ref="B551:D551"/>
    <mergeCell ref="B570:D570"/>
    <mergeCell ref="B557:D557"/>
    <mergeCell ref="B558:D558"/>
    <mergeCell ref="B563:D563"/>
    <mergeCell ref="B564:D564"/>
    <mergeCell ref="B561:D561"/>
    <mergeCell ref="B568:D568"/>
    <mergeCell ref="B566:D566"/>
    <mergeCell ref="B565:D565"/>
    <mergeCell ref="B569:D569"/>
    <mergeCell ref="B567:D567"/>
  </mergeCells>
  <phoneticPr fontId="22" type="noConversion"/>
  <pageMargins left="0.19685039370078741" right="0.19685039370078741" top="0.27559055118110237" bottom="0.19685039370078741" header="0.31496062992125984" footer="0.51181102362204722"/>
  <pageSetup paperSize="9" scale="48" orientation="portrait" r:id="rId1"/>
  <headerFooter alignWithMargins="0">
    <oddFooter xml:space="preserve">&amp;R&amp;8
</oddFooter>
  </headerFooter>
  <rowBreaks count="5" manualBreakCount="5">
    <brk id="130" max="8" man="1"/>
    <brk id="257" max="8" man="1"/>
    <brk id="370" max="8" man="1"/>
    <brk id="462" max="8" man="1"/>
    <brk id="570" max="8"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tabColor indexed="45"/>
  </sheetPr>
  <dimension ref="A1:L658"/>
  <sheetViews>
    <sheetView showZeros="0" view="pageBreakPreview" topLeftCell="B504" zoomScale="115" zoomScaleNormal="100" workbookViewId="0">
      <selection activeCell="E656" sqref="E656:F656"/>
    </sheetView>
  </sheetViews>
  <sheetFormatPr baseColWidth="10" defaultRowHeight="11.25" x14ac:dyDescent="0.2"/>
  <cols>
    <col min="1" max="1" width="4" style="6" customWidth="1"/>
    <col min="2" max="2" width="64.28515625" style="5" customWidth="1"/>
    <col min="3" max="5" width="15" style="3" customWidth="1"/>
    <col min="6" max="6" width="14.85546875" style="3" customWidth="1"/>
    <col min="7" max="7" width="13.140625" style="3" customWidth="1"/>
    <col min="8" max="8" width="6.5703125" style="3" bestFit="1" customWidth="1"/>
    <col min="9" max="9" width="2.5703125" style="3" customWidth="1"/>
    <col min="10" max="10" width="4" style="5" bestFit="1" customWidth="1"/>
    <col min="11" max="16384" width="11.42578125" style="5"/>
  </cols>
  <sheetData>
    <row r="1" spans="1:9" ht="9" customHeight="1" x14ac:dyDescent="0.2">
      <c r="A1" s="1"/>
      <c r="B1" s="43"/>
      <c r="F1" s="5"/>
      <c r="G1" s="5"/>
      <c r="H1" s="5"/>
      <c r="I1" s="4"/>
    </row>
    <row r="2" spans="1:9" ht="17.25" customHeight="1" x14ac:dyDescent="0.25">
      <c r="B2" s="7" t="s">
        <v>288</v>
      </c>
      <c r="C2" s="8"/>
      <c r="D2" s="8"/>
      <c r="E2" s="8"/>
      <c r="F2" s="8"/>
      <c r="G2" s="8"/>
      <c r="H2" s="8"/>
      <c r="I2" s="8"/>
    </row>
    <row r="3" spans="1:9" ht="12" customHeight="1" x14ac:dyDescent="0.2">
      <c r="B3" s="9"/>
      <c r="C3" s="10" t="str">
        <f>CUMUL_Maladie_mnt!C3</f>
        <v>PERIODE DU 1.1 AU 31.7.2024</v>
      </c>
      <c r="D3" s="11"/>
    </row>
    <row r="4" spans="1:9" ht="14.25" customHeight="1" x14ac:dyDescent="0.2">
      <c r="B4" s="12" t="s">
        <v>284</v>
      </c>
      <c r="C4" s="13"/>
      <c r="D4" s="13"/>
      <c r="E4" s="13"/>
      <c r="F4" s="13"/>
      <c r="G4" s="13"/>
      <c r="H4" s="14"/>
      <c r="I4" s="15"/>
    </row>
    <row r="5" spans="1:9" ht="12" customHeight="1" x14ac:dyDescent="0.2">
      <c r="B5" s="387" t="s">
        <v>4</v>
      </c>
      <c r="C5" s="386" t="s">
        <v>1</v>
      </c>
      <c r="D5" s="385" t="s">
        <v>2</v>
      </c>
      <c r="E5" s="386" t="s">
        <v>6</v>
      </c>
      <c r="F5" s="219" t="s">
        <v>3</v>
      </c>
      <c r="G5" s="219" t="s">
        <v>237</v>
      </c>
      <c r="H5" s="19" t="s">
        <v>300</v>
      </c>
      <c r="I5" s="20"/>
    </row>
    <row r="6" spans="1:9" ht="9.75" customHeight="1" x14ac:dyDescent="0.2">
      <c r="B6" s="21"/>
      <c r="C6" s="45" t="s">
        <v>5</v>
      </c>
      <c r="D6" s="44" t="s">
        <v>5</v>
      </c>
      <c r="E6" s="45"/>
      <c r="F6" s="220" t="s">
        <v>241</v>
      </c>
      <c r="G6" s="220" t="s">
        <v>239</v>
      </c>
      <c r="H6" s="22" t="s">
        <v>301</v>
      </c>
      <c r="I6" s="23"/>
    </row>
    <row r="7" spans="1:9" s="28" customFormat="1" ht="16.5" customHeight="1" x14ac:dyDescent="0.2">
      <c r="A7" s="24"/>
      <c r="B7" s="25" t="s">
        <v>285</v>
      </c>
      <c r="C7" s="287"/>
      <c r="D7" s="287"/>
      <c r="E7" s="287"/>
      <c r="F7" s="288"/>
      <c r="G7" s="288"/>
      <c r="H7" s="181"/>
      <c r="I7" s="27"/>
    </row>
    <row r="8" spans="1:9" s="28" customFormat="1" ht="13.5" customHeight="1" x14ac:dyDescent="0.2">
      <c r="A8" s="24"/>
      <c r="B8" s="31" t="s">
        <v>88</v>
      </c>
      <c r="C8" s="291"/>
      <c r="D8" s="291"/>
      <c r="E8" s="291"/>
      <c r="F8" s="292"/>
      <c r="G8" s="292"/>
      <c r="H8" s="178"/>
      <c r="I8" s="27"/>
    </row>
    <row r="9" spans="1:9" ht="10.5" customHeight="1" x14ac:dyDescent="0.2">
      <c r="B9" s="16" t="s">
        <v>22</v>
      </c>
      <c r="C9" s="289">
        <v>1722177880.7499769</v>
      </c>
      <c r="D9" s="289">
        <v>1020907003.0514779</v>
      </c>
      <c r="E9" s="289">
        <v>2743084883.8014541</v>
      </c>
      <c r="F9" s="290">
        <v>73681823.430000022</v>
      </c>
      <c r="G9" s="290">
        <v>17591761.661250006</v>
      </c>
      <c r="H9" s="179">
        <v>8.8288546091361386E-2</v>
      </c>
      <c r="I9" s="20"/>
    </row>
    <row r="10" spans="1:9" ht="10.5" customHeight="1" x14ac:dyDescent="0.2">
      <c r="B10" s="16" t="s">
        <v>387</v>
      </c>
      <c r="C10" s="289">
        <v>72196.329608000364</v>
      </c>
      <c r="D10" s="289">
        <v>1499235.7292640028</v>
      </c>
      <c r="E10" s="289">
        <v>1571432.0588720029</v>
      </c>
      <c r="F10" s="290">
        <v>39303.633200000091</v>
      </c>
      <c r="G10" s="290">
        <v>1375.9927999999989</v>
      </c>
      <c r="H10" s="179">
        <v>-0.43250266974252261</v>
      </c>
      <c r="I10" s="20"/>
    </row>
    <row r="11" spans="1:9" ht="10.5" customHeight="1" x14ac:dyDescent="0.2">
      <c r="B11" s="16" t="s">
        <v>100</v>
      </c>
      <c r="C11" s="289">
        <v>53047046.090000585</v>
      </c>
      <c r="D11" s="289">
        <v>254241560.78872982</v>
      </c>
      <c r="E11" s="289">
        <v>307288606.87873036</v>
      </c>
      <c r="F11" s="290">
        <v>139030.19</v>
      </c>
      <c r="G11" s="290">
        <v>1011813.6400000002</v>
      </c>
      <c r="H11" s="179">
        <v>-2.9226599068556181E-2</v>
      </c>
      <c r="I11" s="20"/>
    </row>
    <row r="12" spans="1:9" ht="10.5" customHeight="1" x14ac:dyDescent="0.2">
      <c r="B12" s="16" t="s">
        <v>388</v>
      </c>
      <c r="C12" s="289">
        <v>97119.640391999274</v>
      </c>
      <c r="D12" s="289">
        <v>2016795.5307359989</v>
      </c>
      <c r="E12" s="289">
        <v>2113915.1711279978</v>
      </c>
      <c r="F12" s="290">
        <v>52871.866799999967</v>
      </c>
      <c r="G12" s="290">
        <v>1851.0072000000007</v>
      </c>
      <c r="H12" s="179">
        <v>-0.43250266974252327</v>
      </c>
      <c r="I12" s="20"/>
    </row>
    <row r="13" spans="1:9" ht="10.5" customHeight="1" x14ac:dyDescent="0.2">
      <c r="B13" s="16" t="s">
        <v>340</v>
      </c>
      <c r="C13" s="289">
        <v>138091898.57000166</v>
      </c>
      <c r="D13" s="289">
        <v>128332588.70000006</v>
      </c>
      <c r="E13" s="289">
        <v>266424487.27000174</v>
      </c>
      <c r="F13" s="290">
        <v>21331449.759999927</v>
      </c>
      <c r="G13" s="290">
        <v>1425493.9000000004</v>
      </c>
      <c r="H13" s="179">
        <v>3.9335870176564924E-2</v>
      </c>
      <c r="I13" s="20"/>
    </row>
    <row r="14" spans="1:9" ht="10.5" customHeight="1" x14ac:dyDescent="0.2">
      <c r="B14" s="340" t="s">
        <v>90</v>
      </c>
      <c r="C14" s="289">
        <v>137603649.31000167</v>
      </c>
      <c r="D14" s="289">
        <v>125477802.45000006</v>
      </c>
      <c r="E14" s="289">
        <v>263081451.76000169</v>
      </c>
      <c r="F14" s="290">
        <v>18601273.459999926</v>
      </c>
      <c r="G14" s="290">
        <v>1412892.9200000006</v>
      </c>
      <c r="H14" s="179">
        <v>4.1666525773412788E-2</v>
      </c>
      <c r="I14" s="20"/>
    </row>
    <row r="15" spans="1:9" ht="10.5" customHeight="1" x14ac:dyDescent="0.2">
      <c r="B15" s="33" t="s">
        <v>304</v>
      </c>
      <c r="C15" s="289">
        <v>9810307.2099999525</v>
      </c>
      <c r="D15" s="289">
        <v>4764203.3000000082</v>
      </c>
      <c r="E15" s="289">
        <v>14574510.509999957</v>
      </c>
      <c r="F15" s="290">
        <v>1373705.4000000025</v>
      </c>
      <c r="G15" s="290">
        <v>89307.270000000019</v>
      </c>
      <c r="H15" s="179">
        <v>5.7971541668375259E-2</v>
      </c>
      <c r="I15" s="20"/>
    </row>
    <row r="16" spans="1:9" ht="10.5" customHeight="1" x14ac:dyDescent="0.2">
      <c r="B16" s="33" t="s">
        <v>305</v>
      </c>
      <c r="C16" s="289">
        <v>1194.1600000000001</v>
      </c>
      <c r="D16" s="289">
        <v>1768.2</v>
      </c>
      <c r="E16" s="289">
        <v>2962.36</v>
      </c>
      <c r="F16" s="290">
        <v>1037.08</v>
      </c>
      <c r="G16" s="290"/>
      <c r="H16" s="179">
        <v>-0.16328623035924617</v>
      </c>
      <c r="I16" s="20"/>
    </row>
    <row r="17" spans="2:9" ht="10.5" customHeight="1" x14ac:dyDescent="0.2">
      <c r="B17" s="33" t="s">
        <v>306</v>
      </c>
      <c r="C17" s="289">
        <v>4396.239999999998</v>
      </c>
      <c r="D17" s="289">
        <v>158108.46000000031</v>
      </c>
      <c r="E17" s="289">
        <v>162504.70000000033</v>
      </c>
      <c r="F17" s="290">
        <v>137792.22000000032</v>
      </c>
      <c r="G17" s="290">
        <v>481.05000000000007</v>
      </c>
      <c r="H17" s="179">
        <v>0.11708338171023813</v>
      </c>
      <c r="I17" s="20"/>
    </row>
    <row r="18" spans="2:9" ht="10.5" customHeight="1" x14ac:dyDescent="0.2">
      <c r="B18" s="33" t="s">
        <v>307</v>
      </c>
      <c r="C18" s="289">
        <v>49437615.320001572</v>
      </c>
      <c r="D18" s="289">
        <v>44891989.889999829</v>
      </c>
      <c r="E18" s="289">
        <v>94329605.210001394</v>
      </c>
      <c r="F18" s="290">
        <v>2887390.4200000018</v>
      </c>
      <c r="G18" s="290">
        <v>493856.97999999928</v>
      </c>
      <c r="H18" s="179">
        <v>-9.3925010490247596E-2</v>
      </c>
      <c r="I18" s="20"/>
    </row>
    <row r="19" spans="2:9" ht="10.5" customHeight="1" x14ac:dyDescent="0.2">
      <c r="B19" s="33" t="s">
        <v>308</v>
      </c>
      <c r="C19" s="289">
        <v>2527550.4700000286</v>
      </c>
      <c r="D19" s="289">
        <v>324631.49999999977</v>
      </c>
      <c r="E19" s="289">
        <v>2852181.9700000286</v>
      </c>
      <c r="F19" s="290">
        <v>53335.240000000049</v>
      </c>
      <c r="G19" s="290">
        <v>16205.050000000001</v>
      </c>
      <c r="H19" s="179">
        <v>0.24480558466209623</v>
      </c>
      <c r="I19" s="20"/>
    </row>
    <row r="20" spans="2:9" ht="10.5" customHeight="1" x14ac:dyDescent="0.2">
      <c r="B20" s="33" t="s">
        <v>309</v>
      </c>
      <c r="C20" s="289">
        <v>75822585.910000131</v>
      </c>
      <c r="D20" s="289">
        <v>75337101.100000203</v>
      </c>
      <c r="E20" s="289">
        <v>151159687.01000035</v>
      </c>
      <c r="F20" s="290">
        <v>14148013.09999992</v>
      </c>
      <c r="G20" s="290">
        <v>813042.57000000111</v>
      </c>
      <c r="H20" s="179">
        <v>0.1431218115070334</v>
      </c>
      <c r="I20" s="20"/>
    </row>
    <row r="21" spans="2:9" ht="10.5" customHeight="1" x14ac:dyDescent="0.2">
      <c r="B21" s="33" t="s">
        <v>89</v>
      </c>
      <c r="C21" s="289">
        <v>488249.26000000275</v>
      </c>
      <c r="D21" s="289">
        <v>2854786.2500000037</v>
      </c>
      <c r="E21" s="289">
        <v>3343035.5100000063</v>
      </c>
      <c r="F21" s="290">
        <v>2730176.300000004</v>
      </c>
      <c r="G21" s="290">
        <v>12600.980000000003</v>
      </c>
      <c r="H21" s="179">
        <v>-0.11626764067547823</v>
      </c>
      <c r="I21" s="20"/>
    </row>
    <row r="22" spans="2:9" ht="10.5" customHeight="1" x14ac:dyDescent="0.2">
      <c r="B22" s="16" t="s">
        <v>97</v>
      </c>
      <c r="C22" s="289"/>
      <c r="D22" s="289"/>
      <c r="E22" s="289"/>
      <c r="F22" s="290"/>
      <c r="G22" s="290"/>
      <c r="H22" s="179"/>
      <c r="I22" s="20"/>
    </row>
    <row r="23" spans="2:9" ht="10.5" customHeight="1" x14ac:dyDescent="0.2">
      <c r="B23" s="16" t="s">
        <v>380</v>
      </c>
      <c r="C23" s="289"/>
      <c r="D23" s="289"/>
      <c r="E23" s="289"/>
      <c r="F23" s="290"/>
      <c r="G23" s="290"/>
      <c r="H23" s="179"/>
      <c r="I23" s="20"/>
    </row>
    <row r="24" spans="2:9" ht="10.5" customHeight="1" x14ac:dyDescent="0.2">
      <c r="B24" s="16" t="s">
        <v>419</v>
      </c>
      <c r="C24" s="289"/>
      <c r="D24" s="289">
        <v>430085167.47171199</v>
      </c>
      <c r="E24" s="289">
        <v>430085167.47171199</v>
      </c>
      <c r="F24" s="290"/>
      <c r="G24" s="290"/>
      <c r="H24" s="179">
        <v>6.4356564459288057E-2</v>
      </c>
      <c r="I24" s="20"/>
    </row>
    <row r="25" spans="2:9" ht="10.5" customHeight="1" x14ac:dyDescent="0.2">
      <c r="B25" s="16" t="s">
        <v>96</v>
      </c>
      <c r="C25" s="289"/>
      <c r="D25" s="289"/>
      <c r="E25" s="289"/>
      <c r="F25" s="290"/>
      <c r="G25" s="290"/>
      <c r="H25" s="179"/>
      <c r="I25" s="20"/>
    </row>
    <row r="26" spans="2:9" ht="10.5" customHeight="1" x14ac:dyDescent="0.2">
      <c r="B26" s="16" t="s">
        <v>91</v>
      </c>
      <c r="C26" s="289">
        <v>7873501.2399999993</v>
      </c>
      <c r="D26" s="289">
        <v>4482016.25</v>
      </c>
      <c r="E26" s="289">
        <v>12355517.49</v>
      </c>
      <c r="F26" s="290">
        <v>352974.46</v>
      </c>
      <c r="G26" s="290">
        <v>90769.63</v>
      </c>
      <c r="H26" s="179">
        <v>3.346564457417367E-2</v>
      </c>
      <c r="I26" s="34"/>
    </row>
    <row r="27" spans="2:9" ht="10.5" customHeight="1" x14ac:dyDescent="0.2">
      <c r="B27" s="16" t="s">
        <v>252</v>
      </c>
      <c r="C27" s="289"/>
      <c r="D27" s="289"/>
      <c r="E27" s="289"/>
      <c r="F27" s="290"/>
      <c r="G27" s="290"/>
      <c r="H27" s="179"/>
      <c r="I27" s="34"/>
    </row>
    <row r="28" spans="2:9" ht="10.5" customHeight="1" x14ac:dyDescent="0.2">
      <c r="B28" s="16" t="s">
        <v>95</v>
      </c>
      <c r="C28" s="289">
        <v>218767.74000000081</v>
      </c>
      <c r="D28" s="289">
        <v>816444.81000000297</v>
      </c>
      <c r="E28" s="289">
        <v>1035212.5500000038</v>
      </c>
      <c r="F28" s="290">
        <v>1034106.7500000037</v>
      </c>
      <c r="G28" s="290">
        <v>3402.880000000001</v>
      </c>
      <c r="H28" s="179">
        <v>-0.11158512592518777</v>
      </c>
      <c r="I28" s="34"/>
    </row>
    <row r="29" spans="2:9" ht="10.5" customHeight="1" x14ac:dyDescent="0.2">
      <c r="B29" s="16" t="s">
        <v>381</v>
      </c>
      <c r="C29" s="289">
        <v>42726887.73999989</v>
      </c>
      <c r="D29" s="289">
        <v>25423893.01823096</v>
      </c>
      <c r="E29" s="289">
        <v>68150780.75823085</v>
      </c>
      <c r="F29" s="290">
        <v>5113</v>
      </c>
      <c r="G29" s="290">
        <v>508073.61000000004</v>
      </c>
      <c r="H29" s="179">
        <v>6.2941139293428927E-2</v>
      </c>
      <c r="I29" s="34"/>
    </row>
    <row r="30" spans="2:9" ht="10.5" customHeight="1" x14ac:dyDescent="0.2">
      <c r="B30" s="16" t="s">
        <v>417</v>
      </c>
      <c r="C30" s="289"/>
      <c r="D30" s="289">
        <v>4682819.450519993</v>
      </c>
      <c r="E30" s="289">
        <v>4682819.450519993</v>
      </c>
      <c r="F30" s="290"/>
      <c r="G30" s="290"/>
      <c r="H30" s="179">
        <v>-8.5254101717534558E-3</v>
      </c>
      <c r="I30" s="34"/>
    </row>
    <row r="31" spans="2:9" ht="10.5" customHeight="1" x14ac:dyDescent="0.2">
      <c r="B31" s="16" t="s">
        <v>441</v>
      </c>
      <c r="C31" s="289"/>
      <c r="D31" s="289">
        <v>497657235.35132235</v>
      </c>
      <c r="E31" s="289">
        <v>497657235.35132235</v>
      </c>
      <c r="F31" s="290"/>
      <c r="G31" s="290"/>
      <c r="H31" s="179">
        <v>5.6428745078601183E-2</v>
      </c>
      <c r="I31" s="34"/>
    </row>
    <row r="32" spans="2:9" ht="10.5" customHeight="1" x14ac:dyDescent="0.2">
      <c r="B32" s="16" t="s">
        <v>346</v>
      </c>
      <c r="C32" s="289"/>
      <c r="D32" s="289">
        <v>82225</v>
      </c>
      <c r="E32" s="289">
        <v>82225</v>
      </c>
      <c r="F32" s="290"/>
      <c r="G32" s="290"/>
      <c r="H32" s="179">
        <v>0.27496433666191145</v>
      </c>
      <c r="I32" s="34"/>
    </row>
    <row r="33" spans="1:11" ht="10.5" customHeight="1" x14ac:dyDescent="0.2">
      <c r="B33" s="16" t="s">
        <v>312</v>
      </c>
      <c r="C33" s="289"/>
      <c r="D33" s="289"/>
      <c r="E33" s="289"/>
      <c r="F33" s="290"/>
      <c r="G33" s="290"/>
      <c r="H33" s="179"/>
      <c r="I33" s="34"/>
    </row>
    <row r="34" spans="1:11" ht="10.5" customHeight="1" x14ac:dyDescent="0.2">
      <c r="B34" s="16" t="s">
        <v>313</v>
      </c>
      <c r="C34" s="289"/>
      <c r="D34" s="289"/>
      <c r="E34" s="289"/>
      <c r="F34" s="290"/>
      <c r="G34" s="290"/>
      <c r="H34" s="179"/>
      <c r="I34" s="34"/>
    </row>
    <row r="35" spans="1:11" ht="10.5" customHeight="1" x14ac:dyDescent="0.2">
      <c r="B35" s="16" t="s">
        <v>489</v>
      </c>
      <c r="C35" s="289"/>
      <c r="D35" s="289">
        <v>25207879.703400016</v>
      </c>
      <c r="E35" s="289">
        <v>25207879.703400016</v>
      </c>
      <c r="F35" s="290"/>
      <c r="G35" s="290"/>
      <c r="H35" s="179"/>
      <c r="I35" s="34"/>
    </row>
    <row r="36" spans="1:11" ht="10.5" customHeight="1" x14ac:dyDescent="0.2">
      <c r="B36" s="16" t="s">
        <v>487</v>
      </c>
      <c r="C36" s="289"/>
      <c r="D36" s="289">
        <v>17582903.89819999</v>
      </c>
      <c r="E36" s="289">
        <v>17582903.89819999</v>
      </c>
      <c r="F36" s="290"/>
      <c r="G36" s="290"/>
      <c r="H36" s="179">
        <v>0.31035689541674127</v>
      </c>
      <c r="I36" s="34"/>
    </row>
    <row r="37" spans="1:11" ht="10.5" customHeight="1" x14ac:dyDescent="0.2">
      <c r="B37" s="16" t="s">
        <v>420</v>
      </c>
      <c r="C37" s="289"/>
      <c r="D37" s="289">
        <v>29937882.948421005</v>
      </c>
      <c r="E37" s="289">
        <v>29937882.948421005</v>
      </c>
      <c r="F37" s="290"/>
      <c r="G37" s="290"/>
      <c r="H37" s="179">
        <v>0.13669401338666098</v>
      </c>
      <c r="I37" s="34"/>
    </row>
    <row r="38" spans="1:11" ht="10.5" customHeight="1" x14ac:dyDescent="0.2">
      <c r="B38" s="574" t="s">
        <v>448</v>
      </c>
      <c r="C38" s="289"/>
      <c r="D38" s="289">
        <v>30229.56</v>
      </c>
      <c r="E38" s="289">
        <v>30229.56</v>
      </c>
      <c r="F38" s="290"/>
      <c r="G38" s="290"/>
      <c r="H38" s="179">
        <v>-0.53971538983917955</v>
      </c>
      <c r="I38" s="34"/>
    </row>
    <row r="39" spans="1:11" ht="10.5" hidden="1" customHeight="1" x14ac:dyDescent="0.2">
      <c r="B39" s="574"/>
      <c r="C39" s="289"/>
      <c r="D39" s="289"/>
      <c r="E39" s="289"/>
      <c r="F39" s="290"/>
      <c r="G39" s="290"/>
      <c r="H39" s="179"/>
      <c r="I39" s="34"/>
    </row>
    <row r="40" spans="1:11" ht="10.5" customHeight="1" x14ac:dyDescent="0.2">
      <c r="B40" s="16" t="s">
        <v>99</v>
      </c>
      <c r="C40" s="289">
        <v>1059141.06</v>
      </c>
      <c r="D40" s="289">
        <v>1940494.3369439964</v>
      </c>
      <c r="E40" s="289">
        <v>2999635.3969439967</v>
      </c>
      <c r="F40" s="290">
        <v>1065986.5805019999</v>
      </c>
      <c r="G40" s="290">
        <v>11624.921899000001</v>
      </c>
      <c r="H40" s="179">
        <v>-1.9209000384993291E-2</v>
      </c>
      <c r="I40" s="34"/>
    </row>
    <row r="41" spans="1:11" ht="10.5" customHeight="1" x14ac:dyDescent="0.2">
      <c r="B41" s="16" t="s">
        <v>283</v>
      </c>
      <c r="C41" s="289"/>
      <c r="D41" s="289">
        <v>-2805877.07</v>
      </c>
      <c r="E41" s="289">
        <v>-2805877.07</v>
      </c>
      <c r="F41" s="290">
        <v>-264</v>
      </c>
      <c r="G41" s="290">
        <v>-21384</v>
      </c>
      <c r="H41" s="179">
        <v>0.29428188794090637</v>
      </c>
      <c r="I41" s="34"/>
      <c r="K41" s="28"/>
    </row>
    <row r="42" spans="1:11" s="28" customFormat="1" ht="10.5" customHeight="1" x14ac:dyDescent="0.2">
      <c r="A42" s="24"/>
      <c r="B42" s="16" t="s">
        <v>279</v>
      </c>
      <c r="C42" s="289">
        <v>110.88</v>
      </c>
      <c r="D42" s="289">
        <v>-133196787.8</v>
      </c>
      <c r="E42" s="289">
        <v>-133196676.92</v>
      </c>
      <c r="F42" s="290">
        <v>-48588</v>
      </c>
      <c r="G42" s="290">
        <v>-958612</v>
      </c>
      <c r="H42" s="179">
        <v>0.33788674411744291</v>
      </c>
      <c r="I42" s="36"/>
      <c r="J42" s="5"/>
    </row>
    <row r="43" spans="1:11" s="28" customFormat="1" ht="10.5" customHeight="1" x14ac:dyDescent="0.2">
      <c r="A43" s="24"/>
      <c r="B43" s="35" t="s">
        <v>101</v>
      </c>
      <c r="C43" s="291">
        <v>1965364550.039979</v>
      </c>
      <c r="D43" s="291">
        <v>2308923710.7289577</v>
      </c>
      <c r="E43" s="291">
        <v>4274288260.7689366</v>
      </c>
      <c r="F43" s="292">
        <v>97653807.670501947</v>
      </c>
      <c r="G43" s="292">
        <v>19666171.243149009</v>
      </c>
      <c r="H43" s="178">
        <v>6.9035668873975942E-2</v>
      </c>
      <c r="I43" s="36"/>
      <c r="K43" s="209" t="b">
        <f>IF(ABS(E43-SUM(E9:E13,E22:E42))&lt;0.001,TRUE,FALSE)</f>
        <v>1</v>
      </c>
    </row>
    <row r="44" spans="1:11" s="28" customFormat="1" ht="13.5" customHeight="1" x14ac:dyDescent="0.2">
      <c r="A44" s="24"/>
      <c r="B44" s="31" t="s">
        <v>102</v>
      </c>
      <c r="C44" s="291"/>
      <c r="D44" s="291"/>
      <c r="E44" s="291"/>
      <c r="F44" s="292"/>
      <c r="G44" s="292"/>
      <c r="H44" s="178"/>
      <c r="I44" s="36"/>
      <c r="K44" s="5"/>
    </row>
    <row r="45" spans="1:11" ht="10.5" customHeight="1" x14ac:dyDescent="0.2">
      <c r="B45" s="16" t="s">
        <v>104</v>
      </c>
      <c r="C45" s="289">
        <v>1774169486.3699861</v>
      </c>
      <c r="D45" s="289">
        <v>3896858820.2600079</v>
      </c>
      <c r="E45" s="289">
        <v>5671028306.6299934</v>
      </c>
      <c r="F45" s="290">
        <v>2023631734.2600045</v>
      </c>
      <c r="G45" s="290">
        <v>33584856.870000005</v>
      </c>
      <c r="H45" s="179">
        <v>5.2603849929103719E-2</v>
      </c>
      <c r="I45" s="20"/>
    </row>
    <row r="46" spans="1:11" ht="10.5" customHeight="1" x14ac:dyDescent="0.2">
      <c r="B46" s="33" t="s">
        <v>106</v>
      </c>
      <c r="C46" s="289">
        <v>1771783225.1399863</v>
      </c>
      <c r="D46" s="289">
        <v>3872379078.8400073</v>
      </c>
      <c r="E46" s="289">
        <v>5644162303.9799948</v>
      </c>
      <c r="F46" s="290">
        <v>2000232864.1500049</v>
      </c>
      <c r="G46" s="290">
        <v>33430356.469999999</v>
      </c>
      <c r="H46" s="179">
        <v>5.2835376667968559E-2</v>
      </c>
      <c r="I46" s="34"/>
    </row>
    <row r="47" spans="1:11" ht="10.5" customHeight="1" x14ac:dyDescent="0.2">
      <c r="B47" s="33" t="s">
        <v>304</v>
      </c>
      <c r="C47" s="289">
        <v>43073757.219999798</v>
      </c>
      <c r="D47" s="289">
        <v>976945564.69000185</v>
      </c>
      <c r="E47" s="289">
        <v>1020019321.9100018</v>
      </c>
      <c r="F47" s="290">
        <v>829350064.01000178</v>
      </c>
      <c r="G47" s="290">
        <v>6335875.5799999954</v>
      </c>
      <c r="H47" s="179">
        <v>4.4194553869247644E-2</v>
      </c>
      <c r="I47" s="34"/>
    </row>
    <row r="48" spans="1:11" ht="10.5" customHeight="1" x14ac:dyDescent="0.2">
      <c r="B48" s="33" t="s">
        <v>305</v>
      </c>
      <c r="C48" s="289">
        <v>190850.44000000044</v>
      </c>
      <c r="D48" s="289">
        <v>23919949.389999807</v>
      </c>
      <c r="E48" s="289">
        <v>24110799.829999808</v>
      </c>
      <c r="F48" s="290">
        <v>23570256.009999808</v>
      </c>
      <c r="G48" s="290">
        <v>119690.16999999997</v>
      </c>
      <c r="H48" s="179">
        <v>-9.3385845626179131E-2</v>
      </c>
      <c r="I48" s="34"/>
    </row>
    <row r="49" spans="2:9" ht="10.5" customHeight="1" x14ac:dyDescent="0.2">
      <c r="B49" s="33" t="s">
        <v>306</v>
      </c>
      <c r="C49" s="289">
        <v>2718213.6599999825</v>
      </c>
      <c r="D49" s="289">
        <v>447785707.95000362</v>
      </c>
      <c r="E49" s="289">
        <v>450503921.61000365</v>
      </c>
      <c r="F49" s="290">
        <v>440165867.75000358</v>
      </c>
      <c r="G49" s="290">
        <v>2702955.42</v>
      </c>
      <c r="H49" s="179">
        <v>3.1838160359372925E-2</v>
      </c>
      <c r="I49" s="34"/>
    </row>
    <row r="50" spans="2:9" ht="10.5" customHeight="1" x14ac:dyDescent="0.2">
      <c r="B50" s="33" t="s">
        <v>307</v>
      </c>
      <c r="C50" s="289">
        <v>430790016.97999901</v>
      </c>
      <c r="D50" s="289">
        <v>375394673.51999885</v>
      </c>
      <c r="E50" s="289">
        <v>806184690.49999797</v>
      </c>
      <c r="F50" s="290">
        <v>38613647.480000056</v>
      </c>
      <c r="G50" s="290">
        <v>5151801.3399999933</v>
      </c>
      <c r="H50" s="179">
        <v>5.4779427319873619E-2</v>
      </c>
      <c r="I50" s="34"/>
    </row>
    <row r="51" spans="2:9" ht="10.5" customHeight="1" x14ac:dyDescent="0.2">
      <c r="B51" s="33" t="s">
        <v>308</v>
      </c>
      <c r="C51" s="289">
        <v>616079616.94998682</v>
      </c>
      <c r="D51" s="289">
        <v>564608459.49000001</v>
      </c>
      <c r="E51" s="289">
        <v>1180688076.4399869</v>
      </c>
      <c r="F51" s="290">
        <v>166974010.02999857</v>
      </c>
      <c r="G51" s="290">
        <v>6597389.8700000085</v>
      </c>
      <c r="H51" s="179">
        <v>4.8806456374766549E-2</v>
      </c>
      <c r="I51" s="34"/>
    </row>
    <row r="52" spans="2:9" ht="10.5" customHeight="1" x14ac:dyDescent="0.2">
      <c r="B52" s="33" t="s">
        <v>309</v>
      </c>
      <c r="C52" s="289">
        <v>678930769.8900007</v>
      </c>
      <c r="D52" s="289">
        <v>1483724723.8000035</v>
      </c>
      <c r="E52" s="289">
        <v>2162655493.6900043</v>
      </c>
      <c r="F52" s="290">
        <v>501559018.8700006</v>
      </c>
      <c r="G52" s="290">
        <v>12522644.09</v>
      </c>
      <c r="H52" s="179">
        <v>6.4922446216048479E-2</v>
      </c>
      <c r="I52" s="34"/>
    </row>
    <row r="53" spans="2:9" ht="10.5" customHeight="1" x14ac:dyDescent="0.2">
      <c r="B53" s="33" t="s">
        <v>105</v>
      </c>
      <c r="C53" s="289">
        <v>2386261.2299999995</v>
      </c>
      <c r="D53" s="289">
        <v>24479741.420000054</v>
      </c>
      <c r="E53" s="289">
        <v>26866002.650000054</v>
      </c>
      <c r="F53" s="290">
        <v>23398870.110000059</v>
      </c>
      <c r="G53" s="290">
        <v>154500.4</v>
      </c>
      <c r="H53" s="179">
        <v>6.1215532336302836E-3</v>
      </c>
      <c r="I53" s="34"/>
    </row>
    <row r="54" spans="2:9" ht="10.5" customHeight="1" x14ac:dyDescent="0.2">
      <c r="B54" s="16" t="s">
        <v>22</v>
      </c>
      <c r="C54" s="289">
        <v>913025255.10001314</v>
      </c>
      <c r="D54" s="289">
        <v>618064142.94811118</v>
      </c>
      <c r="E54" s="289">
        <v>1531089398.0481241</v>
      </c>
      <c r="F54" s="290">
        <v>127644319.60999988</v>
      </c>
      <c r="G54" s="290">
        <v>6924237.3195000021</v>
      </c>
      <c r="H54" s="179">
        <v>5.3543731458902455E-2</v>
      </c>
      <c r="I54" s="34"/>
    </row>
    <row r="55" spans="2:9" ht="10.5" customHeight="1" x14ac:dyDescent="0.2">
      <c r="B55" s="16" t="s">
        <v>387</v>
      </c>
      <c r="C55" s="289">
        <v>694303.57790100691</v>
      </c>
      <c r="D55" s="289">
        <v>7160985.3059789808</v>
      </c>
      <c r="E55" s="289">
        <v>7855288.8838799885</v>
      </c>
      <c r="F55" s="290">
        <v>452924.82344999973</v>
      </c>
      <c r="G55" s="290">
        <v>10031.995079999999</v>
      </c>
      <c r="H55" s="179">
        <v>-0.25627179211765816</v>
      </c>
      <c r="I55" s="34"/>
    </row>
    <row r="56" spans="2:9" ht="10.5" customHeight="1" x14ac:dyDescent="0.2">
      <c r="B56" s="16" t="s">
        <v>107</v>
      </c>
      <c r="C56" s="289"/>
      <c r="D56" s="289">
        <v>1100721713.5600021</v>
      </c>
      <c r="E56" s="289">
        <v>1100721713.5600021</v>
      </c>
      <c r="F56" s="290">
        <v>1092845280.620002</v>
      </c>
      <c r="G56" s="290">
        <v>5744254.0499999933</v>
      </c>
      <c r="H56" s="179">
        <v>0.13831081914284105</v>
      </c>
      <c r="I56" s="34"/>
    </row>
    <row r="57" spans="2:9" ht="10.5" customHeight="1" x14ac:dyDescent="0.2">
      <c r="B57" s="33" t="s">
        <v>110</v>
      </c>
      <c r="C57" s="289"/>
      <c r="D57" s="289">
        <v>329375122.24999923</v>
      </c>
      <c r="E57" s="289">
        <v>329375122.24999923</v>
      </c>
      <c r="F57" s="290">
        <v>329375122.24999923</v>
      </c>
      <c r="G57" s="290">
        <v>1719939.6399999966</v>
      </c>
      <c r="H57" s="179">
        <v>0.13549938402992856</v>
      </c>
      <c r="I57" s="34"/>
    </row>
    <row r="58" spans="2:9" ht="10.5" customHeight="1" x14ac:dyDescent="0.2">
      <c r="B58" s="33" t="s">
        <v>109</v>
      </c>
      <c r="C58" s="289"/>
      <c r="D58" s="289">
        <v>593488600.92000282</v>
      </c>
      <c r="E58" s="289">
        <v>593488600.92000282</v>
      </c>
      <c r="F58" s="290">
        <v>593488600.92000282</v>
      </c>
      <c r="G58" s="290">
        <v>3077564.4099999964</v>
      </c>
      <c r="H58" s="179">
        <v>0.14218724694960194</v>
      </c>
      <c r="I58" s="34"/>
    </row>
    <row r="59" spans="2:9" ht="10.5" customHeight="1" x14ac:dyDescent="0.2">
      <c r="B59" s="33" t="s">
        <v>112</v>
      </c>
      <c r="C59" s="289"/>
      <c r="D59" s="289">
        <v>175448907.44999999</v>
      </c>
      <c r="E59" s="289">
        <v>175448907.44999999</v>
      </c>
      <c r="F59" s="290">
        <v>169981057.44999999</v>
      </c>
      <c r="G59" s="290">
        <v>938250</v>
      </c>
      <c r="H59" s="179">
        <v>0.13073539179941163</v>
      </c>
      <c r="I59" s="34"/>
    </row>
    <row r="60" spans="2:9" ht="10.5" customHeight="1" x14ac:dyDescent="0.2">
      <c r="B60" s="33" t="s">
        <v>111</v>
      </c>
      <c r="C60" s="289"/>
      <c r="D60" s="289">
        <v>2409082.9400000004</v>
      </c>
      <c r="E60" s="289">
        <v>2409082.9400000004</v>
      </c>
      <c r="F60" s="290">
        <v>500</v>
      </c>
      <c r="G60" s="290">
        <v>8500</v>
      </c>
      <c r="H60" s="179">
        <v>0.12741877111588162</v>
      </c>
      <c r="I60" s="20"/>
    </row>
    <row r="61" spans="2:9" ht="10.5" customHeight="1" x14ac:dyDescent="0.2">
      <c r="B61" s="16" t="s">
        <v>103</v>
      </c>
      <c r="C61" s="289"/>
      <c r="D61" s="289"/>
      <c r="E61" s="289"/>
      <c r="F61" s="290"/>
      <c r="G61" s="290"/>
      <c r="H61" s="179"/>
      <c r="I61" s="20"/>
    </row>
    <row r="62" spans="2:9" ht="10.5" customHeight="1" x14ac:dyDescent="0.2">
      <c r="B62" s="16" t="s">
        <v>96</v>
      </c>
      <c r="C62" s="289"/>
      <c r="D62" s="289">
        <v>138.52500000000001</v>
      </c>
      <c r="E62" s="289">
        <v>138.52500000000001</v>
      </c>
      <c r="F62" s="290"/>
      <c r="G62" s="290"/>
      <c r="H62" s="179"/>
      <c r="I62" s="34"/>
    </row>
    <row r="63" spans="2:9" ht="10.5" customHeight="1" x14ac:dyDescent="0.2">
      <c r="B63" s="16" t="s">
        <v>95</v>
      </c>
      <c r="C63" s="289">
        <v>2346916.1400000053</v>
      </c>
      <c r="D63" s="289">
        <v>21387250.410000015</v>
      </c>
      <c r="E63" s="289">
        <v>23734166.550000019</v>
      </c>
      <c r="F63" s="290">
        <v>22959756.550000019</v>
      </c>
      <c r="G63" s="290">
        <v>59706.600000000028</v>
      </c>
      <c r="H63" s="179">
        <v>-4.6056104942277853E-2</v>
      </c>
      <c r="I63" s="34"/>
    </row>
    <row r="64" spans="2:9" ht="10.5" customHeight="1" x14ac:dyDescent="0.2">
      <c r="B64" s="16" t="s">
        <v>381</v>
      </c>
      <c r="C64" s="289">
        <v>18132346.749999944</v>
      </c>
      <c r="D64" s="289">
        <v>21281816.742500186</v>
      </c>
      <c r="E64" s="289">
        <v>39414163.492500134</v>
      </c>
      <c r="F64" s="290">
        <v>166102.63</v>
      </c>
      <c r="G64" s="290">
        <v>130035.75000000003</v>
      </c>
      <c r="H64" s="179">
        <v>0.2956282635156493</v>
      </c>
      <c r="I64" s="34"/>
    </row>
    <row r="65" spans="1:11" ht="10.5" customHeight="1" x14ac:dyDescent="0.2">
      <c r="B65" s="16" t="s">
        <v>418</v>
      </c>
      <c r="C65" s="289"/>
      <c r="D65" s="289">
        <v>620760.45736399991</v>
      </c>
      <c r="E65" s="289">
        <v>620760.45736399991</v>
      </c>
      <c r="F65" s="290"/>
      <c r="G65" s="290">
        <v>21420</v>
      </c>
      <c r="H65" s="179">
        <v>-0.21423008944087873</v>
      </c>
      <c r="I65" s="34"/>
    </row>
    <row r="66" spans="1:11" ht="10.5" customHeight="1" x14ac:dyDescent="0.2">
      <c r="B66" s="16" t="s">
        <v>417</v>
      </c>
      <c r="C66" s="289"/>
      <c r="D66" s="289">
        <v>1672014.6289600008</v>
      </c>
      <c r="E66" s="289">
        <v>1672014.6289600008</v>
      </c>
      <c r="F66" s="290"/>
      <c r="G66" s="290"/>
      <c r="H66" s="179">
        <v>4.786488474230266E-2</v>
      </c>
      <c r="I66" s="34"/>
    </row>
    <row r="67" spans="1:11" ht="10.5" customHeight="1" x14ac:dyDescent="0.2">
      <c r="B67" s="16" t="s">
        <v>441</v>
      </c>
      <c r="C67" s="289"/>
      <c r="D67" s="289">
        <v>127219832.49681197</v>
      </c>
      <c r="E67" s="289">
        <v>127219832.49681197</v>
      </c>
      <c r="F67" s="290"/>
      <c r="G67" s="290"/>
      <c r="H67" s="179">
        <v>0.15271326785920514</v>
      </c>
      <c r="I67" s="34"/>
    </row>
    <row r="68" spans="1:11" ht="10.5" customHeight="1" x14ac:dyDescent="0.2">
      <c r="B68" s="16" t="s">
        <v>346</v>
      </c>
      <c r="C68" s="289"/>
      <c r="D68" s="289">
        <v>759</v>
      </c>
      <c r="E68" s="289">
        <v>759</v>
      </c>
      <c r="F68" s="290"/>
      <c r="G68" s="290"/>
      <c r="H68" s="179">
        <v>6.4516129032258007E-2</v>
      </c>
      <c r="I68" s="34"/>
    </row>
    <row r="69" spans="1:11" ht="10.5" customHeight="1" x14ac:dyDescent="0.2">
      <c r="B69" s="16" t="s">
        <v>312</v>
      </c>
      <c r="C69" s="289"/>
      <c r="D69" s="289"/>
      <c r="E69" s="289"/>
      <c r="F69" s="290"/>
      <c r="G69" s="290"/>
      <c r="H69" s="179"/>
      <c r="I69" s="34"/>
    </row>
    <row r="70" spans="1:11" ht="10.5" customHeight="1" x14ac:dyDescent="0.2">
      <c r="B70" s="16" t="s">
        <v>313</v>
      </c>
      <c r="C70" s="289"/>
      <c r="D70" s="289"/>
      <c r="E70" s="289"/>
      <c r="F70" s="290"/>
      <c r="G70" s="290"/>
      <c r="H70" s="179"/>
      <c r="I70" s="34"/>
    </row>
    <row r="71" spans="1:11" ht="10.5" customHeight="1" x14ac:dyDescent="0.2">
      <c r="B71" s="16" t="s">
        <v>94</v>
      </c>
      <c r="C71" s="289">
        <v>192417.27000000025</v>
      </c>
      <c r="D71" s="289">
        <v>4362779.8299999991</v>
      </c>
      <c r="E71" s="289">
        <v>4555197.0999999996</v>
      </c>
      <c r="F71" s="290"/>
      <c r="G71" s="290">
        <v>15979.880000000001</v>
      </c>
      <c r="H71" s="179">
        <v>-4.7597531253809833E-2</v>
      </c>
      <c r="I71" s="34"/>
    </row>
    <row r="72" spans="1:11" ht="10.5" customHeight="1" x14ac:dyDescent="0.2">
      <c r="B72" s="16" t="s">
        <v>92</v>
      </c>
      <c r="C72" s="289">
        <v>860356.69000000029</v>
      </c>
      <c r="D72" s="289">
        <v>126044.81999999999</v>
      </c>
      <c r="E72" s="289">
        <v>986401.51000000036</v>
      </c>
      <c r="F72" s="290">
        <v>6208.1</v>
      </c>
      <c r="G72" s="290">
        <v>2731.87</v>
      </c>
      <c r="H72" s="179">
        <v>-0.33657081214664952</v>
      </c>
      <c r="I72" s="34"/>
    </row>
    <row r="73" spans="1:11" ht="10.5" customHeight="1" x14ac:dyDescent="0.2">
      <c r="B73" s="16" t="s">
        <v>93</v>
      </c>
      <c r="C73" s="289">
        <v>1585796.6</v>
      </c>
      <c r="D73" s="289">
        <v>284104.14</v>
      </c>
      <c r="E73" s="289">
        <v>1869900.7400000002</v>
      </c>
      <c r="F73" s="290">
        <v>55585.549999999996</v>
      </c>
      <c r="G73" s="290">
        <v>6086.18</v>
      </c>
      <c r="H73" s="179">
        <v>-0.23487460232286572</v>
      </c>
      <c r="I73" s="34"/>
      <c r="K73" s="28"/>
    </row>
    <row r="74" spans="1:11" ht="10.5" customHeight="1" x14ac:dyDescent="0.2">
      <c r="B74" s="16" t="s">
        <v>91</v>
      </c>
      <c r="C74" s="289">
        <v>964467.87000000011</v>
      </c>
      <c r="D74" s="289">
        <v>763838.32999999984</v>
      </c>
      <c r="E74" s="289">
        <v>1728306.2</v>
      </c>
      <c r="F74" s="290">
        <v>72973.14</v>
      </c>
      <c r="G74" s="290">
        <v>8051.42</v>
      </c>
      <c r="H74" s="179">
        <v>-1.7137046670234968E-2</v>
      </c>
      <c r="I74" s="34"/>
      <c r="K74" s="28"/>
    </row>
    <row r="75" spans="1:11" s="28" customFormat="1" ht="10.5" customHeight="1" x14ac:dyDescent="0.2">
      <c r="A75" s="24"/>
      <c r="B75" s="16" t="s">
        <v>100</v>
      </c>
      <c r="C75" s="289">
        <v>490387.24999999971</v>
      </c>
      <c r="D75" s="289">
        <v>1270538.33699</v>
      </c>
      <c r="E75" s="289">
        <v>1760925.5869899995</v>
      </c>
      <c r="F75" s="290">
        <v>23897.439999999973</v>
      </c>
      <c r="G75" s="290">
        <v>6222.8499999999995</v>
      </c>
      <c r="H75" s="179">
        <v>-0.10617706981021113</v>
      </c>
      <c r="I75" s="27"/>
      <c r="J75" s="5"/>
      <c r="K75" s="5"/>
    </row>
    <row r="76" spans="1:11" s="28" customFormat="1" ht="10.5" customHeight="1" x14ac:dyDescent="0.2">
      <c r="A76" s="24"/>
      <c r="B76" s="16" t="s">
        <v>388</v>
      </c>
      <c r="C76" s="289">
        <v>7225.7520989999903</v>
      </c>
      <c r="D76" s="289">
        <v>74525.764020999923</v>
      </c>
      <c r="E76" s="289">
        <v>81751.516119999913</v>
      </c>
      <c r="F76" s="290">
        <v>4713.6765499999974</v>
      </c>
      <c r="G76" s="290">
        <v>104.40492000000009</v>
      </c>
      <c r="H76" s="179">
        <v>-0.25627179211765827</v>
      </c>
      <c r="I76" s="27"/>
      <c r="J76" s="5"/>
      <c r="K76" s="5"/>
    </row>
    <row r="77" spans="1:11" ht="10.5" customHeight="1" x14ac:dyDescent="0.2">
      <c r="B77" s="16" t="s">
        <v>97</v>
      </c>
      <c r="C77" s="289"/>
      <c r="D77" s="289">
        <v>97.5</v>
      </c>
      <c r="E77" s="289">
        <v>97.5</v>
      </c>
      <c r="F77" s="290"/>
      <c r="G77" s="290"/>
      <c r="H77" s="179"/>
      <c r="I77" s="20"/>
    </row>
    <row r="78" spans="1:11" ht="10.5" customHeight="1" x14ac:dyDescent="0.2">
      <c r="B78" s="16" t="s">
        <v>380</v>
      </c>
      <c r="C78" s="289"/>
      <c r="D78" s="289"/>
      <c r="E78" s="289"/>
      <c r="F78" s="290"/>
      <c r="G78" s="290"/>
      <c r="H78" s="179"/>
      <c r="I78" s="20"/>
    </row>
    <row r="79" spans="1:11" ht="10.5" customHeight="1" x14ac:dyDescent="0.2">
      <c r="B79" s="16" t="s">
        <v>419</v>
      </c>
      <c r="C79" s="289"/>
      <c r="D79" s="289">
        <v>4105646.6802499979</v>
      </c>
      <c r="E79" s="289">
        <v>4105646.6802499979</v>
      </c>
      <c r="F79" s="290"/>
      <c r="G79" s="290"/>
      <c r="H79" s="179">
        <v>0.11017736806787903</v>
      </c>
      <c r="I79" s="20"/>
    </row>
    <row r="80" spans="1:11" ht="10.5" customHeight="1" x14ac:dyDescent="0.2">
      <c r="B80" s="16" t="s">
        <v>303</v>
      </c>
      <c r="C80" s="289"/>
      <c r="D80" s="289"/>
      <c r="E80" s="289"/>
      <c r="F80" s="290"/>
      <c r="G80" s="290"/>
      <c r="H80" s="179"/>
      <c r="I80" s="34"/>
    </row>
    <row r="81" spans="1:11" ht="10.5" customHeight="1" x14ac:dyDescent="0.2">
      <c r="B81" s="268" t="s">
        <v>255</v>
      </c>
      <c r="C81" s="289"/>
      <c r="D81" s="289">
        <v>2604058.1999999979</v>
      </c>
      <c r="E81" s="289">
        <v>2604058.1999999979</v>
      </c>
      <c r="F81" s="290">
        <v>2603158.1999999979</v>
      </c>
      <c r="G81" s="290">
        <v>19802.28</v>
      </c>
      <c r="H81" s="179">
        <v>-9.237353584894703E-2</v>
      </c>
      <c r="I81" s="34"/>
    </row>
    <row r="82" spans="1:11" ht="10.5" customHeight="1" x14ac:dyDescent="0.2">
      <c r="B82" s="16" t="s">
        <v>489</v>
      </c>
      <c r="C82" s="289"/>
      <c r="D82" s="289">
        <v>2306391.0466500013</v>
      </c>
      <c r="E82" s="289">
        <v>2306391.0466500013</v>
      </c>
      <c r="F82" s="290"/>
      <c r="G82" s="290"/>
      <c r="H82" s="179">
        <v>-0.28321829459751791</v>
      </c>
      <c r="I82" s="34"/>
    </row>
    <row r="83" spans="1:11" ht="10.5" customHeight="1" x14ac:dyDescent="0.2">
      <c r="B83" s="268" t="s">
        <v>487</v>
      </c>
      <c r="C83" s="289"/>
      <c r="D83" s="289">
        <v>98792.508000000002</v>
      </c>
      <c r="E83" s="289">
        <v>98792.508000000002</v>
      </c>
      <c r="F83" s="290"/>
      <c r="G83" s="290"/>
      <c r="H83" s="179">
        <v>-0.11113230879424396</v>
      </c>
      <c r="I83" s="34"/>
    </row>
    <row r="84" spans="1:11" ht="10.5" customHeight="1" x14ac:dyDescent="0.2">
      <c r="B84" s="16" t="s">
        <v>420</v>
      </c>
      <c r="C84" s="289"/>
      <c r="D84" s="289">
        <v>8936752.073274998</v>
      </c>
      <c r="E84" s="289">
        <v>8936752.073274998</v>
      </c>
      <c r="F84" s="290"/>
      <c r="G84" s="290"/>
      <c r="H84" s="179">
        <v>0.38750528058328326</v>
      </c>
      <c r="I84" s="34"/>
    </row>
    <row r="85" spans="1:11" ht="10.5" customHeight="1" x14ac:dyDescent="0.2">
      <c r="B85" s="574" t="s">
        <v>447</v>
      </c>
      <c r="C85" s="289"/>
      <c r="D85" s="289">
        <v>53490</v>
      </c>
      <c r="E85" s="289">
        <v>53490</v>
      </c>
      <c r="F85" s="290"/>
      <c r="G85" s="290"/>
      <c r="H85" s="179">
        <v>-0.83494001184951117</v>
      </c>
      <c r="I85" s="34"/>
    </row>
    <row r="86" spans="1:11" ht="10.5" hidden="1" customHeight="1" x14ac:dyDescent="0.2">
      <c r="B86" s="574"/>
      <c r="C86" s="289"/>
      <c r="D86" s="289"/>
      <c r="E86" s="289"/>
      <c r="F86" s="290"/>
      <c r="G86" s="290"/>
      <c r="H86" s="179"/>
      <c r="I86" s="34"/>
    </row>
    <row r="87" spans="1:11" ht="10.5" customHeight="1" x14ac:dyDescent="0.2">
      <c r="B87" s="16" t="s">
        <v>99</v>
      </c>
      <c r="C87" s="289">
        <v>2336012.7300000307</v>
      </c>
      <c r="D87" s="289">
        <v>2080701.8200199995</v>
      </c>
      <c r="E87" s="289">
        <v>4416714.5500200307</v>
      </c>
      <c r="F87" s="290">
        <v>360664.63066500024</v>
      </c>
      <c r="G87" s="290">
        <v>15311.747783999997</v>
      </c>
      <c r="H87" s="179">
        <v>4.7667081766340935E-2</v>
      </c>
      <c r="I87" s="34"/>
    </row>
    <row r="88" spans="1:11" ht="10.5" customHeight="1" x14ac:dyDescent="0.2">
      <c r="B88" s="16" t="s">
        <v>283</v>
      </c>
      <c r="C88" s="289"/>
      <c r="D88" s="289">
        <v>-16864098</v>
      </c>
      <c r="E88" s="289">
        <v>-16864098</v>
      </c>
      <c r="F88" s="290">
        <v>-153480</v>
      </c>
      <c r="G88" s="290">
        <v>-119112</v>
      </c>
      <c r="H88" s="179">
        <v>0.10843455692912829</v>
      </c>
      <c r="I88" s="34"/>
    </row>
    <row r="89" spans="1:11" ht="10.5" customHeight="1" x14ac:dyDescent="0.2">
      <c r="B89" s="16" t="s">
        <v>279</v>
      </c>
      <c r="C89" s="289">
        <v>65.900000000000006</v>
      </c>
      <c r="D89" s="289">
        <v>-128988307</v>
      </c>
      <c r="E89" s="289">
        <v>-128988241.09999999</v>
      </c>
      <c r="F89" s="290">
        <v>-499945</v>
      </c>
      <c r="G89" s="290">
        <v>-731957</v>
      </c>
      <c r="H89" s="179">
        <v>0.35970121799045196</v>
      </c>
      <c r="I89" s="20"/>
    </row>
    <row r="90" spans="1:11" s="28" customFormat="1" ht="15.75" customHeight="1" x14ac:dyDescent="0.2">
      <c r="A90" s="24"/>
      <c r="B90" s="35" t="s">
        <v>108</v>
      </c>
      <c r="C90" s="291">
        <v>2714805037.9999995</v>
      </c>
      <c r="D90" s="291">
        <v>5676203590.3839417</v>
      </c>
      <c r="E90" s="291">
        <v>8391008628.3839417</v>
      </c>
      <c r="F90" s="292">
        <v>3270173894.2306719</v>
      </c>
      <c r="G90" s="292">
        <v>45697764.217283994</v>
      </c>
      <c r="H90" s="178">
        <v>6.0832070875844524E-2</v>
      </c>
      <c r="I90" s="36"/>
      <c r="J90" s="5"/>
      <c r="K90" s="209" t="b">
        <f>IF(ABS(E90-SUM(E45,E54:E56,E61:E89))&lt;0.001,TRUE,FALSE)</f>
        <v>1</v>
      </c>
    </row>
    <row r="91" spans="1:11" ht="15.75" customHeight="1" x14ac:dyDescent="0.2">
      <c r="B91" s="31" t="s">
        <v>341</v>
      </c>
      <c r="C91" s="289"/>
      <c r="D91" s="289"/>
      <c r="E91" s="289"/>
      <c r="F91" s="290"/>
      <c r="G91" s="290"/>
      <c r="H91" s="179"/>
      <c r="I91" s="34"/>
    </row>
    <row r="92" spans="1:11" s="28" customFormat="1" ht="13.5" customHeight="1" x14ac:dyDescent="0.2">
      <c r="A92" s="24"/>
      <c r="B92" s="16" t="s">
        <v>22</v>
      </c>
      <c r="C92" s="289">
        <v>2635203135.8499904</v>
      </c>
      <c r="D92" s="289">
        <v>1638971145.999589</v>
      </c>
      <c r="E92" s="289">
        <v>4274174281.8495793</v>
      </c>
      <c r="F92" s="290">
        <v>201326143.0399999</v>
      </c>
      <c r="G92" s="290">
        <v>24515998.980750009</v>
      </c>
      <c r="H92" s="179">
        <v>7.5581949004456028E-2</v>
      </c>
      <c r="I92" s="36"/>
      <c r="K92" s="5"/>
    </row>
    <row r="93" spans="1:11" ht="10.5" customHeight="1" x14ac:dyDescent="0.2">
      <c r="B93" s="16" t="s">
        <v>387</v>
      </c>
      <c r="C93" s="289">
        <v>766499.90750900737</v>
      </c>
      <c r="D93" s="289">
        <v>8660221.0352429841</v>
      </c>
      <c r="E93" s="289">
        <v>9426720.9427519925</v>
      </c>
      <c r="F93" s="290">
        <v>492228.45664999983</v>
      </c>
      <c r="G93" s="290">
        <v>11407.987879999997</v>
      </c>
      <c r="H93" s="179">
        <v>-0.29287741873157913</v>
      </c>
      <c r="I93" s="34"/>
    </row>
    <row r="94" spans="1:11" ht="10.5" customHeight="1" x14ac:dyDescent="0.2">
      <c r="B94" s="16" t="s">
        <v>104</v>
      </c>
      <c r="C94" s="289">
        <v>1912261384.9399881</v>
      </c>
      <c r="D94" s="289">
        <v>4025191408.9600077</v>
      </c>
      <c r="E94" s="289">
        <v>5937452793.8999949</v>
      </c>
      <c r="F94" s="290">
        <v>2044963184.0200045</v>
      </c>
      <c r="G94" s="290">
        <v>35010350.769999996</v>
      </c>
      <c r="H94" s="179">
        <v>5.2001236087435343E-2</v>
      </c>
      <c r="I94" s="34"/>
      <c r="K94" s="28"/>
    </row>
    <row r="95" spans="1:11" ht="10.5" customHeight="1" x14ac:dyDescent="0.2">
      <c r="B95" s="33" t="s">
        <v>106</v>
      </c>
      <c r="C95" s="289">
        <v>1909386874.4499879</v>
      </c>
      <c r="D95" s="289">
        <v>3997856881.2900076</v>
      </c>
      <c r="E95" s="289">
        <v>5907243755.739996</v>
      </c>
      <c r="F95" s="290">
        <v>2018834137.6100044</v>
      </c>
      <c r="G95" s="290">
        <v>34843249.389999993</v>
      </c>
      <c r="H95" s="179">
        <v>5.2332874129046081E-2</v>
      </c>
      <c r="I95" s="34"/>
      <c r="K95" s="28"/>
    </row>
    <row r="96" spans="1:11" s="28" customFormat="1" ht="10.5" customHeight="1" x14ac:dyDescent="0.2">
      <c r="A96" s="24"/>
      <c r="B96" s="33" t="s">
        <v>304</v>
      </c>
      <c r="C96" s="289">
        <v>52884064.429999754</v>
      </c>
      <c r="D96" s="289">
        <v>981709767.99000204</v>
      </c>
      <c r="E96" s="289">
        <v>1034593832.4200017</v>
      </c>
      <c r="F96" s="290">
        <v>830723769.41000187</v>
      </c>
      <c r="G96" s="290">
        <v>6425182.8499999959</v>
      </c>
      <c r="H96" s="179">
        <v>4.4386140623796644E-2</v>
      </c>
      <c r="I96" s="27"/>
      <c r="J96" s="5"/>
    </row>
    <row r="97" spans="1:11" s="28" customFormat="1" ht="10.5" customHeight="1" x14ac:dyDescent="0.2">
      <c r="A97" s="24"/>
      <c r="B97" s="33" t="s">
        <v>305</v>
      </c>
      <c r="C97" s="289">
        <v>192044.60000000044</v>
      </c>
      <c r="D97" s="289">
        <v>23921717.589999806</v>
      </c>
      <c r="E97" s="289">
        <v>24113762.189999804</v>
      </c>
      <c r="F97" s="290">
        <v>23571293.089999806</v>
      </c>
      <c r="G97" s="290">
        <v>119690.16999999997</v>
      </c>
      <c r="H97" s="179">
        <v>-9.3395150137085658E-2</v>
      </c>
      <c r="I97" s="27"/>
      <c r="J97" s="5"/>
    </row>
    <row r="98" spans="1:11" s="28" customFormat="1" ht="10.5" customHeight="1" x14ac:dyDescent="0.2">
      <c r="A98" s="24"/>
      <c r="B98" s="33" t="s">
        <v>306</v>
      </c>
      <c r="C98" s="289">
        <v>2722609.8999999827</v>
      </c>
      <c r="D98" s="289">
        <v>447943816.4100036</v>
      </c>
      <c r="E98" s="289">
        <v>450666426.31000364</v>
      </c>
      <c r="F98" s="290">
        <v>440303659.97000366</v>
      </c>
      <c r="G98" s="290">
        <v>2703436.4699999997</v>
      </c>
      <c r="H98" s="179">
        <v>3.1866553844874135E-2</v>
      </c>
      <c r="I98" s="27"/>
      <c r="J98" s="5"/>
    </row>
    <row r="99" spans="1:11" s="28" customFormat="1" ht="10.5" customHeight="1" x14ac:dyDescent="0.2">
      <c r="A99" s="24"/>
      <c r="B99" s="33" t="s">
        <v>307</v>
      </c>
      <c r="C99" s="289">
        <v>480227632.30000061</v>
      </c>
      <c r="D99" s="289">
        <v>420286663.40999877</v>
      </c>
      <c r="E99" s="289">
        <v>900514295.70999932</v>
      </c>
      <c r="F99" s="290">
        <v>41501037.900000058</v>
      </c>
      <c r="G99" s="290">
        <v>5645658.3199999928</v>
      </c>
      <c r="H99" s="179">
        <v>3.6952517714652355E-2</v>
      </c>
      <c r="I99" s="27"/>
      <c r="J99" s="5"/>
    </row>
    <row r="100" spans="1:11" s="28" customFormat="1" ht="10.5" customHeight="1" x14ac:dyDescent="0.2">
      <c r="A100" s="24"/>
      <c r="B100" s="33" t="s">
        <v>308</v>
      </c>
      <c r="C100" s="289">
        <v>618607167.41998684</v>
      </c>
      <c r="D100" s="289">
        <v>564933090.99000001</v>
      </c>
      <c r="E100" s="289">
        <v>1183540258.409987</v>
      </c>
      <c r="F100" s="290">
        <v>167027345.26999858</v>
      </c>
      <c r="G100" s="290">
        <v>6613594.9200000102</v>
      </c>
      <c r="H100" s="179">
        <v>4.9204569944074406E-2</v>
      </c>
      <c r="I100" s="27"/>
      <c r="J100" s="5"/>
    </row>
    <row r="101" spans="1:11" s="28" customFormat="1" ht="10.5" customHeight="1" x14ac:dyDescent="0.2">
      <c r="A101" s="24"/>
      <c r="B101" s="33" t="s">
        <v>309</v>
      </c>
      <c r="C101" s="289">
        <v>754753355.80000091</v>
      </c>
      <c r="D101" s="289">
        <v>1559061824.9000037</v>
      </c>
      <c r="E101" s="289">
        <v>2313815180.7000041</v>
      </c>
      <c r="F101" s="290">
        <v>515707031.97000057</v>
      </c>
      <c r="G101" s="290">
        <v>13335686.660000002</v>
      </c>
      <c r="H101" s="179">
        <v>6.9703033610413412E-2</v>
      </c>
      <c r="I101" s="27"/>
      <c r="J101" s="5"/>
      <c r="K101" s="5"/>
    </row>
    <row r="102" spans="1:11" s="28" customFormat="1" ht="10.5" customHeight="1" x14ac:dyDescent="0.2">
      <c r="A102" s="24"/>
      <c r="B102" s="33" t="s">
        <v>105</v>
      </c>
      <c r="C102" s="289">
        <v>2874510.4900000021</v>
      </c>
      <c r="D102" s="289">
        <v>27334527.670000054</v>
      </c>
      <c r="E102" s="289">
        <v>30209038.160000056</v>
      </c>
      <c r="F102" s="290">
        <v>26129046.410000063</v>
      </c>
      <c r="G102" s="290">
        <v>167101.37999999998</v>
      </c>
      <c r="H102" s="179">
        <v>-9.0654256862265914E-3</v>
      </c>
      <c r="I102" s="27"/>
      <c r="J102" s="5"/>
      <c r="K102" s="5"/>
    </row>
    <row r="103" spans="1:11" ht="10.5" customHeight="1" x14ac:dyDescent="0.2">
      <c r="B103" s="16" t="s">
        <v>100</v>
      </c>
      <c r="C103" s="289">
        <v>53537433.340000577</v>
      </c>
      <c r="D103" s="289">
        <v>255512099.12571982</v>
      </c>
      <c r="E103" s="289">
        <v>309049532.46572042</v>
      </c>
      <c r="F103" s="290">
        <v>162927.62999999998</v>
      </c>
      <c r="G103" s="290">
        <v>1018036.4900000002</v>
      </c>
      <c r="H103" s="179">
        <v>-2.9702566881296466E-2</v>
      </c>
      <c r="I103" s="34"/>
    </row>
    <row r="104" spans="1:11" ht="10.5" customHeight="1" x14ac:dyDescent="0.2">
      <c r="B104" s="16" t="s">
        <v>388</v>
      </c>
      <c r="C104" s="289">
        <v>104345.39249099925</v>
      </c>
      <c r="D104" s="289">
        <v>2091321.294756999</v>
      </c>
      <c r="E104" s="289">
        <v>2195666.6872479981</v>
      </c>
      <c r="F104" s="290">
        <v>57585.543349999964</v>
      </c>
      <c r="G104" s="290">
        <v>1955.4121200000006</v>
      </c>
      <c r="H104" s="179">
        <v>-0.42745129498170886</v>
      </c>
      <c r="I104" s="34"/>
    </row>
    <row r="105" spans="1:11" ht="10.5" customHeight="1" x14ac:dyDescent="0.2">
      <c r="B105" s="16" t="s">
        <v>107</v>
      </c>
      <c r="C105" s="289"/>
      <c r="D105" s="289">
        <v>1100721713.5600021</v>
      </c>
      <c r="E105" s="289">
        <v>1100721713.5600021</v>
      </c>
      <c r="F105" s="290">
        <v>1092845280.620002</v>
      </c>
      <c r="G105" s="290">
        <v>5744254.0499999933</v>
      </c>
      <c r="H105" s="179">
        <v>0.13831081914284105</v>
      </c>
      <c r="I105" s="34"/>
      <c r="K105" s="28"/>
    </row>
    <row r="106" spans="1:11" ht="10.5" customHeight="1" x14ac:dyDescent="0.2">
      <c r="B106" s="33" t="s">
        <v>110</v>
      </c>
      <c r="C106" s="289"/>
      <c r="D106" s="289">
        <v>329375122.24999923</v>
      </c>
      <c r="E106" s="289">
        <v>329375122.24999923</v>
      </c>
      <c r="F106" s="290">
        <v>329375122.24999923</v>
      </c>
      <c r="G106" s="290">
        <v>1719939.6399999966</v>
      </c>
      <c r="H106" s="179">
        <v>0.13549938402992856</v>
      </c>
      <c r="I106" s="34"/>
    </row>
    <row r="107" spans="1:11" s="28" customFormat="1" ht="10.5" customHeight="1" x14ac:dyDescent="0.2">
      <c r="A107" s="24"/>
      <c r="B107" s="33" t="s">
        <v>109</v>
      </c>
      <c r="C107" s="289"/>
      <c r="D107" s="289">
        <v>593488600.92000282</v>
      </c>
      <c r="E107" s="289">
        <v>593488600.92000282</v>
      </c>
      <c r="F107" s="290">
        <v>593488600.92000282</v>
      </c>
      <c r="G107" s="290">
        <v>3077564.4099999964</v>
      </c>
      <c r="H107" s="179">
        <v>0.14218724694960194</v>
      </c>
      <c r="I107" s="27"/>
      <c r="J107" s="5"/>
      <c r="K107" s="5"/>
    </row>
    <row r="108" spans="1:11" ht="10.5" customHeight="1" x14ac:dyDescent="0.2">
      <c r="B108" s="33" t="s">
        <v>112</v>
      </c>
      <c r="C108" s="289"/>
      <c r="D108" s="289">
        <v>175448907.44999999</v>
      </c>
      <c r="E108" s="289">
        <v>175448907.44999999</v>
      </c>
      <c r="F108" s="290">
        <v>169981057.44999999</v>
      </c>
      <c r="G108" s="290">
        <v>938250</v>
      </c>
      <c r="H108" s="179">
        <v>0.13073539179941163</v>
      </c>
      <c r="I108" s="34"/>
    </row>
    <row r="109" spans="1:11" ht="10.5" customHeight="1" x14ac:dyDescent="0.2">
      <c r="B109" s="33" t="s">
        <v>111</v>
      </c>
      <c r="C109" s="289"/>
      <c r="D109" s="289">
        <v>2409082.9400000004</v>
      </c>
      <c r="E109" s="289">
        <v>2409082.9400000004</v>
      </c>
      <c r="F109" s="290">
        <v>500</v>
      </c>
      <c r="G109" s="290">
        <v>8500</v>
      </c>
      <c r="H109" s="179">
        <v>0.12741877111588162</v>
      </c>
      <c r="I109" s="34"/>
    </row>
    <row r="110" spans="1:11" ht="10.5" customHeight="1" x14ac:dyDescent="0.2">
      <c r="B110" s="16" t="s">
        <v>97</v>
      </c>
      <c r="C110" s="289"/>
      <c r="D110" s="289">
        <v>97.5</v>
      </c>
      <c r="E110" s="289">
        <v>97.5</v>
      </c>
      <c r="F110" s="290"/>
      <c r="G110" s="290"/>
      <c r="H110" s="179"/>
      <c r="I110" s="20"/>
    </row>
    <row r="111" spans="1:11" ht="10.5" customHeight="1" x14ac:dyDescent="0.2">
      <c r="B111" s="16" t="s">
        <v>380</v>
      </c>
      <c r="C111" s="289"/>
      <c r="D111" s="289"/>
      <c r="E111" s="289"/>
      <c r="F111" s="290"/>
      <c r="G111" s="290"/>
      <c r="H111" s="179"/>
      <c r="I111" s="20"/>
    </row>
    <row r="112" spans="1:11" ht="10.5" customHeight="1" x14ac:dyDescent="0.2">
      <c r="B112" s="16" t="s">
        <v>419</v>
      </c>
      <c r="C112" s="289"/>
      <c r="D112" s="289">
        <v>434190814.15196198</v>
      </c>
      <c r="E112" s="289">
        <v>434190814.15196198</v>
      </c>
      <c r="F112" s="290"/>
      <c r="G112" s="290"/>
      <c r="H112" s="179">
        <v>6.4772118915624954E-2</v>
      </c>
      <c r="I112" s="20"/>
    </row>
    <row r="113" spans="1:11" ht="10.5" customHeight="1" x14ac:dyDescent="0.25">
      <c r="B113" s="16" t="s">
        <v>103</v>
      </c>
      <c r="C113" s="289"/>
      <c r="D113" s="289"/>
      <c r="E113" s="289"/>
      <c r="F113" s="290"/>
      <c r="G113" s="290"/>
      <c r="H113" s="179"/>
      <c r="I113" s="34"/>
      <c r="K113" s="40"/>
    </row>
    <row r="114" spans="1:11" ht="10.5" customHeight="1" x14ac:dyDescent="0.25">
      <c r="B114" s="16" t="s">
        <v>96</v>
      </c>
      <c r="C114" s="289"/>
      <c r="D114" s="289">
        <v>138.52500000000001</v>
      </c>
      <c r="E114" s="289">
        <v>138.52500000000001</v>
      </c>
      <c r="F114" s="290"/>
      <c r="G114" s="290"/>
      <c r="H114" s="179"/>
      <c r="I114" s="34"/>
      <c r="K114" s="40"/>
    </row>
    <row r="115" spans="1:11" s="40" customFormat="1" ht="10.5" customHeight="1" x14ac:dyDescent="0.25">
      <c r="A115" s="38"/>
      <c r="B115" s="16" t="s">
        <v>95</v>
      </c>
      <c r="C115" s="289">
        <v>2565683.8800000059</v>
      </c>
      <c r="D115" s="289">
        <v>22203695.220000017</v>
      </c>
      <c r="E115" s="289">
        <v>24769379.100000028</v>
      </c>
      <c r="F115" s="290">
        <v>23993863.300000027</v>
      </c>
      <c r="G115" s="290">
        <v>63109.480000000032</v>
      </c>
      <c r="H115" s="285">
        <v>-4.8987797039995562E-2</v>
      </c>
      <c r="I115" s="39"/>
      <c r="J115" s="5"/>
    </row>
    <row r="116" spans="1:11" s="40" customFormat="1" ht="10.5" customHeight="1" x14ac:dyDescent="0.25">
      <c r="A116" s="38"/>
      <c r="B116" s="16" t="s">
        <v>381</v>
      </c>
      <c r="C116" s="289">
        <v>60859234.489999838</v>
      </c>
      <c r="D116" s="289">
        <v>46705709.760731146</v>
      </c>
      <c r="E116" s="289">
        <v>107564944.25073096</v>
      </c>
      <c r="F116" s="290">
        <v>171215.63</v>
      </c>
      <c r="G116" s="290">
        <v>638109.3600000001</v>
      </c>
      <c r="H116" s="285">
        <v>0.13781775420389963</v>
      </c>
      <c r="I116" s="39"/>
      <c r="J116" s="5"/>
      <c r="K116" s="5"/>
    </row>
    <row r="117" spans="1:11" s="40" customFormat="1" ht="10.5" customHeight="1" x14ac:dyDescent="0.25">
      <c r="A117" s="38"/>
      <c r="B117" s="16" t="s">
        <v>418</v>
      </c>
      <c r="C117" s="289"/>
      <c r="D117" s="289">
        <v>620760.45736399991</v>
      </c>
      <c r="E117" s="289">
        <v>620760.45736399991</v>
      </c>
      <c r="F117" s="290"/>
      <c r="G117" s="290">
        <v>21420</v>
      </c>
      <c r="H117" s="285">
        <v>-0.21423008944087873</v>
      </c>
      <c r="I117" s="39"/>
      <c r="J117" s="5"/>
      <c r="K117" s="5"/>
    </row>
    <row r="118" spans="1:11" ht="10.5" customHeight="1" x14ac:dyDescent="0.2">
      <c r="B118" s="16" t="s">
        <v>417</v>
      </c>
      <c r="C118" s="289"/>
      <c r="D118" s="289">
        <v>6354834.0794799943</v>
      </c>
      <c r="E118" s="289">
        <v>6354834.0794799943</v>
      </c>
      <c r="F118" s="290"/>
      <c r="G118" s="290"/>
      <c r="H118" s="179">
        <v>5.7145797570543611E-3</v>
      </c>
      <c r="I118" s="34"/>
    </row>
    <row r="119" spans="1:11" ht="10.5" customHeight="1" x14ac:dyDescent="0.2">
      <c r="B119" s="16" t="s">
        <v>441</v>
      </c>
      <c r="C119" s="289"/>
      <c r="D119" s="289">
        <v>624877067.84813428</v>
      </c>
      <c r="E119" s="289">
        <v>624877067.84813428</v>
      </c>
      <c r="F119" s="290"/>
      <c r="G119" s="290"/>
      <c r="H119" s="179">
        <v>7.4704892336051598E-2</v>
      </c>
      <c r="I119" s="34"/>
    </row>
    <row r="120" spans="1:11" ht="10.5" customHeight="1" x14ac:dyDescent="0.2">
      <c r="B120" s="16" t="s">
        <v>346</v>
      </c>
      <c r="C120" s="289"/>
      <c r="D120" s="289">
        <v>82984</v>
      </c>
      <c r="E120" s="289">
        <v>82984</v>
      </c>
      <c r="F120" s="290"/>
      <c r="G120" s="290"/>
      <c r="H120" s="179">
        <v>0.27266313932980601</v>
      </c>
      <c r="I120" s="34"/>
    </row>
    <row r="121" spans="1:11" ht="10.5" customHeight="1" x14ac:dyDescent="0.2">
      <c r="B121" s="16" t="s">
        <v>312</v>
      </c>
      <c r="C121" s="289"/>
      <c r="D121" s="289"/>
      <c r="E121" s="289"/>
      <c r="F121" s="290"/>
      <c r="G121" s="290"/>
      <c r="H121" s="179"/>
      <c r="I121" s="34"/>
    </row>
    <row r="122" spans="1:11" ht="10.5" customHeight="1" x14ac:dyDescent="0.2">
      <c r="B122" s="16" t="s">
        <v>313</v>
      </c>
      <c r="C122" s="289"/>
      <c r="D122" s="289"/>
      <c r="E122" s="289"/>
      <c r="F122" s="290"/>
      <c r="G122" s="290"/>
      <c r="H122" s="179"/>
      <c r="I122" s="34"/>
      <c r="K122" s="28"/>
    </row>
    <row r="123" spans="1:11" ht="10.5" customHeight="1" x14ac:dyDescent="0.2">
      <c r="B123" s="16" t="s">
        <v>91</v>
      </c>
      <c r="C123" s="289">
        <v>8837969.1100000013</v>
      </c>
      <c r="D123" s="289">
        <v>5245854.58</v>
      </c>
      <c r="E123" s="289">
        <v>14083823.690000001</v>
      </c>
      <c r="F123" s="290">
        <v>425947.60000000003</v>
      </c>
      <c r="G123" s="290">
        <v>98821.05</v>
      </c>
      <c r="H123" s="179">
        <v>2.6977185744350596E-2</v>
      </c>
      <c r="I123" s="34"/>
    </row>
    <row r="124" spans="1:11" ht="10.5" customHeight="1" x14ac:dyDescent="0.2">
      <c r="B124" s="16" t="s">
        <v>94</v>
      </c>
      <c r="C124" s="289">
        <v>192417.27000000025</v>
      </c>
      <c r="D124" s="289">
        <v>4362779.8299999991</v>
      </c>
      <c r="E124" s="289">
        <v>4555197.0999999996</v>
      </c>
      <c r="F124" s="290"/>
      <c r="G124" s="290">
        <v>15979.880000000001</v>
      </c>
      <c r="H124" s="179">
        <v>-4.7597531253809833E-2</v>
      </c>
      <c r="I124" s="34"/>
    </row>
    <row r="125" spans="1:11" s="28" customFormat="1" ht="10.5" customHeight="1" x14ac:dyDescent="0.2">
      <c r="A125" s="24"/>
      <c r="B125" s="16" t="s">
        <v>92</v>
      </c>
      <c r="C125" s="289">
        <v>860356.69000000029</v>
      </c>
      <c r="D125" s="289">
        <v>126044.81999999999</v>
      </c>
      <c r="E125" s="289">
        <v>986401.51000000036</v>
      </c>
      <c r="F125" s="290">
        <v>6208.1</v>
      </c>
      <c r="G125" s="290">
        <v>2731.87</v>
      </c>
      <c r="H125" s="179">
        <v>-0.33657081214664952</v>
      </c>
      <c r="I125" s="27"/>
      <c r="J125" s="5"/>
      <c r="K125" s="5"/>
    </row>
    <row r="126" spans="1:11" ht="10.5" customHeight="1" x14ac:dyDescent="0.2">
      <c r="B126" s="16" t="s">
        <v>93</v>
      </c>
      <c r="C126" s="289">
        <v>1585796.6</v>
      </c>
      <c r="D126" s="289">
        <v>284104.14</v>
      </c>
      <c r="E126" s="289">
        <v>1869900.7400000002</v>
      </c>
      <c r="F126" s="290">
        <v>55585.549999999996</v>
      </c>
      <c r="G126" s="290">
        <v>6086.18</v>
      </c>
      <c r="H126" s="179">
        <v>-0.23487460232286572</v>
      </c>
      <c r="I126" s="34"/>
    </row>
    <row r="127" spans="1:11" ht="10.5" customHeight="1" x14ac:dyDescent="0.2">
      <c r="B127" s="16" t="s">
        <v>252</v>
      </c>
      <c r="C127" s="289"/>
      <c r="D127" s="289"/>
      <c r="E127" s="289"/>
      <c r="F127" s="290"/>
      <c r="G127" s="290"/>
      <c r="H127" s="179"/>
      <c r="I127" s="34"/>
    </row>
    <row r="128" spans="1:11" ht="10.5" customHeight="1" x14ac:dyDescent="0.2">
      <c r="B128" s="16" t="s">
        <v>303</v>
      </c>
      <c r="C128" s="289"/>
      <c r="D128" s="289"/>
      <c r="E128" s="289"/>
      <c r="F128" s="290"/>
      <c r="G128" s="290"/>
      <c r="H128" s="179"/>
      <c r="I128" s="34"/>
    </row>
    <row r="129" spans="1:11" ht="10.5" customHeight="1" x14ac:dyDescent="0.2">
      <c r="B129" s="268" t="s">
        <v>255</v>
      </c>
      <c r="C129" s="289"/>
      <c r="D129" s="289">
        <v>2604058.1999999979</v>
      </c>
      <c r="E129" s="289">
        <v>2604058.1999999979</v>
      </c>
      <c r="F129" s="290">
        <v>2603158.1999999979</v>
      </c>
      <c r="G129" s="290">
        <v>19802.28</v>
      </c>
      <c r="H129" s="179">
        <v>-9.237353584894703E-2</v>
      </c>
      <c r="I129" s="34"/>
    </row>
    <row r="130" spans="1:11" ht="10.5" customHeight="1" x14ac:dyDescent="0.2">
      <c r="B130" s="16" t="s">
        <v>489</v>
      </c>
      <c r="C130" s="289"/>
      <c r="D130" s="289">
        <v>27514270.750050016</v>
      </c>
      <c r="E130" s="289">
        <v>27514270.750050016</v>
      </c>
      <c r="F130" s="290"/>
      <c r="G130" s="290"/>
      <c r="H130" s="179"/>
      <c r="I130" s="34"/>
    </row>
    <row r="131" spans="1:11" ht="10.5" customHeight="1" x14ac:dyDescent="0.2">
      <c r="B131" s="268" t="s">
        <v>487</v>
      </c>
      <c r="C131" s="289"/>
      <c r="D131" s="289">
        <v>17681696.406199992</v>
      </c>
      <c r="E131" s="289">
        <v>17681696.406199992</v>
      </c>
      <c r="F131" s="290"/>
      <c r="G131" s="290"/>
      <c r="H131" s="179">
        <v>0.30689439438744115</v>
      </c>
      <c r="I131" s="34"/>
    </row>
    <row r="132" spans="1:11" ht="10.5" customHeight="1" x14ac:dyDescent="0.2">
      <c r="B132" s="16" t="s">
        <v>420</v>
      </c>
      <c r="C132" s="289"/>
      <c r="D132" s="289">
        <v>38874635.021696001</v>
      </c>
      <c r="E132" s="289">
        <v>38874635.021696001</v>
      </c>
      <c r="F132" s="290"/>
      <c r="G132" s="290"/>
      <c r="H132" s="179">
        <v>0.18597759564389449</v>
      </c>
      <c r="I132" s="34"/>
    </row>
    <row r="133" spans="1:11" ht="10.5" customHeight="1" x14ac:dyDescent="0.2">
      <c r="B133" s="574" t="s">
        <v>449</v>
      </c>
      <c r="C133" s="289"/>
      <c r="D133" s="289">
        <v>83719.56</v>
      </c>
      <c r="E133" s="289">
        <v>83719.56</v>
      </c>
      <c r="F133" s="290"/>
      <c r="G133" s="290"/>
      <c r="H133" s="179">
        <v>-0.78519114547705926</v>
      </c>
      <c r="I133" s="34"/>
    </row>
    <row r="134" spans="1:11" ht="10.5" hidden="1" customHeight="1" x14ac:dyDescent="0.2">
      <c r="B134" s="574"/>
      <c r="C134" s="289"/>
      <c r="D134" s="289"/>
      <c r="E134" s="289"/>
      <c r="F134" s="290"/>
      <c r="G134" s="290"/>
      <c r="H134" s="179"/>
      <c r="I134" s="34"/>
    </row>
    <row r="135" spans="1:11" ht="10.5" customHeight="1" x14ac:dyDescent="0.2">
      <c r="B135" s="16" t="s">
        <v>99</v>
      </c>
      <c r="C135" s="289">
        <v>3395153.7900000308</v>
      </c>
      <c r="D135" s="289">
        <v>4021196.1569639957</v>
      </c>
      <c r="E135" s="289">
        <v>7416349.9469640274</v>
      </c>
      <c r="F135" s="290">
        <v>1426651.211167</v>
      </c>
      <c r="G135" s="290">
        <v>26936.669683</v>
      </c>
      <c r="H135" s="179">
        <v>1.9549313777145416E-2</v>
      </c>
      <c r="I135" s="34"/>
    </row>
    <row r="136" spans="1:11" ht="10.5" customHeight="1" x14ac:dyDescent="0.2">
      <c r="B136" s="16" t="s">
        <v>283</v>
      </c>
      <c r="C136" s="289"/>
      <c r="D136" s="289">
        <v>-19669975.07</v>
      </c>
      <c r="E136" s="289">
        <v>-19669975.07</v>
      </c>
      <c r="F136" s="290">
        <v>-153744</v>
      </c>
      <c r="G136" s="290">
        <v>-140496</v>
      </c>
      <c r="H136" s="179">
        <v>0.13161332434899098</v>
      </c>
      <c r="I136" s="34"/>
      <c r="K136" s="28"/>
    </row>
    <row r="137" spans="1:11" ht="10.5" customHeight="1" x14ac:dyDescent="0.2">
      <c r="B137" s="16" t="s">
        <v>279</v>
      </c>
      <c r="C137" s="289">
        <v>176.78</v>
      </c>
      <c r="D137" s="289">
        <v>-262185094.80000001</v>
      </c>
      <c r="E137" s="289">
        <v>-262184918.02000001</v>
      </c>
      <c r="F137" s="290">
        <v>-548533</v>
      </c>
      <c r="G137" s="290">
        <v>-1690569</v>
      </c>
      <c r="H137" s="179">
        <v>0.34853073566108517</v>
      </c>
      <c r="I137" s="34"/>
    </row>
    <row r="138" spans="1:11" s="28" customFormat="1" ht="10.5" customHeight="1" x14ac:dyDescent="0.2">
      <c r="A138" s="24"/>
      <c r="B138" s="29" t="s">
        <v>113</v>
      </c>
      <c r="C138" s="291">
        <v>4680169588.039979</v>
      </c>
      <c r="D138" s="291">
        <v>7985127301.1129017</v>
      </c>
      <c r="E138" s="291">
        <v>12665296889.152882</v>
      </c>
      <c r="F138" s="292">
        <v>3367827701.9011741</v>
      </c>
      <c r="G138" s="292">
        <v>65363935.460432999</v>
      </c>
      <c r="H138" s="178">
        <v>6.3586511587785166E-2</v>
      </c>
      <c r="I138" s="36"/>
      <c r="J138" s="5"/>
      <c r="K138" s="209" t="b">
        <f>IF(ABS(E138-SUM(E92:E94,E103:E105,E110:E137))&lt;0.001,TRUE,FALSE)</f>
        <v>1</v>
      </c>
    </row>
    <row r="139" spans="1:11" s="28" customFormat="1" ht="10.5" customHeight="1" x14ac:dyDescent="0.2">
      <c r="A139" s="24"/>
      <c r="B139" s="74" t="s">
        <v>122</v>
      </c>
      <c r="C139" s="291"/>
      <c r="D139" s="291"/>
      <c r="E139" s="291"/>
      <c r="F139" s="292"/>
      <c r="G139" s="292"/>
      <c r="H139" s="178"/>
      <c r="I139" s="36"/>
      <c r="K139" s="5"/>
    </row>
    <row r="140" spans="1:11" ht="18" customHeight="1" x14ac:dyDescent="0.2">
      <c r="B140" s="16" t="s">
        <v>386</v>
      </c>
      <c r="C140" s="289">
        <v>20761206.529999826</v>
      </c>
      <c r="D140" s="289">
        <v>117380259.61999992</v>
      </c>
      <c r="E140" s="289">
        <v>138141466.14999974</v>
      </c>
      <c r="F140" s="290">
        <v>67595.389999999985</v>
      </c>
      <c r="G140" s="290">
        <v>939514.46000000078</v>
      </c>
      <c r="H140" s="179">
        <v>7.7208092576947607E-2</v>
      </c>
      <c r="I140" s="34"/>
    </row>
    <row r="141" spans="1:11" ht="10.5" customHeight="1" x14ac:dyDescent="0.2">
      <c r="B141" s="16" t="s">
        <v>100</v>
      </c>
      <c r="C141" s="289">
        <v>454551.14000000246</v>
      </c>
      <c r="D141" s="289">
        <v>10624435.260000002</v>
      </c>
      <c r="E141" s="289">
        <v>11078986.400000004</v>
      </c>
      <c r="F141" s="290"/>
      <c r="G141" s="290">
        <v>77386.98</v>
      </c>
      <c r="H141" s="179">
        <v>0.36628878378382357</v>
      </c>
      <c r="I141" s="34"/>
    </row>
    <row r="142" spans="1:11" ht="10.5" customHeight="1" x14ac:dyDescent="0.2">
      <c r="B142" s="16" t="s">
        <v>177</v>
      </c>
      <c r="C142" s="289">
        <v>1814658.6300000143</v>
      </c>
      <c r="D142" s="289">
        <v>1648193.3199999821</v>
      </c>
      <c r="E142" s="289">
        <v>3462851.9499999965</v>
      </c>
      <c r="F142" s="290">
        <v>1370.16</v>
      </c>
      <c r="G142" s="290">
        <v>24207.03</v>
      </c>
      <c r="H142" s="179">
        <v>0.33884720837281956</v>
      </c>
      <c r="I142" s="34"/>
    </row>
    <row r="143" spans="1:11" ht="10.5" customHeight="1" x14ac:dyDescent="0.2">
      <c r="B143" s="16" t="s">
        <v>22</v>
      </c>
      <c r="C143" s="289">
        <v>40986750.32000114</v>
      </c>
      <c r="D143" s="289">
        <v>28463334.260700077</v>
      </c>
      <c r="E143" s="289">
        <v>69450084.580701217</v>
      </c>
      <c r="F143" s="290">
        <v>45038.400000000001</v>
      </c>
      <c r="G143" s="290">
        <v>426248.01475000021</v>
      </c>
      <c r="H143" s="179">
        <v>0.18066241673058636</v>
      </c>
      <c r="I143" s="34"/>
    </row>
    <row r="144" spans="1:11" ht="10.5" customHeight="1" x14ac:dyDescent="0.2">
      <c r="B144" s="16" t="s">
        <v>381</v>
      </c>
      <c r="C144" s="289">
        <v>1112726.3699999985</v>
      </c>
      <c r="D144" s="289">
        <v>487294.14750000008</v>
      </c>
      <c r="E144" s="289">
        <v>1600020.5174999984</v>
      </c>
      <c r="F144" s="290"/>
      <c r="G144" s="290">
        <v>10067.5</v>
      </c>
      <c r="H144" s="179">
        <v>0.46719284922483273</v>
      </c>
      <c r="I144" s="34"/>
    </row>
    <row r="145" spans="2:11" ht="10.5" customHeight="1" x14ac:dyDescent="0.2">
      <c r="B145" s="37" t="s">
        <v>312</v>
      </c>
      <c r="C145" s="289"/>
      <c r="D145" s="289">
        <v>2642408.6475900006</v>
      </c>
      <c r="E145" s="289">
        <v>2642408.6475900006</v>
      </c>
      <c r="F145" s="290"/>
      <c r="G145" s="290"/>
      <c r="H145" s="179">
        <v>-0.14288440701243565</v>
      </c>
      <c r="I145" s="34"/>
    </row>
    <row r="146" spans="2:11" ht="10.5" customHeight="1" x14ac:dyDescent="0.2">
      <c r="B146" s="16" t="s">
        <v>385</v>
      </c>
      <c r="C146" s="289">
        <v>24437034.360000018</v>
      </c>
      <c r="D146" s="289">
        <v>17509430.279999882</v>
      </c>
      <c r="E146" s="289">
        <v>41946464.639999896</v>
      </c>
      <c r="F146" s="290">
        <v>22951.140000000007</v>
      </c>
      <c r="G146" s="290">
        <v>260537.6399999999</v>
      </c>
      <c r="H146" s="179">
        <v>0.1490628150969362</v>
      </c>
      <c r="I146" s="34"/>
    </row>
    <row r="147" spans="2:11" ht="10.5" customHeight="1" x14ac:dyDescent="0.2">
      <c r="B147" s="16" t="s">
        <v>382</v>
      </c>
      <c r="C147" s="289"/>
      <c r="D147" s="289">
        <v>1152165.6600000001</v>
      </c>
      <c r="E147" s="289">
        <v>1152165.6600000001</v>
      </c>
      <c r="F147" s="290"/>
      <c r="G147" s="290">
        <v>7400</v>
      </c>
      <c r="H147" s="179">
        <v>-0.12543573150122245</v>
      </c>
      <c r="I147" s="34"/>
    </row>
    <row r="148" spans="2:11" ht="10.5" customHeight="1" x14ac:dyDescent="0.2">
      <c r="B148" s="574" t="s">
        <v>450</v>
      </c>
      <c r="C148" s="289"/>
      <c r="D148" s="289"/>
      <c r="E148" s="289"/>
      <c r="F148" s="290"/>
      <c r="G148" s="290"/>
      <c r="H148" s="179"/>
      <c r="I148" s="34"/>
    </row>
    <row r="149" spans="2:11" ht="10.5" hidden="1" customHeight="1" x14ac:dyDescent="0.2">
      <c r="B149" s="574"/>
      <c r="C149" s="289"/>
      <c r="D149" s="289"/>
      <c r="E149" s="289"/>
      <c r="F149" s="290"/>
      <c r="G149" s="290"/>
      <c r="H149" s="179"/>
      <c r="I149" s="34"/>
    </row>
    <row r="150" spans="2:11" ht="10.5" customHeight="1" x14ac:dyDescent="0.2">
      <c r="B150" s="16" t="s">
        <v>99</v>
      </c>
      <c r="C150" s="289">
        <v>336</v>
      </c>
      <c r="D150" s="289">
        <v>3472806.2452759929</v>
      </c>
      <c r="E150" s="289">
        <v>3473142.2452759929</v>
      </c>
      <c r="F150" s="290">
        <v>2709.0448499999993</v>
      </c>
      <c r="G150" s="290">
        <v>7794.1485960000045</v>
      </c>
      <c r="H150" s="179">
        <v>0.21100611449444973</v>
      </c>
      <c r="I150" s="34"/>
    </row>
    <row r="151" spans="2:11" ht="10.5" customHeight="1" x14ac:dyDescent="0.2">
      <c r="B151" s="41" t="s">
        <v>120</v>
      </c>
      <c r="C151" s="293">
        <v>89567263.350000992</v>
      </c>
      <c r="D151" s="293">
        <v>183380327.44106585</v>
      </c>
      <c r="E151" s="293">
        <v>272947590.79106683</v>
      </c>
      <c r="F151" s="294">
        <v>139664.13485</v>
      </c>
      <c r="G151" s="294">
        <v>1753155.7733460008</v>
      </c>
      <c r="H151" s="286">
        <v>0.12498973092568266</v>
      </c>
      <c r="I151" s="34"/>
      <c r="K151" s="209" t="b">
        <f>IF(ABS(E151-SUM(E140:E150))&lt;0.001,TRUE,FALSE)</f>
        <v>1</v>
      </c>
    </row>
    <row r="152" spans="2:11" ht="10.5" customHeight="1" x14ac:dyDescent="0.2">
      <c r="B152" s="265" t="s">
        <v>238</v>
      </c>
      <c r="C152" s="208"/>
      <c r="D152" s="208"/>
      <c r="E152" s="208"/>
      <c r="F152" s="208"/>
      <c r="G152" s="208"/>
      <c r="H152" s="205"/>
      <c r="I152" s="34"/>
    </row>
    <row r="153" spans="2:11" ht="10.5" customHeight="1" x14ac:dyDescent="0.2">
      <c r="B153" s="265" t="s">
        <v>249</v>
      </c>
      <c r="C153" s="208"/>
      <c r="D153" s="208"/>
      <c r="E153" s="208"/>
      <c r="F153" s="208"/>
      <c r="G153" s="208"/>
      <c r="H153" s="205"/>
      <c r="I153" s="34"/>
    </row>
    <row r="154" spans="2:11" ht="10.5" customHeight="1" x14ac:dyDescent="0.2">
      <c r="B154" s="265" t="s">
        <v>251</v>
      </c>
      <c r="C154" s="208"/>
      <c r="D154" s="208"/>
      <c r="E154" s="208"/>
      <c r="F154" s="208"/>
      <c r="G154" s="208"/>
      <c r="H154" s="205"/>
      <c r="I154" s="34"/>
    </row>
    <row r="155" spans="2:11" ht="10.5" customHeight="1" x14ac:dyDescent="0.2">
      <c r="B155" s="265" t="s">
        <v>377</v>
      </c>
      <c r="C155" s="208"/>
      <c r="D155" s="208"/>
      <c r="E155" s="208"/>
      <c r="F155" s="208"/>
      <c r="G155" s="208"/>
      <c r="H155" s="205"/>
      <c r="I155" s="34"/>
    </row>
    <row r="156" spans="2:11" ht="10.5" customHeight="1" x14ac:dyDescent="0.2">
      <c r="B156" s="265" t="s">
        <v>431</v>
      </c>
      <c r="C156" s="208"/>
      <c r="D156" s="208"/>
      <c r="E156" s="208"/>
      <c r="F156" s="208"/>
      <c r="G156" s="208"/>
      <c r="H156" s="205"/>
      <c r="I156" s="34"/>
    </row>
    <row r="157" spans="2:11" ht="14.25" customHeight="1" x14ac:dyDescent="0.25">
      <c r="B157" s="7" t="s">
        <v>288</v>
      </c>
      <c r="C157" s="8"/>
      <c r="D157" s="8"/>
      <c r="E157" s="8"/>
      <c r="F157" s="8"/>
      <c r="G157" s="8"/>
      <c r="H157" s="8"/>
      <c r="I157" s="8"/>
    </row>
    <row r="158" spans="2:11" ht="12" customHeight="1" x14ac:dyDescent="0.2">
      <c r="B158" s="9"/>
      <c r="C158" s="10" t="str">
        <f>C3</f>
        <v>PERIODE DU 1.1 AU 31.7.2024</v>
      </c>
      <c r="D158" s="11"/>
    </row>
    <row r="159" spans="2:11" ht="14.25" customHeight="1" x14ac:dyDescent="0.2">
      <c r="B159" s="12" t="str">
        <f>B4</f>
        <v xml:space="preserve">             I - ASSURANCE MALADIE : DÉPENSES en milliers d'euros</v>
      </c>
      <c r="C159" s="13"/>
      <c r="D159" s="13"/>
      <c r="E159" s="13"/>
      <c r="F159" s="13"/>
      <c r="G159" s="13"/>
      <c r="H159" s="14"/>
      <c r="I159" s="15"/>
      <c r="K159" s="28"/>
    </row>
    <row r="160" spans="2:11" ht="12" customHeight="1" x14ac:dyDescent="0.2">
      <c r="B160" s="16" t="s">
        <v>4</v>
      </c>
      <c r="C160" s="386" t="s">
        <v>1</v>
      </c>
      <c r="D160" s="17" t="s">
        <v>2</v>
      </c>
      <c r="E160" s="386" t="s">
        <v>6</v>
      </c>
      <c r="F160" s="219" t="s">
        <v>3</v>
      </c>
      <c r="G160" s="219" t="s">
        <v>237</v>
      </c>
      <c r="H160" s="19" t="str">
        <f>$H$5</f>
        <v>PCAP</v>
      </c>
      <c r="I160" s="20"/>
      <c r="K160" s="28"/>
    </row>
    <row r="161" spans="1:11" ht="9.75" customHeight="1" x14ac:dyDescent="0.2">
      <c r="B161" s="21"/>
      <c r="C161" s="45" t="s">
        <v>5</v>
      </c>
      <c r="D161" s="44" t="s">
        <v>5</v>
      </c>
      <c r="E161" s="45"/>
      <c r="F161" s="220" t="s">
        <v>241</v>
      </c>
      <c r="G161" s="220" t="s">
        <v>239</v>
      </c>
      <c r="H161" s="22" t="str">
        <f>$H$6</f>
        <v>en %</v>
      </c>
      <c r="I161" s="23"/>
      <c r="K161" s="28"/>
    </row>
    <row r="162" spans="1:11" s="28" customFormat="1" ht="13.5" customHeight="1" x14ac:dyDescent="0.2">
      <c r="A162" s="24"/>
      <c r="B162" s="31" t="s">
        <v>121</v>
      </c>
      <c r="C162" s="30"/>
      <c r="D162" s="30"/>
      <c r="E162" s="30"/>
      <c r="F162" s="222"/>
      <c r="G162" s="222"/>
      <c r="H162" s="178"/>
      <c r="I162" s="36"/>
    </row>
    <row r="163" spans="1:11" s="28" customFormat="1" ht="10.5" customHeight="1" x14ac:dyDescent="0.2">
      <c r="A163" s="24"/>
      <c r="B163" s="16" t="s">
        <v>116</v>
      </c>
      <c r="C163" s="289">
        <v>757978343.40000176</v>
      </c>
      <c r="D163" s="289">
        <v>81844457.320000291</v>
      </c>
      <c r="E163" s="289">
        <v>839822800.72000206</v>
      </c>
      <c r="F163" s="290">
        <v>1252843.2499999995</v>
      </c>
      <c r="G163" s="290">
        <v>6829554.0100000082</v>
      </c>
      <c r="H163" s="179">
        <v>-7.8273096652232144E-2</v>
      </c>
      <c r="I163" s="36"/>
      <c r="J163" s="5"/>
    </row>
    <row r="164" spans="1:11" s="28" customFormat="1" ht="10.5" customHeight="1" x14ac:dyDescent="0.2">
      <c r="A164" s="24"/>
      <c r="B164" s="16" t="s">
        <v>117</v>
      </c>
      <c r="C164" s="289">
        <v>456701174.29000026</v>
      </c>
      <c r="D164" s="289">
        <v>60123660.050000012</v>
      </c>
      <c r="E164" s="289">
        <v>516824834.34000027</v>
      </c>
      <c r="F164" s="290">
        <v>19846.660000000003</v>
      </c>
      <c r="G164" s="290">
        <v>3639313.8099999991</v>
      </c>
      <c r="H164" s="179">
        <v>-0.1270692744081191</v>
      </c>
      <c r="I164" s="36"/>
      <c r="J164" s="5"/>
    </row>
    <row r="165" spans="1:11" s="28" customFormat="1" ht="10.5" customHeight="1" x14ac:dyDescent="0.2">
      <c r="A165" s="24"/>
      <c r="B165" s="16" t="s">
        <v>118</v>
      </c>
      <c r="C165" s="289">
        <v>12847338.469999937</v>
      </c>
      <c r="D165" s="289">
        <v>279674744.19999993</v>
      </c>
      <c r="E165" s="289">
        <v>292522082.66999984</v>
      </c>
      <c r="F165" s="290"/>
      <c r="G165" s="290">
        <v>1562402.0399999998</v>
      </c>
      <c r="H165" s="179">
        <v>4.0009432946389367E-2</v>
      </c>
      <c r="I165" s="36"/>
      <c r="J165" s="5"/>
    </row>
    <row r="166" spans="1:11" s="28" customFormat="1" ht="10.5" customHeight="1" x14ac:dyDescent="0.2">
      <c r="A166" s="24"/>
      <c r="B166" s="16" t="s">
        <v>166</v>
      </c>
      <c r="C166" s="289">
        <v>128035280.07000165</v>
      </c>
      <c r="D166" s="289">
        <v>10526069.250000147</v>
      </c>
      <c r="E166" s="289">
        <v>138561349.32000181</v>
      </c>
      <c r="F166" s="290">
        <v>17919.529999999992</v>
      </c>
      <c r="G166" s="290">
        <v>1050744.1899999992</v>
      </c>
      <c r="H166" s="179">
        <v>-6.9519420970527768E-2</v>
      </c>
      <c r="I166" s="36"/>
      <c r="J166" s="5"/>
    </row>
    <row r="167" spans="1:11" s="28" customFormat="1" ht="10.5" customHeight="1" x14ac:dyDescent="0.2">
      <c r="A167" s="24"/>
      <c r="B167" s="16" t="s">
        <v>22</v>
      </c>
      <c r="C167" s="289">
        <v>86957921.239997834</v>
      </c>
      <c r="D167" s="289">
        <v>10126915.520000001</v>
      </c>
      <c r="E167" s="289">
        <v>97084836.75999783</v>
      </c>
      <c r="F167" s="290">
        <v>3568.2</v>
      </c>
      <c r="G167" s="290">
        <v>664017.23999999894</v>
      </c>
      <c r="H167" s="179">
        <v>-0.10595476464860443</v>
      </c>
      <c r="I167" s="36"/>
      <c r="J167" s="5"/>
    </row>
    <row r="168" spans="1:11" s="28" customFormat="1" ht="10.5" customHeight="1" x14ac:dyDescent="0.2">
      <c r="A168" s="24"/>
      <c r="B168" s="16" t="s">
        <v>115</v>
      </c>
      <c r="C168" s="289">
        <v>73656525.459999293</v>
      </c>
      <c r="D168" s="289">
        <v>65481506.170000613</v>
      </c>
      <c r="E168" s="289">
        <v>139138031.62999991</v>
      </c>
      <c r="F168" s="290">
        <v>8923496.8000000026</v>
      </c>
      <c r="G168" s="290">
        <v>850510.93999999959</v>
      </c>
      <c r="H168" s="179">
        <v>1.829004332684514E-3</v>
      </c>
      <c r="I168" s="36"/>
      <c r="J168" s="5"/>
    </row>
    <row r="169" spans="1:11" s="28" customFormat="1" ht="10.5" customHeight="1" x14ac:dyDescent="0.2">
      <c r="A169" s="24"/>
      <c r="B169" s="16" t="s">
        <v>114</v>
      </c>
      <c r="C169" s="289">
        <v>889029.50999999396</v>
      </c>
      <c r="D169" s="289">
        <v>48677397.069999889</v>
      </c>
      <c r="E169" s="289">
        <v>49566426.579999886</v>
      </c>
      <c r="F169" s="290">
        <v>5706.05</v>
      </c>
      <c r="G169" s="290">
        <v>308915.25999999914</v>
      </c>
      <c r="H169" s="179">
        <v>0.10368595679123893</v>
      </c>
      <c r="I169" s="36"/>
      <c r="J169" s="5"/>
    </row>
    <row r="170" spans="1:11" s="28" customFormat="1" ht="10.5" customHeight="1" x14ac:dyDescent="0.2">
      <c r="A170" s="24"/>
      <c r="B170" s="16" t="s">
        <v>100</v>
      </c>
      <c r="C170" s="289">
        <v>24142.389999999923</v>
      </c>
      <c r="D170" s="289">
        <v>26471.270000000004</v>
      </c>
      <c r="E170" s="289">
        <v>50613.659999999931</v>
      </c>
      <c r="F170" s="290"/>
      <c r="G170" s="290">
        <v>185</v>
      </c>
      <c r="H170" s="179">
        <v>0.50455122818208853</v>
      </c>
      <c r="I170" s="36"/>
      <c r="J170" s="5"/>
    </row>
    <row r="171" spans="1:11" s="28" customFormat="1" ht="10.5" customHeight="1" x14ac:dyDescent="0.2">
      <c r="A171" s="24"/>
      <c r="B171" s="16" t="s">
        <v>283</v>
      </c>
      <c r="C171" s="289"/>
      <c r="D171" s="289">
        <v>-81528</v>
      </c>
      <c r="E171" s="289">
        <v>-81528</v>
      </c>
      <c r="F171" s="290"/>
      <c r="G171" s="290">
        <v>-360</v>
      </c>
      <c r="H171" s="179">
        <v>0.23124320405944188</v>
      </c>
      <c r="I171" s="36"/>
      <c r="J171" s="5"/>
    </row>
    <row r="172" spans="1:11" s="28" customFormat="1" ht="12.75" customHeight="1" x14ac:dyDescent="0.2">
      <c r="A172" s="24"/>
      <c r="B172" s="16" t="s">
        <v>416</v>
      </c>
      <c r="C172" s="289"/>
      <c r="D172" s="289"/>
      <c r="E172" s="289"/>
      <c r="F172" s="290"/>
      <c r="G172" s="290"/>
      <c r="H172" s="179"/>
      <c r="I172" s="36"/>
      <c r="J172" s="5"/>
    </row>
    <row r="173" spans="1:11" s="28" customFormat="1" ht="12.75" customHeight="1" x14ac:dyDescent="0.2">
      <c r="A173" s="24"/>
      <c r="B173" s="16" t="s">
        <v>412</v>
      </c>
      <c r="C173" s="289"/>
      <c r="D173" s="289">
        <v>1550968.0485400003</v>
      </c>
      <c r="E173" s="289">
        <v>1550968.0485400003</v>
      </c>
      <c r="F173" s="290"/>
      <c r="G173" s="290"/>
      <c r="H173" s="179">
        <v>0.12119438212590139</v>
      </c>
      <c r="I173" s="36"/>
      <c r="J173" s="5"/>
    </row>
    <row r="174" spans="1:11" s="28" customFormat="1" ht="12.75" customHeight="1" x14ac:dyDescent="0.2">
      <c r="A174" s="24"/>
      <c r="B174" s="16" t="s">
        <v>374</v>
      </c>
      <c r="C174" s="289">
        <v>1070888.679999999</v>
      </c>
      <c r="D174" s="289">
        <v>767506.43250000197</v>
      </c>
      <c r="E174" s="289">
        <v>1838395.112500001</v>
      </c>
      <c r="F174" s="290"/>
      <c r="G174" s="290">
        <v>6189</v>
      </c>
      <c r="H174" s="179">
        <v>-6.0906696096380553E-2</v>
      </c>
      <c r="I174" s="36"/>
      <c r="J174" s="5"/>
    </row>
    <row r="175" spans="1:11" s="28" customFormat="1" ht="12.75" customHeight="1" x14ac:dyDescent="0.2">
      <c r="A175" s="24"/>
      <c r="B175" s="574" t="s">
        <v>451</v>
      </c>
      <c r="C175" s="289"/>
      <c r="D175" s="289">
        <v>8089.7800000000007</v>
      </c>
      <c r="E175" s="289">
        <v>8089.7800000000007</v>
      </c>
      <c r="F175" s="290"/>
      <c r="G175" s="290"/>
      <c r="H175" s="179">
        <v>-0.8421663405202604</v>
      </c>
      <c r="I175" s="36"/>
      <c r="J175" s="5"/>
    </row>
    <row r="176" spans="1:11" s="28" customFormat="1" ht="12.75" hidden="1" customHeight="1" x14ac:dyDescent="0.2">
      <c r="A176" s="24"/>
      <c r="B176" s="574"/>
      <c r="C176" s="289"/>
      <c r="D176" s="289"/>
      <c r="E176" s="289"/>
      <c r="F176" s="290"/>
      <c r="G176" s="290"/>
      <c r="H176" s="179"/>
      <c r="I176" s="36"/>
      <c r="J176" s="5"/>
    </row>
    <row r="177" spans="1:11" s="28" customFormat="1" ht="12" customHeight="1" x14ac:dyDescent="0.2">
      <c r="A177" s="24"/>
      <c r="B177" s="269" t="s">
        <v>99</v>
      </c>
      <c r="C177" s="289"/>
      <c r="D177" s="289">
        <v>1616384.92</v>
      </c>
      <c r="E177" s="289">
        <v>1616384.92</v>
      </c>
      <c r="F177" s="290"/>
      <c r="G177" s="290">
        <v>10660</v>
      </c>
      <c r="H177" s="179">
        <v>0.47965894403635811</v>
      </c>
      <c r="I177" s="36"/>
    </row>
    <row r="178" spans="1:11" s="28" customFormat="1" ht="14.25" customHeight="1" x14ac:dyDescent="0.2">
      <c r="A178" s="24"/>
      <c r="B178" s="35" t="s">
        <v>119</v>
      </c>
      <c r="C178" s="291">
        <v>1518160643.5100005</v>
      </c>
      <c r="D178" s="291">
        <v>560342642.03104091</v>
      </c>
      <c r="E178" s="291">
        <v>2078503285.5410411</v>
      </c>
      <c r="F178" s="292">
        <v>10223380.490000002</v>
      </c>
      <c r="G178" s="292">
        <v>14922131.490000002</v>
      </c>
      <c r="H178" s="178">
        <v>-6.8026263730637471E-2</v>
      </c>
      <c r="I178" s="36"/>
      <c r="K178" s="209" t="b">
        <f>IF(ABS(E178-SUM(E163:E177))&lt;0.001,TRUE,FALSE)</f>
        <v>1</v>
      </c>
    </row>
    <row r="179" spans="1:11" s="28" customFormat="1" ht="14.25" customHeight="1" x14ac:dyDescent="0.2">
      <c r="A179" s="24"/>
      <c r="B179" s="31" t="s">
        <v>243</v>
      </c>
      <c r="C179" s="291"/>
      <c r="D179" s="291"/>
      <c r="E179" s="291"/>
      <c r="F179" s="292"/>
      <c r="G179" s="292"/>
      <c r="H179" s="178"/>
      <c r="I179" s="36"/>
    </row>
    <row r="180" spans="1:11" s="28" customFormat="1" ht="10.5" customHeight="1" x14ac:dyDescent="0.2">
      <c r="A180" s="24"/>
      <c r="B180" s="16" t="s">
        <v>22</v>
      </c>
      <c r="C180" s="289">
        <v>139570457.83000112</v>
      </c>
      <c r="D180" s="289">
        <v>99872992.929349989</v>
      </c>
      <c r="E180" s="289">
        <v>239443450.75935107</v>
      </c>
      <c r="F180" s="290"/>
      <c r="G180" s="290">
        <v>822518.48574999988</v>
      </c>
      <c r="H180" s="179">
        <v>0.17614389665215824</v>
      </c>
      <c r="I180" s="36"/>
      <c r="J180" s="5"/>
    </row>
    <row r="181" spans="1:11" s="28" customFormat="1" ht="10.5" customHeight="1" x14ac:dyDescent="0.2">
      <c r="A181" s="24"/>
      <c r="B181" s="16" t="s">
        <v>387</v>
      </c>
      <c r="C181" s="289">
        <v>55800.243374999984</v>
      </c>
      <c r="D181" s="289">
        <v>429184.20967999892</v>
      </c>
      <c r="E181" s="289">
        <v>484984.45305499894</v>
      </c>
      <c r="F181" s="290"/>
      <c r="G181" s="290">
        <v>1353.2101000000005</v>
      </c>
      <c r="H181" s="179">
        <v>4.9924120587083953E-2</v>
      </c>
      <c r="I181" s="36"/>
      <c r="J181" s="5"/>
    </row>
    <row r="182" spans="1:11" s="28" customFormat="1" ht="10.5" customHeight="1" x14ac:dyDescent="0.2">
      <c r="A182" s="24"/>
      <c r="B182" s="16" t="s">
        <v>104</v>
      </c>
      <c r="C182" s="289">
        <v>125868199.44999948</v>
      </c>
      <c r="D182" s="289">
        <v>84577442.189999893</v>
      </c>
      <c r="E182" s="289">
        <v>210445641.63999939</v>
      </c>
      <c r="F182" s="290"/>
      <c r="G182" s="290">
        <v>971664.94000000018</v>
      </c>
      <c r="H182" s="179">
        <v>6.8864703643220171E-2</v>
      </c>
      <c r="I182" s="36"/>
      <c r="J182" s="5"/>
    </row>
    <row r="183" spans="1:11" s="28" customFormat="1" ht="10.5" customHeight="1" x14ac:dyDescent="0.2">
      <c r="A183" s="24"/>
      <c r="B183" s="33" t="s">
        <v>106</v>
      </c>
      <c r="C183" s="289">
        <v>101988202.85999984</v>
      </c>
      <c r="D183" s="289">
        <v>77683587.859999925</v>
      </c>
      <c r="E183" s="289">
        <v>179671790.71999973</v>
      </c>
      <c r="F183" s="290"/>
      <c r="G183" s="290">
        <v>900799.86</v>
      </c>
      <c r="H183" s="179">
        <v>8.8456675948598518E-2</v>
      </c>
      <c r="I183" s="36"/>
      <c r="J183" s="5"/>
    </row>
    <row r="184" spans="1:11" s="28" customFormat="1" ht="10.5" customHeight="1" x14ac:dyDescent="0.2">
      <c r="A184" s="24"/>
      <c r="B184" s="33" t="s">
        <v>304</v>
      </c>
      <c r="C184" s="289">
        <v>2418426.0399999949</v>
      </c>
      <c r="D184" s="289">
        <v>6542343.0099999988</v>
      </c>
      <c r="E184" s="289">
        <v>8960769.0499999933</v>
      </c>
      <c r="F184" s="290"/>
      <c r="G184" s="290">
        <v>109639.42000000003</v>
      </c>
      <c r="H184" s="179">
        <v>0.26262711083834556</v>
      </c>
      <c r="I184" s="36"/>
      <c r="J184" s="5"/>
    </row>
    <row r="185" spans="1:11" s="28" customFormat="1" ht="10.5" customHeight="1" x14ac:dyDescent="0.2">
      <c r="A185" s="24"/>
      <c r="B185" s="33" t="s">
        <v>305</v>
      </c>
      <c r="C185" s="289">
        <v>4104.24</v>
      </c>
      <c r="D185" s="289">
        <v>613756.80000000016</v>
      </c>
      <c r="E185" s="289">
        <v>617861.04000000015</v>
      </c>
      <c r="F185" s="290"/>
      <c r="G185" s="290">
        <v>4201.7299999999996</v>
      </c>
      <c r="H185" s="179">
        <v>0.18021020832930956</v>
      </c>
      <c r="I185" s="36"/>
      <c r="J185" s="5"/>
    </row>
    <row r="186" spans="1:11" s="28" customFormat="1" ht="10.5" customHeight="1" x14ac:dyDescent="0.2">
      <c r="A186" s="24"/>
      <c r="B186" s="33" t="s">
        <v>306</v>
      </c>
      <c r="C186" s="289">
        <v>24572.040000000008</v>
      </c>
      <c r="D186" s="289">
        <v>1969075.5799999984</v>
      </c>
      <c r="E186" s="289">
        <v>1993647.6199999985</v>
      </c>
      <c r="F186" s="290"/>
      <c r="G186" s="290">
        <v>21212.84</v>
      </c>
      <c r="H186" s="179">
        <v>-0.36087998543138766</v>
      </c>
      <c r="I186" s="36"/>
      <c r="J186" s="5"/>
    </row>
    <row r="187" spans="1:11" s="28" customFormat="1" ht="10.5" customHeight="1" x14ac:dyDescent="0.2">
      <c r="A187" s="24"/>
      <c r="B187" s="33" t="s">
        <v>307</v>
      </c>
      <c r="C187" s="289">
        <v>12951833.230000013</v>
      </c>
      <c r="D187" s="289">
        <v>7189302.4699999942</v>
      </c>
      <c r="E187" s="289">
        <v>20141135.700000007</v>
      </c>
      <c r="F187" s="290"/>
      <c r="G187" s="290">
        <v>90167.960000000021</v>
      </c>
      <c r="H187" s="179">
        <v>7.6346521842941328E-2</v>
      </c>
      <c r="I187" s="36"/>
      <c r="J187" s="5"/>
    </row>
    <row r="188" spans="1:11" s="28" customFormat="1" ht="10.5" customHeight="1" x14ac:dyDescent="0.2">
      <c r="A188" s="24"/>
      <c r="B188" s="33" t="s">
        <v>308</v>
      </c>
      <c r="C188" s="289">
        <v>17202149.090000186</v>
      </c>
      <c r="D188" s="289">
        <v>7404000.7800000058</v>
      </c>
      <c r="E188" s="289">
        <v>24606149.870000187</v>
      </c>
      <c r="F188" s="290"/>
      <c r="G188" s="290">
        <v>114671.76000000001</v>
      </c>
      <c r="H188" s="179">
        <v>6.4396428748611623E-2</v>
      </c>
      <c r="I188" s="36"/>
      <c r="J188" s="5"/>
      <c r="K188" s="5"/>
    </row>
    <row r="189" spans="1:11" s="28" customFormat="1" ht="10.5" customHeight="1" x14ac:dyDescent="0.2">
      <c r="A189" s="24"/>
      <c r="B189" s="33" t="s">
        <v>309</v>
      </c>
      <c r="C189" s="289">
        <v>69387118.219999626</v>
      </c>
      <c r="D189" s="289">
        <v>53965109.219999924</v>
      </c>
      <c r="E189" s="289">
        <v>123352227.43999955</v>
      </c>
      <c r="F189" s="290"/>
      <c r="G189" s="290">
        <v>560906.14999999991</v>
      </c>
      <c r="H189" s="179">
        <v>9.6459831464359658E-2</v>
      </c>
      <c r="I189" s="36"/>
      <c r="J189" s="5"/>
      <c r="K189" s="5"/>
    </row>
    <row r="190" spans="1:11" ht="10.5" customHeight="1" x14ac:dyDescent="0.2">
      <c r="B190" s="33" t="s">
        <v>105</v>
      </c>
      <c r="C190" s="289">
        <v>23879996.589999661</v>
      </c>
      <c r="D190" s="289">
        <v>6893854.3299999749</v>
      </c>
      <c r="E190" s="289">
        <v>30773850.919999637</v>
      </c>
      <c r="F190" s="290"/>
      <c r="G190" s="290">
        <v>70865.080000000133</v>
      </c>
      <c r="H190" s="179">
        <v>-3.27811808853401E-2</v>
      </c>
      <c r="I190" s="34"/>
    </row>
    <row r="191" spans="1:11" ht="10.5" customHeight="1" x14ac:dyDescent="0.2">
      <c r="B191" s="16" t="s">
        <v>116</v>
      </c>
      <c r="C191" s="289">
        <v>144147441.73000044</v>
      </c>
      <c r="D191" s="289">
        <v>18372216.509999875</v>
      </c>
      <c r="E191" s="289">
        <v>162519658.24000031</v>
      </c>
      <c r="F191" s="290"/>
      <c r="G191" s="290">
        <v>467206.30000000005</v>
      </c>
      <c r="H191" s="179">
        <v>-5.0882881450974526E-2</v>
      </c>
      <c r="I191" s="34"/>
    </row>
    <row r="192" spans="1:11" ht="10.5" customHeight="1" x14ac:dyDescent="0.2">
      <c r="B192" s="16" t="s">
        <v>117</v>
      </c>
      <c r="C192" s="289">
        <v>97736067.809999913</v>
      </c>
      <c r="D192" s="289">
        <v>18124200</v>
      </c>
      <c r="E192" s="289">
        <v>115860267.80999994</v>
      </c>
      <c r="F192" s="290"/>
      <c r="G192" s="290">
        <v>304687.43</v>
      </c>
      <c r="H192" s="179">
        <v>-9.562816427249321E-2</v>
      </c>
      <c r="I192" s="34"/>
      <c r="K192" s="28"/>
    </row>
    <row r="193" spans="1:11" ht="10.5" customHeight="1" x14ac:dyDescent="0.2">
      <c r="B193" s="16" t="s">
        <v>118</v>
      </c>
      <c r="C193" s="289">
        <v>1489354.7800000072</v>
      </c>
      <c r="D193" s="289">
        <v>31245556.450000007</v>
      </c>
      <c r="E193" s="289">
        <v>32734911.230000012</v>
      </c>
      <c r="F193" s="290"/>
      <c r="G193" s="290">
        <v>27804.97</v>
      </c>
      <c r="H193" s="179">
        <v>0.10273892771849269</v>
      </c>
      <c r="I193" s="34"/>
      <c r="K193" s="28"/>
    </row>
    <row r="194" spans="1:11" s="28" customFormat="1" ht="10.5" customHeight="1" x14ac:dyDescent="0.2">
      <c r="A194" s="24"/>
      <c r="B194" s="16" t="s">
        <v>115</v>
      </c>
      <c r="C194" s="289">
        <v>13602592.160000065</v>
      </c>
      <c r="D194" s="289">
        <v>18304950.469999995</v>
      </c>
      <c r="E194" s="289">
        <v>31907542.630000062</v>
      </c>
      <c r="F194" s="290"/>
      <c r="G194" s="290">
        <v>69950.619999999966</v>
      </c>
      <c r="H194" s="179">
        <v>-2.0945552195049677E-2</v>
      </c>
      <c r="I194" s="36"/>
      <c r="J194" s="5"/>
    </row>
    <row r="195" spans="1:11" s="28" customFormat="1" ht="10.5" customHeight="1" x14ac:dyDescent="0.2">
      <c r="A195" s="24"/>
      <c r="B195" s="16" t="s">
        <v>114</v>
      </c>
      <c r="C195" s="289">
        <v>104004.61000000004</v>
      </c>
      <c r="D195" s="289">
        <v>14213278.260000141</v>
      </c>
      <c r="E195" s="289">
        <v>14317282.870000141</v>
      </c>
      <c r="F195" s="290"/>
      <c r="G195" s="290">
        <v>36385.169999999955</v>
      </c>
      <c r="H195" s="179">
        <v>-1.1623677878367267E-2</v>
      </c>
      <c r="I195" s="36"/>
      <c r="J195" s="5"/>
      <c r="K195" s="5"/>
    </row>
    <row r="196" spans="1:11" s="28" customFormat="1" ht="10.5" customHeight="1" x14ac:dyDescent="0.2">
      <c r="A196" s="24"/>
      <c r="B196" s="16" t="s">
        <v>95</v>
      </c>
      <c r="C196" s="289">
        <v>946626.27999999758</v>
      </c>
      <c r="D196" s="289">
        <v>5327753.5199999996</v>
      </c>
      <c r="E196" s="289">
        <v>6274379.799999997</v>
      </c>
      <c r="F196" s="290"/>
      <c r="G196" s="290">
        <v>21118.800000000007</v>
      </c>
      <c r="H196" s="179">
        <v>4.1722316808983972E-2</v>
      </c>
      <c r="I196" s="36"/>
      <c r="J196" s="5"/>
      <c r="K196" s="5"/>
    </row>
    <row r="197" spans="1:11" ht="10.5" customHeight="1" x14ac:dyDescent="0.2">
      <c r="B197" s="16" t="s">
        <v>381</v>
      </c>
      <c r="C197" s="289">
        <v>65301365.62000002</v>
      </c>
      <c r="D197" s="289">
        <v>10717375.533570996</v>
      </c>
      <c r="E197" s="289">
        <v>76018741.153571025</v>
      </c>
      <c r="F197" s="290"/>
      <c r="G197" s="290">
        <v>510073.90000000008</v>
      </c>
      <c r="H197" s="179">
        <v>0.53991075612742101</v>
      </c>
      <c r="I197" s="20"/>
    </row>
    <row r="198" spans="1:11" ht="10.5" customHeight="1" x14ac:dyDescent="0.2">
      <c r="B198" s="16" t="s">
        <v>418</v>
      </c>
      <c r="C198" s="289"/>
      <c r="D198" s="289">
        <v>118815.12709200002</v>
      </c>
      <c r="E198" s="289">
        <v>118815.12709200002</v>
      </c>
      <c r="F198" s="290"/>
      <c r="G198" s="290"/>
      <c r="H198" s="179">
        <v>7.1598663151076769E-2</v>
      </c>
      <c r="I198" s="34"/>
    </row>
    <row r="199" spans="1:11" ht="10.5" customHeight="1" x14ac:dyDescent="0.2">
      <c r="B199" s="16" t="s">
        <v>444</v>
      </c>
      <c r="C199" s="289"/>
      <c r="D199" s="289"/>
      <c r="E199" s="289"/>
      <c r="F199" s="290"/>
      <c r="G199" s="290"/>
      <c r="H199" s="179"/>
      <c r="I199" s="34"/>
    </row>
    <row r="200" spans="1:11" ht="10.5" customHeight="1" x14ac:dyDescent="0.2">
      <c r="B200" s="16" t="s">
        <v>441</v>
      </c>
      <c r="C200" s="289"/>
      <c r="D200" s="289">
        <v>9479073.2722759973</v>
      </c>
      <c r="E200" s="289">
        <v>9479073.2722759973</v>
      </c>
      <c r="F200" s="290"/>
      <c r="G200" s="290"/>
      <c r="H200" s="179">
        <v>0.2803089954305078</v>
      </c>
      <c r="I200" s="34"/>
    </row>
    <row r="201" spans="1:11" ht="10.5" customHeight="1" x14ac:dyDescent="0.2">
      <c r="B201" s="16" t="s">
        <v>346</v>
      </c>
      <c r="C201" s="289"/>
      <c r="D201" s="289"/>
      <c r="E201" s="289"/>
      <c r="F201" s="290"/>
      <c r="G201" s="290"/>
      <c r="H201" s="179"/>
      <c r="I201" s="20"/>
    </row>
    <row r="202" spans="1:11" ht="10.5" customHeight="1" x14ac:dyDescent="0.2">
      <c r="B202" s="16" t="s">
        <v>350</v>
      </c>
      <c r="C202" s="289"/>
      <c r="D202" s="289">
        <v>102300034.86367592</v>
      </c>
      <c r="E202" s="289">
        <v>102300034.86367592</v>
      </c>
      <c r="F202" s="290"/>
      <c r="G202" s="290"/>
      <c r="H202" s="179">
        <v>7.4259636050078015E-4</v>
      </c>
      <c r="I202" s="20"/>
    </row>
    <row r="203" spans="1:11" ht="10.5" customHeight="1" x14ac:dyDescent="0.2">
      <c r="B203" s="16" t="s">
        <v>313</v>
      </c>
      <c r="C203" s="289"/>
      <c r="D203" s="289"/>
      <c r="E203" s="289"/>
      <c r="F203" s="290"/>
      <c r="G203" s="290"/>
      <c r="H203" s="179"/>
      <c r="I203" s="20"/>
    </row>
    <row r="204" spans="1:11" ht="10.5" customHeight="1" x14ac:dyDescent="0.2">
      <c r="B204" s="16" t="s">
        <v>351</v>
      </c>
      <c r="C204" s="289"/>
      <c r="D204" s="289"/>
      <c r="E204" s="289"/>
      <c r="F204" s="290"/>
      <c r="G204" s="290"/>
      <c r="H204" s="179"/>
      <c r="I204" s="20"/>
    </row>
    <row r="205" spans="1:11" ht="10.5" customHeight="1" x14ac:dyDescent="0.2">
      <c r="B205" s="269" t="s">
        <v>412</v>
      </c>
      <c r="C205" s="289"/>
      <c r="D205" s="289">
        <v>5662.6157149999999</v>
      </c>
      <c r="E205" s="289">
        <v>5662.6157149999999</v>
      </c>
      <c r="F205" s="290"/>
      <c r="G205" s="290"/>
      <c r="H205" s="179"/>
      <c r="I205" s="34"/>
    </row>
    <row r="206" spans="1:11" ht="10.5" customHeight="1" x14ac:dyDescent="0.2">
      <c r="B206" s="16" t="s">
        <v>100</v>
      </c>
      <c r="C206" s="289">
        <v>457240.05000000045</v>
      </c>
      <c r="D206" s="289">
        <v>3224910.7630000003</v>
      </c>
      <c r="E206" s="289">
        <v>3682150.8130000005</v>
      </c>
      <c r="F206" s="290"/>
      <c r="G206" s="290">
        <v>13903.51</v>
      </c>
      <c r="H206" s="179">
        <v>0.16934493052000188</v>
      </c>
      <c r="I206" s="34"/>
    </row>
    <row r="207" spans="1:11" ht="10.5" customHeight="1" x14ac:dyDescent="0.2">
      <c r="B207" s="16" t="s">
        <v>388</v>
      </c>
      <c r="C207" s="289">
        <v>26073.506625000042</v>
      </c>
      <c r="D207" s="289">
        <v>283715.99032000074</v>
      </c>
      <c r="E207" s="289">
        <v>309789.49694500078</v>
      </c>
      <c r="F207" s="290"/>
      <c r="G207" s="290">
        <v>661.78990000000022</v>
      </c>
      <c r="H207" s="179">
        <v>-0.14601317389643698</v>
      </c>
      <c r="I207" s="34"/>
    </row>
    <row r="208" spans="1:11" ht="10.5" customHeight="1" x14ac:dyDescent="0.2">
      <c r="B208" s="16" t="s">
        <v>94</v>
      </c>
      <c r="C208" s="289">
        <v>5117.0000000000018</v>
      </c>
      <c r="D208" s="289">
        <v>169581.25</v>
      </c>
      <c r="E208" s="289">
        <v>174698.25</v>
      </c>
      <c r="F208" s="290"/>
      <c r="G208" s="290"/>
      <c r="H208" s="179">
        <v>-0.27254879801538334</v>
      </c>
      <c r="I208" s="34"/>
      <c r="K208" s="28"/>
    </row>
    <row r="209" spans="1:11" ht="10.5" customHeight="1" x14ac:dyDescent="0.2">
      <c r="B209" s="16" t="s">
        <v>92</v>
      </c>
      <c r="C209" s="289">
        <v>157993.75999999983</v>
      </c>
      <c r="D209" s="289">
        <v>24408.180000000015</v>
      </c>
      <c r="E209" s="289">
        <v>182401.93999999983</v>
      </c>
      <c r="F209" s="290"/>
      <c r="G209" s="290">
        <v>221.02</v>
      </c>
      <c r="H209" s="179">
        <v>-0.12686886490091043</v>
      </c>
      <c r="I209" s="34"/>
    </row>
    <row r="210" spans="1:11" s="28" customFormat="1" ht="10.5" customHeight="1" x14ac:dyDescent="0.2">
      <c r="A210" s="24"/>
      <c r="B210" s="16" t="s">
        <v>93</v>
      </c>
      <c r="C210" s="289">
        <v>174486.58</v>
      </c>
      <c r="D210" s="289">
        <v>27889.5</v>
      </c>
      <c r="E210" s="289">
        <v>202376.08</v>
      </c>
      <c r="F210" s="290"/>
      <c r="G210" s="290"/>
      <c r="H210" s="179">
        <v>-8.8473023111785731E-2</v>
      </c>
      <c r="I210" s="27"/>
      <c r="J210" s="5"/>
      <c r="K210" s="5"/>
    </row>
    <row r="211" spans="1:11" ht="10.5" customHeight="1" x14ac:dyDescent="0.2">
      <c r="B211" s="16" t="s">
        <v>303</v>
      </c>
      <c r="C211" s="289"/>
      <c r="D211" s="289"/>
      <c r="E211" s="289"/>
      <c r="F211" s="290"/>
      <c r="G211" s="290"/>
      <c r="H211" s="179"/>
      <c r="I211" s="34"/>
    </row>
    <row r="212" spans="1:11" ht="10.5" customHeight="1" x14ac:dyDescent="0.2">
      <c r="B212" s="16" t="s">
        <v>123</v>
      </c>
      <c r="C212" s="289">
        <v>802723.90000000026</v>
      </c>
      <c r="D212" s="289">
        <v>5993500.9499999983</v>
      </c>
      <c r="E212" s="289">
        <v>6796224.8499999987</v>
      </c>
      <c r="F212" s="290"/>
      <c r="G212" s="290">
        <v>23059.29</v>
      </c>
      <c r="H212" s="179">
        <v>0.70277856733016431</v>
      </c>
      <c r="I212" s="34"/>
    </row>
    <row r="213" spans="1:11" ht="10.5" customHeight="1" x14ac:dyDescent="0.2">
      <c r="B213" s="16" t="s">
        <v>107</v>
      </c>
      <c r="C213" s="289"/>
      <c r="D213" s="289">
        <v>1000</v>
      </c>
      <c r="E213" s="289">
        <v>1000</v>
      </c>
      <c r="F213" s="290"/>
      <c r="G213" s="290"/>
      <c r="H213" s="179">
        <v>1</v>
      </c>
      <c r="I213" s="20"/>
    </row>
    <row r="214" spans="1:11" ht="10.5" customHeight="1" x14ac:dyDescent="0.2">
      <c r="B214" s="33" t="s">
        <v>110</v>
      </c>
      <c r="C214" s="289"/>
      <c r="D214" s="289"/>
      <c r="E214" s="289"/>
      <c r="F214" s="290"/>
      <c r="G214" s="290"/>
      <c r="H214" s="179"/>
      <c r="I214" s="34"/>
    </row>
    <row r="215" spans="1:11" ht="10.5" customHeight="1" x14ac:dyDescent="0.2">
      <c r="B215" s="33" t="s">
        <v>109</v>
      </c>
      <c r="C215" s="289"/>
      <c r="D215" s="289"/>
      <c r="E215" s="289"/>
      <c r="F215" s="290"/>
      <c r="G215" s="290"/>
      <c r="H215" s="179"/>
      <c r="I215" s="34"/>
    </row>
    <row r="216" spans="1:11" ht="10.5" customHeight="1" x14ac:dyDescent="0.2">
      <c r="B216" s="33" t="s">
        <v>111</v>
      </c>
      <c r="C216" s="289"/>
      <c r="D216" s="289">
        <v>1000</v>
      </c>
      <c r="E216" s="289">
        <v>1000</v>
      </c>
      <c r="F216" s="290"/>
      <c r="G216" s="290"/>
      <c r="H216" s="179">
        <v>1</v>
      </c>
      <c r="I216" s="34"/>
      <c r="K216" s="28"/>
    </row>
    <row r="217" spans="1:11" ht="10.5" customHeight="1" x14ac:dyDescent="0.2">
      <c r="B217" s="33" t="s">
        <v>112</v>
      </c>
      <c r="C217" s="289"/>
      <c r="D217" s="289"/>
      <c r="E217" s="289"/>
      <c r="F217" s="290"/>
      <c r="G217" s="290"/>
      <c r="H217" s="179"/>
      <c r="I217" s="34"/>
      <c r="K217" s="28"/>
    </row>
    <row r="218" spans="1:11" s="28" customFormat="1" ht="10.5" customHeight="1" x14ac:dyDescent="0.2">
      <c r="A218" s="24"/>
      <c r="B218" s="16" t="s">
        <v>256</v>
      </c>
      <c r="C218" s="289">
        <v>50524.310000000019</v>
      </c>
      <c r="D218" s="289">
        <v>94515.46</v>
      </c>
      <c r="E218" s="289">
        <v>145039.77000000002</v>
      </c>
      <c r="F218" s="290"/>
      <c r="G218" s="290">
        <v>299.54000000000002</v>
      </c>
      <c r="H218" s="179">
        <v>0.74254536253807513</v>
      </c>
      <c r="I218" s="47"/>
      <c r="J218" s="5"/>
    </row>
    <row r="219" spans="1:11" s="28" customFormat="1" ht="10.5" customHeight="1" x14ac:dyDescent="0.2">
      <c r="A219" s="24"/>
      <c r="B219" s="16" t="s">
        <v>96</v>
      </c>
      <c r="C219" s="289"/>
      <c r="D219" s="289"/>
      <c r="E219" s="289"/>
      <c r="F219" s="290"/>
      <c r="G219" s="290"/>
      <c r="H219" s="179"/>
      <c r="I219" s="47"/>
      <c r="J219" s="5"/>
    </row>
    <row r="220" spans="1:11" s="28" customFormat="1" ht="10.5" customHeight="1" x14ac:dyDescent="0.2">
      <c r="A220" s="24"/>
      <c r="B220" s="16" t="s">
        <v>103</v>
      </c>
      <c r="C220" s="295"/>
      <c r="D220" s="295"/>
      <c r="E220" s="295"/>
      <c r="F220" s="296"/>
      <c r="G220" s="296"/>
      <c r="H220" s="190"/>
      <c r="I220" s="47"/>
      <c r="J220" s="5"/>
    </row>
    <row r="221" spans="1:11" s="28" customFormat="1" ht="10.5" customHeight="1" x14ac:dyDescent="0.2">
      <c r="A221" s="24"/>
      <c r="B221" s="16" t="s">
        <v>91</v>
      </c>
      <c r="C221" s="295">
        <v>739151.42</v>
      </c>
      <c r="D221" s="295">
        <v>422570.32999999996</v>
      </c>
      <c r="E221" s="295">
        <v>1161721.75</v>
      </c>
      <c r="F221" s="296"/>
      <c r="G221" s="296">
        <v>3828.66</v>
      </c>
      <c r="H221" s="190">
        <v>0.38274928713330358</v>
      </c>
      <c r="I221" s="47"/>
      <c r="J221" s="5"/>
    </row>
    <row r="222" spans="1:11" s="28" customFormat="1" ht="10.5" customHeight="1" x14ac:dyDescent="0.2">
      <c r="A222" s="24"/>
      <c r="B222" s="16" t="s">
        <v>382</v>
      </c>
      <c r="C222" s="295"/>
      <c r="D222" s="295">
        <v>3635</v>
      </c>
      <c r="E222" s="295">
        <v>3635</v>
      </c>
      <c r="F222" s="296"/>
      <c r="G222" s="296"/>
      <c r="H222" s="190">
        <v>-0.21705042324509438</v>
      </c>
      <c r="I222" s="47"/>
      <c r="J222" s="5"/>
    </row>
    <row r="223" spans="1:11" s="28" customFormat="1" ht="10.5" customHeight="1" x14ac:dyDescent="0.2">
      <c r="A223" s="24"/>
      <c r="B223" s="268" t="s">
        <v>255</v>
      </c>
      <c r="C223" s="295"/>
      <c r="D223" s="295">
        <v>164562.35999999999</v>
      </c>
      <c r="E223" s="295">
        <v>164562.35999999999</v>
      </c>
      <c r="F223" s="296"/>
      <c r="G223" s="296">
        <v>1200</v>
      </c>
      <c r="H223" s="190">
        <v>-5.2337231348714042E-2</v>
      </c>
      <c r="I223" s="47"/>
      <c r="J223" s="5"/>
    </row>
    <row r="224" spans="1:11" s="28" customFormat="1" ht="10.5" customHeight="1" x14ac:dyDescent="0.2">
      <c r="A224" s="24"/>
      <c r="B224" s="16" t="s">
        <v>254</v>
      </c>
      <c r="C224" s="295"/>
      <c r="D224" s="295"/>
      <c r="E224" s="295"/>
      <c r="F224" s="296"/>
      <c r="G224" s="296"/>
      <c r="H224" s="190"/>
      <c r="I224" s="47"/>
      <c r="J224" s="5"/>
    </row>
    <row r="225" spans="1:11" s="28" customFormat="1" ht="10.5" customHeight="1" x14ac:dyDescent="0.2">
      <c r="A225" s="24"/>
      <c r="B225" s="16" t="s">
        <v>97</v>
      </c>
      <c r="C225" s="295"/>
      <c r="D225" s="295"/>
      <c r="E225" s="295"/>
      <c r="F225" s="296"/>
      <c r="G225" s="296"/>
      <c r="H225" s="190"/>
      <c r="I225" s="47"/>
      <c r="J225" s="5"/>
    </row>
    <row r="226" spans="1:11" s="28" customFormat="1" ht="10.5" customHeight="1" x14ac:dyDescent="0.2">
      <c r="A226" s="24"/>
      <c r="B226" s="16" t="s">
        <v>380</v>
      </c>
      <c r="C226" s="295"/>
      <c r="D226" s="295"/>
      <c r="E226" s="295"/>
      <c r="F226" s="296"/>
      <c r="G226" s="296"/>
      <c r="H226" s="190"/>
      <c r="I226" s="47"/>
      <c r="J226" s="5"/>
    </row>
    <row r="227" spans="1:11" s="28" customFormat="1" ht="10.5" customHeight="1" x14ac:dyDescent="0.2">
      <c r="A227" s="24"/>
      <c r="B227" s="16" t="s">
        <v>419</v>
      </c>
      <c r="C227" s="295"/>
      <c r="D227" s="295">
        <v>14631203.061573999</v>
      </c>
      <c r="E227" s="295">
        <v>14631203.061573999</v>
      </c>
      <c r="F227" s="296"/>
      <c r="G227" s="296"/>
      <c r="H227" s="190">
        <v>0.31486837063871675</v>
      </c>
      <c r="I227" s="47"/>
      <c r="J227" s="5"/>
    </row>
    <row r="228" spans="1:11" s="28" customFormat="1" ht="10.5" customHeight="1" x14ac:dyDescent="0.2">
      <c r="A228" s="24"/>
      <c r="B228" s="16" t="s">
        <v>489</v>
      </c>
      <c r="C228" s="295"/>
      <c r="D228" s="295">
        <v>34641.777900000001</v>
      </c>
      <c r="E228" s="295">
        <v>34641.777900000001</v>
      </c>
      <c r="F228" s="296"/>
      <c r="G228" s="296"/>
      <c r="H228" s="190"/>
      <c r="I228" s="47"/>
      <c r="J228" s="5"/>
    </row>
    <row r="229" spans="1:11" s="28" customFormat="1" ht="10.5" customHeight="1" x14ac:dyDescent="0.2">
      <c r="A229" s="24"/>
      <c r="B229" s="16" t="s">
        <v>487</v>
      </c>
      <c r="C229" s="295"/>
      <c r="D229" s="295">
        <v>41757.847999999998</v>
      </c>
      <c r="E229" s="295">
        <v>41757.847999999998</v>
      </c>
      <c r="F229" s="296"/>
      <c r="G229" s="296"/>
      <c r="H229" s="190">
        <v>0.32407813490059323</v>
      </c>
      <c r="I229" s="47"/>
      <c r="J229" s="5"/>
    </row>
    <row r="230" spans="1:11" s="28" customFormat="1" ht="10.5" customHeight="1" x14ac:dyDescent="0.2">
      <c r="A230" s="24"/>
      <c r="B230" s="16" t="s">
        <v>374</v>
      </c>
      <c r="C230" s="295">
        <v>123145.8</v>
      </c>
      <c r="D230" s="295">
        <v>74856.90000000014</v>
      </c>
      <c r="E230" s="295">
        <v>198002.70000000013</v>
      </c>
      <c r="F230" s="296"/>
      <c r="G230" s="296">
        <v>624</v>
      </c>
      <c r="H230" s="190">
        <v>-1.80910439654004E-2</v>
      </c>
      <c r="I230" s="47"/>
      <c r="J230" s="5"/>
    </row>
    <row r="231" spans="1:11" s="28" customFormat="1" ht="10.5" customHeight="1" x14ac:dyDescent="0.2">
      <c r="A231" s="24"/>
      <c r="B231" s="16" t="s">
        <v>420</v>
      </c>
      <c r="C231" s="295"/>
      <c r="D231" s="295">
        <v>1988023.311036</v>
      </c>
      <c r="E231" s="295">
        <v>1988023.311036</v>
      </c>
      <c r="F231" s="296"/>
      <c r="G231" s="296"/>
      <c r="H231" s="190">
        <v>0.53006050711166486</v>
      </c>
      <c r="I231" s="47"/>
      <c r="J231" s="5"/>
    </row>
    <row r="232" spans="1:11" s="28" customFormat="1" ht="10.5" customHeight="1" x14ac:dyDescent="0.2">
      <c r="A232" s="24"/>
      <c r="B232" s="574" t="s">
        <v>460</v>
      </c>
      <c r="C232" s="295"/>
      <c r="D232" s="295"/>
      <c r="E232" s="295"/>
      <c r="F232" s="296"/>
      <c r="G232" s="296"/>
      <c r="H232" s="190"/>
      <c r="I232" s="47"/>
      <c r="J232" s="5"/>
    </row>
    <row r="233" spans="1:11" s="28" customFormat="1" ht="10.5" hidden="1" customHeight="1" x14ac:dyDescent="0.2">
      <c r="A233" s="24"/>
      <c r="B233" s="574"/>
      <c r="C233" s="295"/>
      <c r="D233" s="295"/>
      <c r="E233" s="295"/>
      <c r="F233" s="296"/>
      <c r="G233" s="296"/>
      <c r="H233" s="190"/>
      <c r="I233" s="47"/>
      <c r="J233" s="5"/>
    </row>
    <row r="234" spans="1:11" s="28" customFormat="1" ht="10.5" customHeight="1" x14ac:dyDescent="0.2">
      <c r="A234" s="24"/>
      <c r="B234" s="16" t="s">
        <v>99</v>
      </c>
      <c r="C234" s="295">
        <v>214099.53999999992</v>
      </c>
      <c r="D234" s="295">
        <v>1359370.291368</v>
      </c>
      <c r="E234" s="295">
        <v>1573469.831368</v>
      </c>
      <c r="F234" s="296"/>
      <c r="G234" s="296">
        <v>8074.3420079999996</v>
      </c>
      <c r="H234" s="190">
        <v>0.21740158508808838</v>
      </c>
      <c r="I234" s="47"/>
      <c r="J234" s="5"/>
      <c r="K234" s="5"/>
    </row>
    <row r="235" spans="1:11" s="28" customFormat="1" ht="10.5" customHeight="1" x14ac:dyDescent="0.2">
      <c r="A235" s="24"/>
      <c r="B235" s="16" t="s">
        <v>283</v>
      </c>
      <c r="C235" s="295"/>
      <c r="D235" s="295">
        <v>-738312</v>
      </c>
      <c r="E235" s="295">
        <v>-738312</v>
      </c>
      <c r="F235" s="296"/>
      <c r="G235" s="296">
        <v>-1296</v>
      </c>
      <c r="H235" s="190">
        <v>0.204408425338658</v>
      </c>
      <c r="I235" s="47"/>
      <c r="J235" s="5"/>
    </row>
    <row r="236" spans="1:11" s="28" customFormat="1" ht="12.75" customHeight="1" x14ac:dyDescent="0.2">
      <c r="A236" s="24"/>
      <c r="B236" s="16" t="s">
        <v>279</v>
      </c>
      <c r="C236" s="295">
        <v>98</v>
      </c>
      <c r="D236" s="295">
        <v>-14649554</v>
      </c>
      <c r="E236" s="295">
        <v>-14649456</v>
      </c>
      <c r="F236" s="296"/>
      <c r="G236" s="296">
        <v>-65419</v>
      </c>
      <c r="H236" s="190">
        <v>0.53989126071900029</v>
      </c>
      <c r="I236" s="47"/>
    </row>
    <row r="237" spans="1:11" ht="10.5" customHeight="1" x14ac:dyDescent="0.2">
      <c r="B237" s="35" t="s">
        <v>245</v>
      </c>
      <c r="C237" s="297">
        <v>591572564.38000107</v>
      </c>
      <c r="D237" s="297">
        <v>426240812.92455786</v>
      </c>
      <c r="E237" s="297">
        <v>1017813377.3045589</v>
      </c>
      <c r="F237" s="298"/>
      <c r="G237" s="298">
        <v>3217920.9777579997</v>
      </c>
      <c r="H237" s="180">
        <v>6.5180739004888855E-2</v>
      </c>
      <c r="I237" s="47"/>
      <c r="K237" s="209" t="b">
        <f>IF(ABS(E237-SUM(E180:E182,E191:E213,E218:E236))&lt;0.001,TRUE,FALSE)</f>
        <v>1</v>
      </c>
    </row>
    <row r="238" spans="1:11" ht="10.5" customHeight="1" x14ac:dyDescent="0.2">
      <c r="B238" s="31" t="s">
        <v>278</v>
      </c>
      <c r="C238" s="297"/>
      <c r="D238" s="297"/>
      <c r="E238" s="297"/>
      <c r="F238" s="298"/>
      <c r="G238" s="298"/>
      <c r="H238" s="180"/>
      <c r="I238" s="47"/>
    </row>
    <row r="239" spans="1:11" ht="10.5" customHeight="1" x14ac:dyDescent="0.2">
      <c r="B239" s="16" t="s">
        <v>22</v>
      </c>
      <c r="C239" s="295">
        <v>2902718265.2399907</v>
      </c>
      <c r="D239" s="295">
        <v>1777434388.7096391</v>
      </c>
      <c r="E239" s="295">
        <v>4680152653.9496288</v>
      </c>
      <c r="F239" s="296">
        <v>201374749.63999993</v>
      </c>
      <c r="G239" s="296">
        <v>26428782.721250013</v>
      </c>
      <c r="H239" s="190">
        <v>7.7179420784705854E-2</v>
      </c>
      <c r="I239" s="47"/>
    </row>
    <row r="240" spans="1:11" ht="10.5" customHeight="1" x14ac:dyDescent="0.2">
      <c r="B240" s="16" t="s">
        <v>387</v>
      </c>
      <c r="C240" s="295">
        <v>822300.15088400734</v>
      </c>
      <c r="D240" s="295">
        <v>9089405.2449229825</v>
      </c>
      <c r="E240" s="295">
        <v>9911705.3958069906</v>
      </c>
      <c r="F240" s="296">
        <v>492228.45664999983</v>
      </c>
      <c r="G240" s="296">
        <v>12761.197979999997</v>
      </c>
      <c r="H240" s="190">
        <v>-0.28139711875542206</v>
      </c>
      <c r="I240" s="47"/>
    </row>
    <row r="241" spans="2:9" ht="10.5" customHeight="1" x14ac:dyDescent="0.2">
      <c r="B241" s="16" t="s">
        <v>104</v>
      </c>
      <c r="C241" s="295">
        <v>2190601898.8199892</v>
      </c>
      <c r="D241" s="295">
        <v>4137804350.6800079</v>
      </c>
      <c r="E241" s="295">
        <v>6328406249.4999971</v>
      </c>
      <c r="F241" s="296">
        <v>2045004054.6900046</v>
      </c>
      <c r="G241" s="296">
        <v>37293297.540000007</v>
      </c>
      <c r="H241" s="190">
        <v>5.0137283931220411E-2</v>
      </c>
      <c r="I241" s="47"/>
    </row>
    <row r="242" spans="2:9" ht="10.5" customHeight="1" x14ac:dyDescent="0.2">
      <c r="B242" s="33" t="s">
        <v>106</v>
      </c>
      <c r="C242" s="295">
        <v>2011375077.3099878</v>
      </c>
      <c r="D242" s="295">
        <v>4075540469.1500082</v>
      </c>
      <c r="E242" s="295">
        <v>6086915546.4599962</v>
      </c>
      <c r="F242" s="296">
        <v>2018834137.6100044</v>
      </c>
      <c r="G242" s="296">
        <v>35744049.250000007</v>
      </c>
      <c r="H242" s="190">
        <v>5.336478864237959E-2</v>
      </c>
      <c r="I242" s="47"/>
    </row>
    <row r="243" spans="2:9" ht="10.5" customHeight="1" x14ac:dyDescent="0.2">
      <c r="B243" s="33" t="s">
        <v>304</v>
      </c>
      <c r="C243" s="295">
        <v>55302490.469999753</v>
      </c>
      <c r="D243" s="295">
        <v>988252111.00000203</v>
      </c>
      <c r="E243" s="295">
        <v>1043554601.4700018</v>
      </c>
      <c r="F243" s="296">
        <v>830723769.41000187</v>
      </c>
      <c r="G243" s="296">
        <v>6534822.2699999949</v>
      </c>
      <c r="H243" s="190">
        <v>4.5938518473204626E-2</v>
      </c>
      <c r="I243" s="47"/>
    </row>
    <row r="244" spans="2:9" ht="10.5" customHeight="1" x14ac:dyDescent="0.2">
      <c r="B244" s="33" t="s">
        <v>305</v>
      </c>
      <c r="C244" s="295">
        <v>196148.84000000043</v>
      </c>
      <c r="D244" s="295">
        <v>24535474.389999807</v>
      </c>
      <c r="E244" s="295">
        <v>24731623.229999807</v>
      </c>
      <c r="F244" s="296">
        <v>23571293.089999806</v>
      </c>
      <c r="G244" s="296">
        <v>123891.89999999997</v>
      </c>
      <c r="H244" s="190">
        <v>-8.8113810961668593E-2</v>
      </c>
      <c r="I244" s="47"/>
    </row>
    <row r="245" spans="2:9" ht="10.5" customHeight="1" x14ac:dyDescent="0.2">
      <c r="B245" s="33" t="s">
        <v>306</v>
      </c>
      <c r="C245" s="295">
        <v>2747181.9399999827</v>
      </c>
      <c r="D245" s="295">
        <v>449912891.99000365</v>
      </c>
      <c r="E245" s="295">
        <v>452660073.93000364</v>
      </c>
      <c r="F245" s="296">
        <v>440303659.97000366</v>
      </c>
      <c r="G245" s="296">
        <v>2724649.31</v>
      </c>
      <c r="H245" s="190">
        <v>2.908135716991378E-2</v>
      </c>
      <c r="I245" s="47"/>
    </row>
    <row r="246" spans="2:9" ht="10.5" customHeight="1" x14ac:dyDescent="0.2">
      <c r="B246" s="33" t="s">
        <v>307</v>
      </c>
      <c r="C246" s="295">
        <v>493179465.53000063</v>
      </c>
      <c r="D246" s="295">
        <v>427475965.87999874</v>
      </c>
      <c r="E246" s="295">
        <v>920655431.40999925</v>
      </c>
      <c r="F246" s="296">
        <v>41501037.900000058</v>
      </c>
      <c r="G246" s="296">
        <v>5735826.2799999928</v>
      </c>
      <c r="H246" s="190">
        <v>3.7783461407088659E-2</v>
      </c>
      <c r="I246" s="47"/>
    </row>
    <row r="247" spans="2:9" ht="10.5" customHeight="1" x14ac:dyDescent="0.2">
      <c r="B247" s="33" t="s">
        <v>308</v>
      </c>
      <c r="C247" s="295">
        <v>635809316.509987</v>
      </c>
      <c r="D247" s="295">
        <v>572337091.76999998</v>
      </c>
      <c r="E247" s="295">
        <v>1208146408.2799871</v>
      </c>
      <c r="F247" s="296">
        <v>167027345.26999858</v>
      </c>
      <c r="G247" s="296">
        <v>6728266.6800000099</v>
      </c>
      <c r="H247" s="190">
        <v>4.9509652967560047E-2</v>
      </c>
      <c r="I247" s="47"/>
    </row>
    <row r="248" spans="2:9" ht="10.5" customHeight="1" x14ac:dyDescent="0.2">
      <c r="B248" s="33" t="s">
        <v>309</v>
      </c>
      <c r="C248" s="295">
        <v>824140474.02000046</v>
      </c>
      <c r="D248" s="295">
        <v>1613026934.1200035</v>
      </c>
      <c r="E248" s="295">
        <v>2437167408.1400042</v>
      </c>
      <c r="F248" s="296">
        <v>515707031.97000057</v>
      </c>
      <c r="G248" s="296">
        <v>13896592.810000002</v>
      </c>
      <c r="H248" s="190">
        <v>7.102586046599213E-2</v>
      </c>
      <c r="I248" s="47"/>
    </row>
    <row r="249" spans="2:9" ht="10.5" customHeight="1" x14ac:dyDescent="0.2">
      <c r="B249" s="33" t="s">
        <v>105</v>
      </c>
      <c r="C249" s="295">
        <v>179226821.5100013</v>
      </c>
      <c r="D249" s="295">
        <v>62263881.530000061</v>
      </c>
      <c r="E249" s="295">
        <v>241490703.04000139</v>
      </c>
      <c r="F249" s="296">
        <v>26169917.080000058</v>
      </c>
      <c r="G249" s="296">
        <v>1549248.2899999993</v>
      </c>
      <c r="H249" s="190">
        <v>-2.515017935476227E-2</v>
      </c>
      <c r="I249" s="47"/>
    </row>
    <row r="250" spans="2:9" ht="10.5" customHeight="1" x14ac:dyDescent="0.2">
      <c r="B250" s="16" t="s">
        <v>116</v>
      </c>
      <c r="C250" s="295">
        <v>902125785.13000226</v>
      </c>
      <c r="D250" s="295">
        <v>100216673.83000015</v>
      </c>
      <c r="E250" s="295">
        <v>1002342458.9600023</v>
      </c>
      <c r="F250" s="296">
        <v>1252843.2499999995</v>
      </c>
      <c r="G250" s="296">
        <v>7296760.310000007</v>
      </c>
      <c r="H250" s="190">
        <v>-7.3939938245897951E-2</v>
      </c>
      <c r="I250" s="47"/>
    </row>
    <row r="251" spans="2:9" ht="10.5" customHeight="1" x14ac:dyDescent="0.2">
      <c r="B251" s="16" t="s">
        <v>117</v>
      </c>
      <c r="C251" s="295">
        <v>554437242.10000014</v>
      </c>
      <c r="D251" s="295">
        <v>78247860.050000012</v>
      </c>
      <c r="E251" s="295">
        <v>632685102.1500001</v>
      </c>
      <c r="F251" s="296">
        <v>19846.660000000003</v>
      </c>
      <c r="G251" s="296">
        <v>3944001.2399999993</v>
      </c>
      <c r="H251" s="190">
        <v>-0.12147619096464279</v>
      </c>
      <c r="I251" s="47"/>
    </row>
    <row r="252" spans="2:9" ht="10.5" customHeight="1" x14ac:dyDescent="0.2">
      <c r="B252" s="16" t="s">
        <v>118</v>
      </c>
      <c r="C252" s="295">
        <v>14336693.249999944</v>
      </c>
      <c r="D252" s="295">
        <v>310920300.64999992</v>
      </c>
      <c r="E252" s="295">
        <v>325256993.8999998</v>
      </c>
      <c r="F252" s="296"/>
      <c r="G252" s="296">
        <v>1590207.0099999998</v>
      </c>
      <c r="H252" s="190">
        <v>4.5997882742691898E-2</v>
      </c>
      <c r="I252" s="47"/>
    </row>
    <row r="253" spans="2:9" ht="10.5" customHeight="1" x14ac:dyDescent="0.2">
      <c r="B253" s="16" t="s">
        <v>100</v>
      </c>
      <c r="C253" s="295">
        <v>54473366.920000583</v>
      </c>
      <c r="D253" s="295">
        <v>269387916.41871983</v>
      </c>
      <c r="E253" s="295">
        <v>323861283.33872044</v>
      </c>
      <c r="F253" s="296">
        <v>162927.62999999998</v>
      </c>
      <c r="G253" s="296">
        <v>1109511.98</v>
      </c>
      <c r="H253" s="190">
        <v>-1.8011366761377712E-2</v>
      </c>
      <c r="I253" s="47"/>
    </row>
    <row r="254" spans="2:9" ht="10.5" customHeight="1" x14ac:dyDescent="0.2">
      <c r="B254" s="16" t="s">
        <v>388</v>
      </c>
      <c r="C254" s="295">
        <v>130418.89911599929</v>
      </c>
      <c r="D254" s="295">
        <v>2375037.285077</v>
      </c>
      <c r="E254" s="295">
        <v>2505456.1841929993</v>
      </c>
      <c r="F254" s="296">
        <v>57585.543349999964</v>
      </c>
      <c r="G254" s="296">
        <v>2617.2020200000006</v>
      </c>
      <c r="H254" s="190">
        <v>-0.40312972651024481</v>
      </c>
      <c r="I254" s="20"/>
    </row>
    <row r="255" spans="2:9" ht="10.5" customHeight="1" x14ac:dyDescent="0.2">
      <c r="B255" s="16" t="s">
        <v>107</v>
      </c>
      <c r="C255" s="295"/>
      <c r="D255" s="295">
        <v>1100722713.5600021</v>
      </c>
      <c r="E255" s="295">
        <v>1100722713.5600021</v>
      </c>
      <c r="F255" s="296">
        <v>1092845280.620002</v>
      </c>
      <c r="G255" s="296">
        <v>5744254.0499999933</v>
      </c>
      <c r="H255" s="190">
        <v>0.13831126470033217</v>
      </c>
      <c r="I255" s="47"/>
    </row>
    <row r="256" spans="2:9" ht="10.5" customHeight="1" x14ac:dyDescent="0.2">
      <c r="B256" s="33" t="s">
        <v>110</v>
      </c>
      <c r="C256" s="289"/>
      <c r="D256" s="289">
        <v>329375122.24999923</v>
      </c>
      <c r="E256" s="289">
        <v>329375122.24999923</v>
      </c>
      <c r="F256" s="290">
        <v>329375122.24999923</v>
      </c>
      <c r="G256" s="290">
        <v>1719939.6399999966</v>
      </c>
      <c r="H256" s="179">
        <v>0.13549938402992856</v>
      </c>
      <c r="I256" s="47"/>
    </row>
    <row r="257" spans="2:9" ht="10.5" customHeight="1" x14ac:dyDescent="0.2">
      <c r="B257" s="33" t="s">
        <v>109</v>
      </c>
      <c r="C257" s="295"/>
      <c r="D257" s="295">
        <v>593488600.92000282</v>
      </c>
      <c r="E257" s="295">
        <v>593488600.92000282</v>
      </c>
      <c r="F257" s="296">
        <v>593488600.92000282</v>
      </c>
      <c r="G257" s="296">
        <v>3077564.4099999964</v>
      </c>
      <c r="H257" s="190">
        <v>0.14218724694960194</v>
      </c>
      <c r="I257" s="47"/>
    </row>
    <row r="258" spans="2:9" ht="10.5" customHeight="1" x14ac:dyDescent="0.2">
      <c r="B258" s="33" t="s">
        <v>112</v>
      </c>
      <c r="C258" s="295"/>
      <c r="D258" s="295">
        <v>175448907.44999999</v>
      </c>
      <c r="E258" s="295">
        <v>175448907.44999999</v>
      </c>
      <c r="F258" s="296">
        <v>169981057.44999999</v>
      </c>
      <c r="G258" s="296">
        <v>938250</v>
      </c>
      <c r="H258" s="190">
        <v>0.13073539179941163</v>
      </c>
      <c r="I258" s="47"/>
    </row>
    <row r="259" spans="2:9" ht="10.5" customHeight="1" x14ac:dyDescent="0.2">
      <c r="B259" s="33" t="s">
        <v>111</v>
      </c>
      <c r="C259" s="295"/>
      <c r="D259" s="295">
        <v>2410082.9400000004</v>
      </c>
      <c r="E259" s="295">
        <v>2410082.9400000004</v>
      </c>
      <c r="F259" s="296">
        <v>500</v>
      </c>
      <c r="G259" s="296">
        <v>8500</v>
      </c>
      <c r="H259" s="190">
        <v>0.12762290155488576</v>
      </c>
      <c r="I259" s="47"/>
    </row>
    <row r="260" spans="2:9" ht="10.5" customHeight="1" x14ac:dyDescent="0.2">
      <c r="B260" s="269" t="s">
        <v>411</v>
      </c>
      <c r="C260" s="295"/>
      <c r="D260" s="295"/>
      <c r="E260" s="295"/>
      <c r="F260" s="296"/>
      <c r="G260" s="296"/>
      <c r="H260" s="190"/>
      <c r="I260" s="47"/>
    </row>
    <row r="261" spans="2:9" ht="10.5" customHeight="1" x14ac:dyDescent="0.2">
      <c r="B261" s="16" t="s">
        <v>97</v>
      </c>
      <c r="C261" s="295"/>
      <c r="D261" s="295">
        <v>97.5</v>
      </c>
      <c r="E261" s="295">
        <v>97.5</v>
      </c>
      <c r="F261" s="296"/>
      <c r="G261" s="296"/>
      <c r="H261" s="190"/>
      <c r="I261" s="47"/>
    </row>
    <row r="262" spans="2:9" ht="10.5" customHeight="1" x14ac:dyDescent="0.2">
      <c r="B262" s="16" t="s">
        <v>380</v>
      </c>
      <c r="C262" s="295"/>
      <c r="D262" s="295"/>
      <c r="E262" s="295"/>
      <c r="F262" s="296"/>
      <c r="G262" s="296"/>
      <c r="H262" s="190"/>
      <c r="I262" s="47"/>
    </row>
    <row r="263" spans="2:9" ht="10.5" customHeight="1" x14ac:dyDescent="0.2">
      <c r="B263" s="16" t="s">
        <v>419</v>
      </c>
      <c r="C263" s="295"/>
      <c r="D263" s="295">
        <v>448822017.21353596</v>
      </c>
      <c r="E263" s="295">
        <v>448822017.21353596</v>
      </c>
      <c r="F263" s="296"/>
      <c r="G263" s="296"/>
      <c r="H263" s="190">
        <v>7.1415493045580147E-2</v>
      </c>
      <c r="I263" s="47"/>
    </row>
    <row r="264" spans="2:9" ht="10.5" customHeight="1" x14ac:dyDescent="0.2">
      <c r="B264" s="16" t="s">
        <v>103</v>
      </c>
      <c r="C264" s="295"/>
      <c r="D264" s="295"/>
      <c r="E264" s="295"/>
      <c r="F264" s="296"/>
      <c r="G264" s="296"/>
      <c r="H264" s="190"/>
      <c r="I264" s="47"/>
    </row>
    <row r="265" spans="2:9" ht="10.5" customHeight="1" x14ac:dyDescent="0.2">
      <c r="B265" s="16" t="s">
        <v>96</v>
      </c>
      <c r="C265" s="295"/>
      <c r="D265" s="295">
        <v>138.52500000000001</v>
      </c>
      <c r="E265" s="295">
        <v>138.52500000000001</v>
      </c>
      <c r="F265" s="296"/>
      <c r="G265" s="296"/>
      <c r="H265" s="190"/>
      <c r="I265" s="47"/>
    </row>
    <row r="266" spans="2:9" ht="10.5" customHeight="1" x14ac:dyDescent="0.2">
      <c r="B266" s="16" t="s">
        <v>115</v>
      </c>
      <c r="C266" s="295">
        <v>87259117.619999364</v>
      </c>
      <c r="D266" s="295">
        <v>83786456.640000612</v>
      </c>
      <c r="E266" s="295">
        <v>171045574.25999996</v>
      </c>
      <c r="F266" s="296">
        <v>8923496.8000000026</v>
      </c>
      <c r="G266" s="296">
        <v>920461.55999999959</v>
      </c>
      <c r="H266" s="190">
        <v>-2.4994986748000381E-3</v>
      </c>
      <c r="I266" s="47"/>
    </row>
    <row r="267" spans="2:9" ht="10.5" customHeight="1" x14ac:dyDescent="0.2">
      <c r="B267" s="16" t="s">
        <v>114</v>
      </c>
      <c r="C267" s="295">
        <v>993034.11999999394</v>
      </c>
      <c r="D267" s="295">
        <v>62890675.330000021</v>
      </c>
      <c r="E267" s="295">
        <v>63883709.450000018</v>
      </c>
      <c r="F267" s="296">
        <v>5706.05</v>
      </c>
      <c r="G267" s="296">
        <v>345300.42999999906</v>
      </c>
      <c r="H267" s="190">
        <v>7.5563718297374516E-2</v>
      </c>
      <c r="I267" s="47"/>
    </row>
    <row r="268" spans="2:9" ht="10.5" customHeight="1" x14ac:dyDescent="0.2">
      <c r="B268" s="16" t="s">
        <v>123</v>
      </c>
      <c r="C268" s="295">
        <v>21563930.429999828</v>
      </c>
      <c r="D268" s="295">
        <v>123373760.56999995</v>
      </c>
      <c r="E268" s="295">
        <v>144937690.99999976</v>
      </c>
      <c r="F268" s="296">
        <v>67595.389999999985</v>
      </c>
      <c r="G268" s="296">
        <v>962573.75000000081</v>
      </c>
      <c r="H268" s="190">
        <v>9.6090213235388244E-2</v>
      </c>
      <c r="I268" s="47"/>
    </row>
    <row r="269" spans="2:9" ht="10.5" customHeight="1" x14ac:dyDescent="0.2">
      <c r="B269" s="16" t="s">
        <v>95</v>
      </c>
      <c r="C269" s="295">
        <v>3512310.1600000039</v>
      </c>
      <c r="D269" s="295">
        <v>27531448.740000017</v>
      </c>
      <c r="E269" s="295">
        <v>31043758.900000017</v>
      </c>
      <c r="F269" s="296">
        <v>23993863.300000027</v>
      </c>
      <c r="G269" s="296">
        <v>84228.280000000042</v>
      </c>
      <c r="H269" s="190">
        <v>-3.1950615182667064E-2</v>
      </c>
      <c r="I269" s="47"/>
    </row>
    <row r="270" spans="2:9" ht="10.5" customHeight="1" x14ac:dyDescent="0.2">
      <c r="B270" s="16" t="s">
        <v>422</v>
      </c>
      <c r="C270" s="295">
        <v>127273326.47999984</v>
      </c>
      <c r="D270" s="295">
        <v>57910379.441802137</v>
      </c>
      <c r="E270" s="295">
        <v>185183705.92180198</v>
      </c>
      <c r="F270" s="296">
        <v>171215.63</v>
      </c>
      <c r="G270" s="296">
        <v>1158250.76</v>
      </c>
      <c r="H270" s="190">
        <v>0.27719602176618729</v>
      </c>
      <c r="I270" s="47"/>
    </row>
    <row r="271" spans="2:9" ht="10.5" customHeight="1" x14ac:dyDescent="0.2">
      <c r="B271" s="16" t="s">
        <v>418</v>
      </c>
      <c r="C271" s="295"/>
      <c r="D271" s="295">
        <v>739575.58445599989</v>
      </c>
      <c r="E271" s="295">
        <v>739575.58445599989</v>
      </c>
      <c r="F271" s="296"/>
      <c r="G271" s="296">
        <v>21420</v>
      </c>
      <c r="H271" s="190">
        <v>-0.17905146492363522</v>
      </c>
      <c r="I271" s="47"/>
    </row>
    <row r="272" spans="2:9" ht="10.5" customHeight="1" x14ac:dyDescent="0.2">
      <c r="B272" s="16" t="s">
        <v>444</v>
      </c>
      <c r="C272" s="295"/>
      <c r="D272" s="295">
        <v>6354834.0794799943</v>
      </c>
      <c r="E272" s="295">
        <v>6354834.0794799943</v>
      </c>
      <c r="F272" s="296"/>
      <c r="G272" s="296"/>
      <c r="H272" s="190">
        <v>5.7145797570543611E-3</v>
      </c>
      <c r="I272" s="34"/>
    </row>
    <row r="273" spans="2:11" ht="10.5" customHeight="1" x14ac:dyDescent="0.2">
      <c r="B273" s="16" t="s">
        <v>441</v>
      </c>
      <c r="C273" s="295"/>
      <c r="D273" s="295">
        <v>634356141.12041032</v>
      </c>
      <c r="E273" s="295">
        <v>634356141.12041032</v>
      </c>
      <c r="F273" s="296"/>
      <c r="G273" s="296"/>
      <c r="H273" s="190">
        <v>7.729002211007141E-2</v>
      </c>
      <c r="I273" s="34"/>
    </row>
    <row r="274" spans="2:11" ht="10.5" customHeight="1" x14ac:dyDescent="0.2">
      <c r="B274" s="16" t="s">
        <v>346</v>
      </c>
      <c r="C274" s="295"/>
      <c r="D274" s="295">
        <v>82984</v>
      </c>
      <c r="E274" s="295">
        <v>82984</v>
      </c>
      <c r="F274" s="296"/>
      <c r="G274" s="296"/>
      <c r="H274" s="190">
        <v>0.27266313932980601</v>
      </c>
      <c r="I274" s="47"/>
    </row>
    <row r="275" spans="2:11" ht="10.5" customHeight="1" x14ac:dyDescent="0.2">
      <c r="B275" s="16" t="s">
        <v>350</v>
      </c>
      <c r="C275" s="295"/>
      <c r="D275" s="295">
        <v>102300034.86367592</v>
      </c>
      <c r="E275" s="295">
        <v>102300034.86367592</v>
      </c>
      <c r="F275" s="296"/>
      <c r="G275" s="296"/>
      <c r="H275" s="190">
        <v>7.4259636050078015E-4</v>
      </c>
      <c r="I275" s="47"/>
    </row>
    <row r="276" spans="2:11" ht="10.5" customHeight="1" x14ac:dyDescent="0.2">
      <c r="B276" s="16" t="s">
        <v>313</v>
      </c>
      <c r="C276" s="295"/>
      <c r="D276" s="295"/>
      <c r="E276" s="295"/>
      <c r="F276" s="296"/>
      <c r="G276" s="296"/>
      <c r="H276" s="190"/>
      <c r="I276" s="47"/>
      <c r="J276" s="73"/>
    </row>
    <row r="277" spans="2:11" ht="10.5" hidden="1" customHeight="1" x14ac:dyDescent="0.2">
      <c r="B277" s="16"/>
      <c r="C277" s="295"/>
      <c r="D277" s="295"/>
      <c r="E277" s="295"/>
      <c r="F277" s="296"/>
      <c r="G277" s="296"/>
      <c r="H277" s="190"/>
      <c r="I277" s="47"/>
    </row>
    <row r="278" spans="2:11" ht="10.5" customHeight="1" x14ac:dyDescent="0.2">
      <c r="B278" s="16" t="s">
        <v>351</v>
      </c>
      <c r="C278" s="295"/>
      <c r="D278" s="295">
        <v>2642408.6475900006</v>
      </c>
      <c r="E278" s="295">
        <v>2642408.6475900006</v>
      </c>
      <c r="F278" s="296"/>
      <c r="G278" s="296"/>
      <c r="H278" s="190">
        <v>-0.14288440701243565</v>
      </c>
      <c r="I278" s="47"/>
    </row>
    <row r="279" spans="2:11" ht="10.5" customHeight="1" x14ac:dyDescent="0.2">
      <c r="B279" s="269" t="s">
        <v>412</v>
      </c>
      <c r="C279" s="295"/>
      <c r="D279" s="295">
        <v>1556630.6642550004</v>
      </c>
      <c r="E279" s="295">
        <v>1556630.6642550004</v>
      </c>
      <c r="F279" s="296"/>
      <c r="G279" s="296"/>
      <c r="H279" s="190">
        <v>0.10472965021474634</v>
      </c>
      <c r="I279" s="47"/>
    </row>
    <row r="280" spans="2:11" ht="10.5" customHeight="1" x14ac:dyDescent="0.2">
      <c r="B280" s="16" t="s">
        <v>94</v>
      </c>
      <c r="C280" s="295">
        <v>197534.27000000025</v>
      </c>
      <c r="D280" s="295">
        <v>4532361.0799999991</v>
      </c>
      <c r="E280" s="295">
        <v>4729895.3499999996</v>
      </c>
      <c r="F280" s="296"/>
      <c r="G280" s="296">
        <v>15979.880000000001</v>
      </c>
      <c r="H280" s="190">
        <v>-5.835251970910782E-2</v>
      </c>
      <c r="I280" s="47"/>
    </row>
    <row r="281" spans="2:11" ht="10.5" customHeight="1" x14ac:dyDescent="0.2">
      <c r="B281" s="16" t="s">
        <v>92</v>
      </c>
      <c r="C281" s="295">
        <v>1018350.4500000001</v>
      </c>
      <c r="D281" s="295">
        <v>150453</v>
      </c>
      <c r="E281" s="295">
        <v>1168803.4500000002</v>
      </c>
      <c r="F281" s="296">
        <v>6208.1</v>
      </c>
      <c r="G281" s="296">
        <v>2952.89</v>
      </c>
      <c r="H281" s="190">
        <v>-0.31073654111361715</v>
      </c>
      <c r="I281" s="47"/>
    </row>
    <row r="282" spans="2:11" ht="10.5" customHeight="1" x14ac:dyDescent="0.2">
      <c r="B282" s="16" t="s">
        <v>93</v>
      </c>
      <c r="C282" s="295">
        <v>1760283.1800000002</v>
      </c>
      <c r="D282" s="295">
        <v>311993.64</v>
      </c>
      <c r="E282" s="295">
        <v>2072276.8200000003</v>
      </c>
      <c r="F282" s="296">
        <v>55585.549999999996</v>
      </c>
      <c r="G282" s="296">
        <v>6086.18</v>
      </c>
      <c r="H282" s="190">
        <v>-0.22268228632496145</v>
      </c>
      <c r="I282" s="47"/>
    </row>
    <row r="283" spans="2:11" ht="10.5" customHeight="1" x14ac:dyDescent="0.2">
      <c r="B283" s="16" t="s">
        <v>91</v>
      </c>
      <c r="C283" s="295">
        <v>9577120.5300000012</v>
      </c>
      <c r="D283" s="295">
        <v>5668424.9100000001</v>
      </c>
      <c r="E283" s="295">
        <v>15245545.440000001</v>
      </c>
      <c r="F283" s="296">
        <v>425947.60000000003</v>
      </c>
      <c r="G283" s="296">
        <v>102649.71</v>
      </c>
      <c r="H283" s="190">
        <v>4.7514692654399004E-2</v>
      </c>
      <c r="I283" s="47"/>
    </row>
    <row r="284" spans="2:11" ht="10.5" customHeight="1" x14ac:dyDescent="0.2">
      <c r="B284" s="16" t="s">
        <v>252</v>
      </c>
      <c r="C284" s="295"/>
      <c r="D284" s="295"/>
      <c r="E284" s="295"/>
      <c r="F284" s="296"/>
      <c r="G284" s="296"/>
      <c r="H284" s="190"/>
      <c r="I284" s="47"/>
    </row>
    <row r="285" spans="2:11" ht="10.5" customHeight="1" x14ac:dyDescent="0.2">
      <c r="B285" s="16" t="s">
        <v>177</v>
      </c>
      <c r="C285" s="295">
        <v>1865182.9400000144</v>
      </c>
      <c r="D285" s="295">
        <v>1742708.7799999821</v>
      </c>
      <c r="E285" s="295">
        <v>3607891.7199999965</v>
      </c>
      <c r="F285" s="296">
        <v>1370.16</v>
      </c>
      <c r="G285" s="296">
        <v>24506.569999999996</v>
      </c>
      <c r="H285" s="190">
        <v>0.35143359268801722</v>
      </c>
      <c r="I285" s="47"/>
    </row>
    <row r="286" spans="2:11" ht="10.5" customHeight="1" x14ac:dyDescent="0.2">
      <c r="B286" s="16" t="s">
        <v>303</v>
      </c>
      <c r="C286" s="295"/>
      <c r="D286" s="295"/>
      <c r="E286" s="295"/>
      <c r="F286" s="296"/>
      <c r="G286" s="296"/>
      <c r="H286" s="190"/>
      <c r="I286" s="47"/>
    </row>
    <row r="287" spans="2:11" ht="10.5" customHeight="1" x14ac:dyDescent="0.2">
      <c r="B287" s="16" t="s">
        <v>382</v>
      </c>
      <c r="C287" s="295"/>
      <c r="D287" s="295">
        <v>1155800.6600000001</v>
      </c>
      <c r="E287" s="295">
        <v>1155800.6600000001</v>
      </c>
      <c r="F287" s="296"/>
      <c r="G287" s="296">
        <v>7400</v>
      </c>
      <c r="H287" s="190">
        <v>-0.12575745645335901</v>
      </c>
      <c r="I287" s="47"/>
    </row>
    <row r="288" spans="2:11" ht="10.5" customHeight="1" x14ac:dyDescent="0.2">
      <c r="B288" s="268" t="s">
        <v>255</v>
      </c>
      <c r="C288" s="295"/>
      <c r="D288" s="295">
        <v>2768620.5599999977</v>
      </c>
      <c r="E288" s="295">
        <v>2768620.5599999977</v>
      </c>
      <c r="F288" s="296">
        <v>2603158.1999999979</v>
      </c>
      <c r="G288" s="296">
        <v>21002.28</v>
      </c>
      <c r="H288" s="190">
        <v>-9.0088640470407655E-2</v>
      </c>
      <c r="I288" s="47"/>
      <c r="K288" s="28"/>
    </row>
    <row r="289" spans="1:11" ht="10.5" customHeight="1" x14ac:dyDescent="0.2">
      <c r="B289" s="268" t="s">
        <v>486</v>
      </c>
      <c r="C289" s="295"/>
      <c r="D289" s="295">
        <v>27548912.527950015</v>
      </c>
      <c r="E289" s="295">
        <v>27548912.527950015</v>
      </c>
      <c r="F289" s="296"/>
      <c r="G289" s="296"/>
      <c r="H289" s="190"/>
      <c r="I289" s="47"/>
    </row>
    <row r="290" spans="1:11" ht="10.5" customHeight="1" x14ac:dyDescent="0.2">
      <c r="B290" s="268" t="s">
        <v>487</v>
      </c>
      <c r="C290" s="295"/>
      <c r="D290" s="295">
        <v>17723454.254199993</v>
      </c>
      <c r="E290" s="295">
        <v>17723454.254199993</v>
      </c>
      <c r="F290" s="296"/>
      <c r="G290" s="296"/>
      <c r="H290" s="190">
        <v>0.30693435642348765</v>
      </c>
      <c r="I290" s="47"/>
      <c r="K290" s="28"/>
    </row>
    <row r="291" spans="1:11" ht="10.5" customHeight="1" x14ac:dyDescent="0.2">
      <c r="B291" s="16" t="s">
        <v>374</v>
      </c>
      <c r="C291" s="295">
        <v>1194034.4799999991</v>
      </c>
      <c r="D291" s="295">
        <v>842363.33250000211</v>
      </c>
      <c r="E291" s="295">
        <v>2036397.8125000012</v>
      </c>
      <c r="F291" s="296"/>
      <c r="G291" s="296">
        <v>6813</v>
      </c>
      <c r="H291" s="190">
        <v>-5.6908226583185173E-2</v>
      </c>
      <c r="I291" s="47"/>
      <c r="K291" s="28"/>
    </row>
    <row r="292" spans="1:11" ht="10.5" customHeight="1" x14ac:dyDescent="0.2">
      <c r="B292" s="16" t="s">
        <v>420</v>
      </c>
      <c r="C292" s="295"/>
      <c r="D292" s="295">
        <v>40862658.332731999</v>
      </c>
      <c r="E292" s="295">
        <v>40862658.332731999</v>
      </c>
      <c r="F292" s="296"/>
      <c r="G292" s="296"/>
      <c r="H292" s="190">
        <v>0.19909668094203581</v>
      </c>
      <c r="I292" s="47"/>
      <c r="K292" s="28"/>
    </row>
    <row r="293" spans="1:11" ht="10.5" customHeight="1" x14ac:dyDescent="0.2">
      <c r="B293" s="574" t="s">
        <v>460</v>
      </c>
      <c r="C293" s="295"/>
      <c r="D293" s="295">
        <v>91809.34</v>
      </c>
      <c r="E293" s="295">
        <v>91809.34</v>
      </c>
      <c r="F293" s="296"/>
      <c r="G293" s="296"/>
      <c r="H293" s="190">
        <v>-0.86485606942806226</v>
      </c>
      <c r="I293" s="47"/>
      <c r="K293" s="28"/>
    </row>
    <row r="294" spans="1:11" ht="13.5" customHeight="1" x14ac:dyDescent="0.2">
      <c r="B294" s="16" t="s">
        <v>99</v>
      </c>
      <c r="C294" s="295">
        <v>3609589.3300000303</v>
      </c>
      <c r="D294" s="295">
        <v>10469757.61360799</v>
      </c>
      <c r="E294" s="295">
        <v>14079346.943608018</v>
      </c>
      <c r="F294" s="296">
        <v>1429360.2560170002</v>
      </c>
      <c r="G294" s="296">
        <v>53465.160286999999</v>
      </c>
      <c r="H294" s="190">
        <v>0.12391900839321712</v>
      </c>
      <c r="I294" s="117"/>
      <c r="K294" s="28"/>
    </row>
    <row r="295" spans="1:11" s="28" customFormat="1" ht="14.25" customHeight="1" x14ac:dyDescent="0.2">
      <c r="A295" s="24"/>
      <c r="B295" s="16" t="s">
        <v>283</v>
      </c>
      <c r="C295" s="295"/>
      <c r="D295" s="295">
        <v>-20489815.07</v>
      </c>
      <c r="E295" s="295">
        <v>-20489815.07</v>
      </c>
      <c r="F295" s="296">
        <v>-153744</v>
      </c>
      <c r="G295" s="296">
        <v>-142152</v>
      </c>
      <c r="H295" s="190">
        <v>0.13444925557144449</v>
      </c>
      <c r="I295" s="47"/>
      <c r="J295" s="5"/>
    </row>
    <row r="296" spans="1:11" s="28" customFormat="1" ht="14.25" customHeight="1" x14ac:dyDescent="0.2">
      <c r="A296" s="24"/>
      <c r="B296" s="16" t="s">
        <v>279</v>
      </c>
      <c r="C296" s="295">
        <v>274.77999999999997</v>
      </c>
      <c r="D296" s="295">
        <v>-276834648.80000001</v>
      </c>
      <c r="E296" s="295">
        <v>-276834374.01999998</v>
      </c>
      <c r="F296" s="296">
        <v>-548533</v>
      </c>
      <c r="G296" s="296">
        <v>-1755988</v>
      </c>
      <c r="H296" s="190">
        <v>0.35745741629024153</v>
      </c>
      <c r="I296" s="47"/>
    </row>
    <row r="297" spans="1:11" s="28" customFormat="1" ht="11.25" customHeight="1" x14ac:dyDescent="0.2">
      <c r="A297" s="24"/>
      <c r="B297" s="263" t="s">
        <v>286</v>
      </c>
      <c r="C297" s="299">
        <v>6879470059.2799835</v>
      </c>
      <c r="D297" s="299">
        <v>9155091083.5095654</v>
      </c>
      <c r="E297" s="299">
        <v>16034561142.789549</v>
      </c>
      <c r="F297" s="300">
        <v>3378190746.5260248</v>
      </c>
      <c r="G297" s="300">
        <v>85257143.701536998</v>
      </c>
      <c r="H297" s="234">
        <v>4.5518218812361289E-2</v>
      </c>
      <c r="I297" s="47"/>
      <c r="K297" s="209" t="b">
        <f>IF(ABS(E297-SUM(E239:E241,E250:E255,E260:E296))&lt;0.001,TRUE,FALSE)</f>
        <v>1</v>
      </c>
    </row>
    <row r="298" spans="1:11" s="28" customFormat="1" ht="11.25" customHeight="1" x14ac:dyDescent="0.2">
      <c r="A298" s="24"/>
      <c r="B298" s="265" t="s">
        <v>238</v>
      </c>
      <c r="C298" s="266"/>
      <c r="D298" s="266"/>
      <c r="E298" s="266"/>
      <c r="F298" s="266"/>
      <c r="G298" s="266"/>
      <c r="H298" s="267"/>
      <c r="I298" s="47"/>
      <c r="K298" s="5"/>
    </row>
    <row r="299" spans="1:11" s="28" customFormat="1" ht="11.25" customHeight="1" x14ac:dyDescent="0.2">
      <c r="A299" s="24"/>
      <c r="B299" s="265" t="s">
        <v>249</v>
      </c>
      <c r="C299" s="266"/>
      <c r="D299" s="266"/>
      <c r="E299" s="266"/>
      <c r="F299" s="266"/>
      <c r="G299" s="266"/>
      <c r="H299" s="267"/>
      <c r="I299" s="47"/>
      <c r="K299" s="5"/>
    </row>
    <row r="300" spans="1:11" s="28" customFormat="1" ht="11.25" customHeight="1" x14ac:dyDescent="0.2">
      <c r="A300" s="24"/>
      <c r="B300" s="265" t="s">
        <v>251</v>
      </c>
      <c r="C300" s="266"/>
      <c r="D300" s="266"/>
      <c r="E300" s="266"/>
      <c r="F300" s="266"/>
      <c r="G300" s="266"/>
      <c r="H300" s="267"/>
      <c r="I300" s="47"/>
      <c r="K300" s="5"/>
    </row>
    <row r="301" spans="1:11" s="28" customFormat="1" ht="11.25" customHeight="1" x14ac:dyDescent="0.2">
      <c r="A301" s="24"/>
      <c r="B301" s="265" t="s">
        <v>376</v>
      </c>
      <c r="C301" s="266"/>
      <c r="D301" s="266"/>
      <c r="E301" s="266"/>
      <c r="F301" s="266"/>
      <c r="G301" s="266"/>
      <c r="H301" s="267"/>
      <c r="I301" s="47"/>
      <c r="K301" s="5"/>
    </row>
    <row r="302" spans="1:11" ht="11.25" customHeight="1" x14ac:dyDescent="0.2">
      <c r="B302" s="265" t="s">
        <v>431</v>
      </c>
      <c r="C302" s="266"/>
      <c r="D302" s="266"/>
      <c r="E302" s="266"/>
      <c r="F302" s="266"/>
      <c r="G302" s="266"/>
      <c r="H302" s="267"/>
      <c r="I302" s="8"/>
      <c r="K302" s="28"/>
    </row>
    <row r="303" spans="1:11" ht="18" customHeight="1" x14ac:dyDescent="0.25">
      <c r="B303" s="7" t="s">
        <v>288</v>
      </c>
      <c r="C303" s="8"/>
      <c r="D303" s="8"/>
      <c r="E303" s="8"/>
      <c r="F303" s="8"/>
      <c r="G303" s="8"/>
      <c r="H303" s="8"/>
      <c r="K303" s="28"/>
    </row>
    <row r="304" spans="1:11" ht="14.25" customHeight="1" x14ac:dyDescent="0.2">
      <c r="B304" s="9"/>
      <c r="C304" s="10" t="str">
        <f>$C$3</f>
        <v>PERIODE DU 1.1 AU 31.7.2024</v>
      </c>
      <c r="D304" s="11"/>
      <c r="I304" s="15"/>
    </row>
    <row r="305" spans="1:11" ht="12" customHeight="1" x14ac:dyDescent="0.2">
      <c r="B305" s="12" t="str">
        <f>B4</f>
        <v xml:space="preserve">             I - ASSURANCE MALADIE : DÉPENSES en milliers d'euros</v>
      </c>
      <c r="C305" s="13"/>
      <c r="D305" s="13"/>
      <c r="E305" s="13"/>
      <c r="F305" s="13"/>
      <c r="G305" s="13"/>
      <c r="H305" s="14"/>
      <c r="I305" s="20"/>
    </row>
    <row r="306" spans="1:11" ht="9.75" customHeight="1" x14ac:dyDescent="0.2">
      <c r="B306" s="16" t="s">
        <v>4</v>
      </c>
      <c r="C306" s="17" t="s">
        <v>1</v>
      </c>
      <c r="D306" s="17" t="s">
        <v>2</v>
      </c>
      <c r="E306" s="386" t="s">
        <v>6</v>
      </c>
      <c r="F306" s="219" t="s">
        <v>3</v>
      </c>
      <c r="G306" s="219" t="s">
        <v>237</v>
      </c>
      <c r="H306" s="19" t="str">
        <f>$H$5</f>
        <v>PCAP</v>
      </c>
      <c r="I306" s="23"/>
    </row>
    <row r="307" spans="1:11" s="28" customFormat="1" ht="18" customHeight="1" x14ac:dyDescent="0.2">
      <c r="A307" s="24"/>
      <c r="B307" s="21"/>
      <c r="C307" s="45" t="s">
        <v>5</v>
      </c>
      <c r="D307" s="44" t="s">
        <v>5</v>
      </c>
      <c r="E307" s="45"/>
      <c r="F307" s="220" t="s">
        <v>241</v>
      </c>
      <c r="G307" s="220" t="s">
        <v>239</v>
      </c>
      <c r="H307" s="22" t="str">
        <f>$H$6</f>
        <v>en %</v>
      </c>
      <c r="I307" s="27"/>
      <c r="K307" s="5"/>
    </row>
    <row r="308" spans="1:11" s="28" customFormat="1" ht="15" customHeight="1" x14ac:dyDescent="0.2">
      <c r="A308" s="54"/>
      <c r="B308" s="52" t="s">
        <v>163</v>
      </c>
      <c r="C308" s="235"/>
      <c r="D308" s="235"/>
      <c r="E308" s="235"/>
      <c r="F308" s="236"/>
      <c r="G308" s="236"/>
      <c r="H308" s="237"/>
      <c r="I308" s="27"/>
      <c r="K308" s="5"/>
    </row>
    <row r="309" spans="1:11" ht="10.5" customHeight="1" x14ac:dyDescent="0.2">
      <c r="A309" s="2"/>
      <c r="B309" s="31" t="s">
        <v>124</v>
      </c>
      <c r="C309" s="235"/>
      <c r="D309" s="235"/>
      <c r="E309" s="235"/>
      <c r="F309" s="236"/>
      <c r="G309" s="236"/>
      <c r="H309" s="237"/>
      <c r="I309" s="20"/>
    </row>
    <row r="310" spans="1:11" ht="10.5" customHeight="1" x14ac:dyDescent="0.2">
      <c r="A310" s="2"/>
      <c r="B310" s="37" t="s">
        <v>125</v>
      </c>
      <c r="C310" s="301">
        <v>327627280.97014743</v>
      </c>
      <c r="D310" s="301">
        <v>1906367034.9594181</v>
      </c>
      <c r="E310" s="301">
        <v>2233994315.9295654</v>
      </c>
      <c r="F310" s="302">
        <v>6074916.2399992952</v>
      </c>
      <c r="G310" s="302">
        <v>8464976.4389999118</v>
      </c>
      <c r="H310" s="239">
        <v>1.1283376244357157E-2</v>
      </c>
      <c r="I310" s="20"/>
    </row>
    <row r="311" spans="1:11" ht="10.5" customHeight="1" x14ac:dyDescent="0.2">
      <c r="A311" s="2"/>
      <c r="B311" s="37" t="s">
        <v>126</v>
      </c>
      <c r="C311" s="301">
        <v>3560708.4900000305</v>
      </c>
      <c r="D311" s="301">
        <v>63498297.290000394</v>
      </c>
      <c r="E311" s="301">
        <v>67059005.780000426</v>
      </c>
      <c r="F311" s="302"/>
      <c r="G311" s="302">
        <v>212260.3900000001</v>
      </c>
      <c r="H311" s="239"/>
      <c r="I311" s="20"/>
    </row>
    <row r="312" spans="1:11" ht="10.5" customHeight="1" x14ac:dyDescent="0.2">
      <c r="A312" s="2"/>
      <c r="B312" s="37" t="s">
        <v>127</v>
      </c>
      <c r="C312" s="301">
        <v>108090763.23000115</v>
      </c>
      <c r="D312" s="301">
        <v>1407382883.0599923</v>
      </c>
      <c r="E312" s="301">
        <v>1515473646.2899933</v>
      </c>
      <c r="F312" s="302"/>
      <c r="G312" s="302">
        <v>5332709.129999998</v>
      </c>
      <c r="H312" s="239"/>
      <c r="I312" s="20"/>
    </row>
    <row r="313" spans="1:11" ht="10.5" customHeight="1" x14ac:dyDescent="0.2">
      <c r="A313" s="2"/>
      <c r="B313" s="37" t="s">
        <v>219</v>
      </c>
      <c r="C313" s="301">
        <v>92401613.079961047</v>
      </c>
      <c r="D313" s="301">
        <v>890455133.10002565</v>
      </c>
      <c r="E313" s="301">
        <v>982856746.17998672</v>
      </c>
      <c r="F313" s="302">
        <v>2.5</v>
      </c>
      <c r="G313" s="302">
        <v>3731920.9699999937</v>
      </c>
      <c r="H313" s="239">
        <v>0.14327498115365667</v>
      </c>
      <c r="I313" s="20"/>
    </row>
    <row r="314" spans="1:11" ht="10.5" customHeight="1" x14ac:dyDescent="0.2">
      <c r="A314" s="2"/>
      <c r="B314" s="37" t="s">
        <v>312</v>
      </c>
      <c r="C314" s="301"/>
      <c r="D314" s="301">
        <v>4717767.0916199991</v>
      </c>
      <c r="E314" s="301">
        <v>4717767.0916199991</v>
      </c>
      <c r="F314" s="302"/>
      <c r="G314" s="302"/>
      <c r="H314" s="239">
        <v>-0.37630542625648133</v>
      </c>
      <c r="I314" s="20"/>
    </row>
    <row r="315" spans="1:11" ht="10.5" customHeight="1" x14ac:dyDescent="0.2">
      <c r="A315" s="2"/>
      <c r="B315" s="16" t="s">
        <v>128</v>
      </c>
      <c r="C315" s="301"/>
      <c r="D315" s="301"/>
      <c r="E315" s="301"/>
      <c r="F315" s="302"/>
      <c r="G315" s="302"/>
      <c r="H315" s="239"/>
      <c r="I315" s="20"/>
      <c r="K315" s="28"/>
    </row>
    <row r="316" spans="1:11" ht="10.5" customHeight="1" x14ac:dyDescent="0.2">
      <c r="A316" s="2"/>
      <c r="B316" s="16" t="s">
        <v>192</v>
      </c>
      <c r="C316" s="301"/>
      <c r="D316" s="301"/>
      <c r="E316" s="301"/>
      <c r="F316" s="302"/>
      <c r="G316" s="302"/>
      <c r="H316" s="239"/>
      <c r="I316" s="20"/>
      <c r="K316" s="28"/>
    </row>
    <row r="317" spans="1:11" ht="10.5" hidden="1" customHeight="1" x14ac:dyDescent="0.2">
      <c r="A317" s="2"/>
      <c r="B317" s="16"/>
      <c r="C317" s="301"/>
      <c r="D317" s="301"/>
      <c r="E317" s="301"/>
      <c r="F317" s="302"/>
      <c r="G317" s="302"/>
      <c r="H317" s="239"/>
      <c r="I317" s="20"/>
    </row>
    <row r="318" spans="1:11" ht="10.5" customHeight="1" x14ac:dyDescent="0.2">
      <c r="A318" s="2"/>
      <c r="B318" s="16" t="s">
        <v>416</v>
      </c>
      <c r="C318" s="301">
        <v>89196.109999998909</v>
      </c>
      <c r="D318" s="301">
        <v>192306.9</v>
      </c>
      <c r="E318" s="301">
        <v>281503.0099999989</v>
      </c>
      <c r="F318" s="302"/>
      <c r="G318" s="302">
        <v>2552.7000000000016</v>
      </c>
      <c r="H318" s="239">
        <v>0.46665207498049699</v>
      </c>
      <c r="I318" s="20"/>
    </row>
    <row r="319" spans="1:11" ht="10.5" customHeight="1" x14ac:dyDescent="0.2">
      <c r="A319" s="2"/>
      <c r="B319" s="574" t="s">
        <v>452</v>
      </c>
      <c r="C319" s="301"/>
      <c r="D319" s="301"/>
      <c r="E319" s="301"/>
      <c r="F319" s="302"/>
      <c r="G319" s="302"/>
      <c r="H319" s="239"/>
      <c r="I319" s="20"/>
    </row>
    <row r="320" spans="1:11" ht="10.5" customHeight="1" x14ac:dyDescent="0.2">
      <c r="A320" s="2"/>
      <c r="B320" s="574" t="s">
        <v>488</v>
      </c>
      <c r="C320" s="301"/>
      <c r="D320" s="301">
        <v>314553.98180000007</v>
      </c>
      <c r="E320" s="301">
        <v>314553.98180000007</v>
      </c>
      <c r="F320" s="302"/>
      <c r="G320" s="302"/>
      <c r="H320" s="239"/>
      <c r="I320" s="20"/>
    </row>
    <row r="321" spans="1:11" ht="10.5" customHeight="1" x14ac:dyDescent="0.2">
      <c r="A321" s="2"/>
      <c r="B321" s="16" t="s">
        <v>423</v>
      </c>
      <c r="C321" s="301"/>
      <c r="D321" s="301">
        <v>28200</v>
      </c>
      <c r="E321" s="301">
        <v>28200</v>
      </c>
      <c r="F321" s="302"/>
      <c r="G321" s="302">
        <v>90</v>
      </c>
      <c r="H321" s="239"/>
      <c r="I321" s="20"/>
    </row>
    <row r="322" spans="1:11" s="28" customFormat="1" ht="10.5" customHeight="1" x14ac:dyDescent="0.2">
      <c r="A322" s="54"/>
      <c r="B322" s="16" t="s">
        <v>280</v>
      </c>
      <c r="C322" s="301"/>
      <c r="D322" s="301">
        <v>-68810657.840006202</v>
      </c>
      <c r="E322" s="301">
        <v>-68810657.840006202</v>
      </c>
      <c r="F322" s="302">
        <v>-2730.84</v>
      </c>
      <c r="G322" s="302">
        <v>-380960.67000000092</v>
      </c>
      <c r="H322" s="239">
        <v>0.1297640627246055</v>
      </c>
      <c r="I322" s="27"/>
      <c r="J322" s="5"/>
    </row>
    <row r="323" spans="1:11" s="28" customFormat="1" ht="15.75" customHeight="1" x14ac:dyDescent="0.2">
      <c r="A323" s="54"/>
      <c r="B323" s="35" t="s">
        <v>131</v>
      </c>
      <c r="C323" s="303">
        <v>531769561.88010967</v>
      </c>
      <c r="D323" s="303">
        <v>4204145518.5428505</v>
      </c>
      <c r="E323" s="303">
        <v>4735915080.4229603</v>
      </c>
      <c r="F323" s="304">
        <v>6072187.8999992954</v>
      </c>
      <c r="G323" s="304">
        <v>17363548.958999902</v>
      </c>
      <c r="H323" s="237">
        <v>6.4935487081605681E-2</v>
      </c>
      <c r="I323" s="27"/>
      <c r="J323" s="5"/>
      <c r="K323" s="209" t="b">
        <f>IF(ABS(E323-SUM(E310:E322))&lt;0.001,TRUE,FALSE)</f>
        <v>1</v>
      </c>
    </row>
    <row r="324" spans="1:11" ht="10.5" customHeight="1" x14ac:dyDescent="0.2">
      <c r="A324" s="2"/>
      <c r="B324" s="31" t="s">
        <v>132</v>
      </c>
      <c r="C324" s="303"/>
      <c r="D324" s="303"/>
      <c r="E324" s="303"/>
      <c r="F324" s="304"/>
      <c r="G324" s="304"/>
      <c r="H324" s="237"/>
      <c r="I324" s="20"/>
    </row>
    <row r="325" spans="1:11" ht="10.5" customHeight="1" x14ac:dyDescent="0.2">
      <c r="A325" s="2"/>
      <c r="B325" s="37" t="s">
        <v>24</v>
      </c>
      <c r="C325" s="301">
        <v>995241165.83016133</v>
      </c>
      <c r="D325" s="301">
        <v>686320662.97996414</v>
      </c>
      <c r="E325" s="301">
        <v>1681561828.8101256</v>
      </c>
      <c r="F325" s="302">
        <v>23829995.760000199</v>
      </c>
      <c r="G325" s="302">
        <v>8806491.4899999928</v>
      </c>
      <c r="H325" s="239">
        <v>4.6560073893109122E-2</v>
      </c>
      <c r="I325" s="20"/>
    </row>
    <row r="326" spans="1:11" ht="10.5" customHeight="1" x14ac:dyDescent="0.2">
      <c r="A326" s="2"/>
      <c r="B326" s="37" t="s">
        <v>133</v>
      </c>
      <c r="C326" s="301">
        <v>177019362.64992273</v>
      </c>
      <c r="D326" s="301">
        <v>670020279.82988739</v>
      </c>
      <c r="E326" s="301">
        <v>847039642.47981012</v>
      </c>
      <c r="F326" s="302">
        <v>14313258.920000112</v>
      </c>
      <c r="G326" s="302">
        <v>3526391.6799999932</v>
      </c>
      <c r="H326" s="239">
        <v>0.15488878093795533</v>
      </c>
      <c r="I326" s="20"/>
    </row>
    <row r="327" spans="1:11" ht="10.5" customHeight="1" x14ac:dyDescent="0.2">
      <c r="A327" s="2"/>
      <c r="B327" s="37" t="s">
        <v>134</v>
      </c>
      <c r="C327" s="305">
        <v>5822550.2599996952</v>
      </c>
      <c r="D327" s="301">
        <v>57495376.469995521</v>
      </c>
      <c r="E327" s="301">
        <v>63317926.729995228</v>
      </c>
      <c r="F327" s="302">
        <v>36764280.52999676</v>
      </c>
      <c r="G327" s="302">
        <v>229221.05999999944</v>
      </c>
      <c r="H327" s="239">
        <v>-0.31937139079051025</v>
      </c>
      <c r="I327" s="20"/>
    </row>
    <row r="328" spans="1:11" ht="10.5" customHeight="1" x14ac:dyDescent="0.2">
      <c r="A328" s="2"/>
      <c r="B328" s="37" t="s">
        <v>220</v>
      </c>
      <c r="C328" s="301">
        <v>14077040.770000003</v>
      </c>
      <c r="D328" s="301">
        <v>93015912.819999918</v>
      </c>
      <c r="E328" s="301">
        <v>107092953.58999991</v>
      </c>
      <c r="F328" s="302">
        <v>7628.2000000000007</v>
      </c>
      <c r="G328" s="302">
        <v>498771.5799999999</v>
      </c>
      <c r="H328" s="239">
        <v>-1.274045121059908E-2</v>
      </c>
      <c r="I328" s="20"/>
    </row>
    <row r="329" spans="1:11" ht="10.5" customHeight="1" x14ac:dyDescent="0.2">
      <c r="A329" s="2"/>
      <c r="B329" s="37" t="s">
        <v>352</v>
      </c>
      <c r="C329" s="301"/>
      <c r="D329" s="301">
        <v>16148886.754569992</v>
      </c>
      <c r="E329" s="301">
        <v>16148886.754569992</v>
      </c>
      <c r="F329" s="302"/>
      <c r="G329" s="302"/>
      <c r="H329" s="239">
        <v>9.8962591281597234E-2</v>
      </c>
      <c r="I329" s="20"/>
      <c r="K329" s="28"/>
    </row>
    <row r="330" spans="1:11" ht="10.5" hidden="1" customHeight="1" x14ac:dyDescent="0.2">
      <c r="A330" s="2"/>
      <c r="B330" s="16"/>
      <c r="C330" s="301"/>
      <c r="D330" s="301"/>
      <c r="E330" s="301"/>
      <c r="F330" s="302"/>
      <c r="G330" s="302"/>
      <c r="H330" s="239"/>
      <c r="I330" s="20"/>
      <c r="K330" s="28"/>
    </row>
    <row r="331" spans="1:11" ht="10.5" customHeight="1" x14ac:dyDescent="0.2">
      <c r="A331" s="2"/>
      <c r="B331" s="16" t="s">
        <v>416</v>
      </c>
      <c r="C331" s="301">
        <v>396</v>
      </c>
      <c r="D331" s="301">
        <v>19654</v>
      </c>
      <c r="E331" s="301">
        <v>20050</v>
      </c>
      <c r="F331" s="302"/>
      <c r="G331" s="302">
        <v>40</v>
      </c>
      <c r="H331" s="239"/>
      <c r="I331" s="20"/>
      <c r="K331" s="28"/>
    </row>
    <row r="332" spans="1:11" ht="10.5" customHeight="1" x14ac:dyDescent="0.2">
      <c r="A332" s="2"/>
      <c r="B332" s="574" t="s">
        <v>453</v>
      </c>
      <c r="C332" s="301"/>
      <c r="D332" s="301">
        <v>6222.88</v>
      </c>
      <c r="E332" s="301">
        <v>6222.88</v>
      </c>
      <c r="F332" s="302"/>
      <c r="G332" s="302"/>
      <c r="H332" s="239">
        <v>-0.76864011076340566</v>
      </c>
      <c r="I332" s="20"/>
      <c r="K332" s="28"/>
    </row>
    <row r="333" spans="1:11" ht="10.5" hidden="1" customHeight="1" x14ac:dyDescent="0.2">
      <c r="A333" s="2"/>
      <c r="B333" s="574"/>
      <c r="C333" s="301"/>
      <c r="D333" s="301"/>
      <c r="E333" s="301"/>
      <c r="F333" s="302"/>
      <c r="G333" s="302"/>
      <c r="H333" s="239"/>
      <c r="I333" s="20"/>
      <c r="K333" s="28"/>
    </row>
    <row r="334" spans="1:11" ht="10.5" customHeight="1" x14ac:dyDescent="0.2">
      <c r="A334" s="2"/>
      <c r="B334" s="16" t="s">
        <v>423</v>
      </c>
      <c r="C334" s="301">
        <v>157044</v>
      </c>
      <c r="D334" s="301">
        <v>206489.99</v>
      </c>
      <c r="E334" s="301">
        <v>363533.99</v>
      </c>
      <c r="F334" s="302">
        <v>12</v>
      </c>
      <c r="G334" s="302">
        <v>2856</v>
      </c>
      <c r="H334" s="239">
        <v>3.8816945277896808E-2</v>
      </c>
      <c r="I334" s="20"/>
    </row>
    <row r="335" spans="1:11" ht="10.5" customHeight="1" x14ac:dyDescent="0.2">
      <c r="A335" s="2"/>
      <c r="B335" s="16" t="s">
        <v>280</v>
      </c>
      <c r="C335" s="301"/>
      <c r="D335" s="301">
        <v>-75042426.009999305</v>
      </c>
      <c r="E335" s="301">
        <v>-75042426.009999305</v>
      </c>
      <c r="F335" s="302">
        <v>-9514.15</v>
      </c>
      <c r="G335" s="302">
        <v>-412453.9500000003</v>
      </c>
      <c r="H335" s="239">
        <v>0.29962881201560831</v>
      </c>
      <c r="I335" s="20"/>
    </row>
    <row r="336" spans="1:11" s="28" customFormat="1" ht="16.5" customHeight="1" x14ac:dyDescent="0.2">
      <c r="A336" s="54"/>
      <c r="B336" s="35" t="s">
        <v>135</v>
      </c>
      <c r="C336" s="303">
        <v>1192317559.5100837</v>
      </c>
      <c r="D336" s="303">
        <v>1448191059.7144177</v>
      </c>
      <c r="E336" s="303">
        <v>2640508619.2245016</v>
      </c>
      <c r="F336" s="304">
        <v>74905661.25999707</v>
      </c>
      <c r="G336" s="304">
        <v>12651317.859999986</v>
      </c>
      <c r="H336" s="237">
        <v>5.6616200526675042E-2</v>
      </c>
      <c r="I336" s="27"/>
      <c r="J336" s="5"/>
      <c r="K336" s="209" t="b">
        <f>IF(ABS(E336-SUM(E325:E335))&lt;0.001,TRUE,FALSE)</f>
        <v>1</v>
      </c>
    </row>
    <row r="337" spans="1:11" ht="10.5" customHeight="1" x14ac:dyDescent="0.2">
      <c r="A337" s="2"/>
      <c r="B337" s="31" t="s">
        <v>136</v>
      </c>
      <c r="C337" s="303"/>
      <c r="D337" s="303"/>
      <c r="E337" s="303"/>
      <c r="F337" s="304"/>
      <c r="G337" s="304"/>
      <c r="H337" s="237"/>
      <c r="I337" s="20"/>
      <c r="K337" s="28"/>
    </row>
    <row r="338" spans="1:11" ht="10.5" customHeight="1" x14ac:dyDescent="0.2">
      <c r="A338" s="2"/>
      <c r="B338" s="37" t="s">
        <v>138</v>
      </c>
      <c r="C338" s="301">
        <v>281411765.38002241</v>
      </c>
      <c r="D338" s="301">
        <v>217801184.45000294</v>
      </c>
      <c r="E338" s="301">
        <v>499212949.83002537</v>
      </c>
      <c r="F338" s="302">
        <v>1408974.9899999972</v>
      </c>
      <c r="G338" s="302">
        <v>2070879.9800000004</v>
      </c>
      <c r="H338" s="239">
        <v>6.432746338419526E-2</v>
      </c>
      <c r="I338" s="20"/>
      <c r="K338" s="28"/>
    </row>
    <row r="339" spans="1:11" ht="10.5" customHeight="1" x14ac:dyDescent="0.2">
      <c r="A339" s="2"/>
      <c r="B339" s="37" t="s">
        <v>221</v>
      </c>
      <c r="C339" s="301">
        <v>148169.89999999994</v>
      </c>
      <c r="D339" s="301">
        <v>4548000.8400000045</v>
      </c>
      <c r="E339" s="301">
        <v>4696170.7400000049</v>
      </c>
      <c r="F339" s="302">
        <v>118.5</v>
      </c>
      <c r="G339" s="302">
        <v>10431.69</v>
      </c>
      <c r="H339" s="239">
        <v>3.7157204400038335E-2</v>
      </c>
      <c r="I339" s="20"/>
      <c r="K339" s="209"/>
    </row>
    <row r="340" spans="1:11" s="28" customFormat="1" ht="10.5" customHeight="1" x14ac:dyDescent="0.2">
      <c r="A340" s="54"/>
      <c r="B340" s="16" t="s">
        <v>128</v>
      </c>
      <c r="C340" s="301"/>
      <c r="D340" s="301"/>
      <c r="E340" s="301"/>
      <c r="F340" s="302"/>
      <c r="G340" s="302"/>
      <c r="H340" s="239"/>
      <c r="I340" s="27"/>
      <c r="J340" s="5"/>
    </row>
    <row r="341" spans="1:11" s="28" customFormat="1" ht="10.5" customHeight="1" x14ac:dyDescent="0.2">
      <c r="A341" s="54"/>
      <c r="B341" s="16" t="s">
        <v>416</v>
      </c>
      <c r="C341" s="301"/>
      <c r="D341" s="301">
        <v>3740</v>
      </c>
      <c r="E341" s="301">
        <v>3740</v>
      </c>
      <c r="F341" s="302"/>
      <c r="G341" s="302"/>
      <c r="H341" s="239"/>
      <c r="I341" s="27"/>
      <c r="J341" s="5"/>
    </row>
    <row r="342" spans="1:11" s="28" customFormat="1" ht="10.5" customHeight="1" x14ac:dyDescent="0.2">
      <c r="A342" s="54"/>
      <c r="B342" s="16" t="s">
        <v>436</v>
      </c>
      <c r="C342" s="301">
        <v>1600971.08</v>
      </c>
      <c r="D342" s="301">
        <v>1378873.6</v>
      </c>
      <c r="E342" s="301">
        <v>2979844.68</v>
      </c>
      <c r="F342" s="302"/>
      <c r="G342" s="302">
        <v>11600</v>
      </c>
      <c r="H342" s="239">
        <v>0.17855887168859108</v>
      </c>
      <c r="I342" s="27"/>
      <c r="J342" s="5"/>
    </row>
    <row r="343" spans="1:11" s="28" customFormat="1" ht="10.5" customHeight="1" x14ac:dyDescent="0.2">
      <c r="A343" s="54"/>
      <c r="B343" s="574" t="s">
        <v>454</v>
      </c>
      <c r="C343" s="301"/>
      <c r="D343" s="301">
        <v>2162</v>
      </c>
      <c r="E343" s="301">
        <v>2162</v>
      </c>
      <c r="F343" s="302"/>
      <c r="G343" s="302"/>
      <c r="H343" s="239"/>
      <c r="I343" s="27"/>
      <c r="J343" s="5"/>
    </row>
    <row r="344" spans="1:11" s="28" customFormat="1" ht="10.5" hidden="1" customHeight="1" x14ac:dyDescent="0.2">
      <c r="A344" s="54"/>
      <c r="B344" s="574"/>
      <c r="C344" s="301"/>
      <c r="D344" s="301"/>
      <c r="E344" s="301"/>
      <c r="F344" s="302"/>
      <c r="G344" s="302"/>
      <c r="H344" s="239"/>
      <c r="I344" s="27"/>
      <c r="J344" s="5"/>
    </row>
    <row r="345" spans="1:11" ht="12.75" customHeight="1" x14ac:dyDescent="0.2">
      <c r="A345" s="2"/>
      <c r="B345" s="16" t="s">
        <v>280</v>
      </c>
      <c r="C345" s="301"/>
      <c r="D345" s="301">
        <v>-1886933.910000006</v>
      </c>
      <c r="E345" s="301">
        <v>-1886933.910000006</v>
      </c>
      <c r="F345" s="302">
        <v>-229</v>
      </c>
      <c r="G345" s="302">
        <v>-6130.2500000000018</v>
      </c>
      <c r="H345" s="239">
        <v>0.26488674355749198</v>
      </c>
      <c r="I345" s="20"/>
    </row>
    <row r="346" spans="1:11" s="28" customFormat="1" ht="16.5" customHeight="1" x14ac:dyDescent="0.2">
      <c r="A346" s="54"/>
      <c r="B346" s="16" t="s">
        <v>356</v>
      </c>
      <c r="C346" s="301"/>
      <c r="D346" s="301">
        <v>3116650.7305049985</v>
      </c>
      <c r="E346" s="301">
        <v>3116650.7305049985</v>
      </c>
      <c r="F346" s="302"/>
      <c r="G346" s="302"/>
      <c r="H346" s="239">
        <v>0.1580907840280048</v>
      </c>
      <c r="I346" s="27"/>
      <c r="J346" s="5"/>
    </row>
    <row r="347" spans="1:11" ht="10.5" customHeight="1" x14ac:dyDescent="0.2">
      <c r="A347" s="2"/>
      <c r="B347" s="35" t="s">
        <v>137</v>
      </c>
      <c r="C347" s="303">
        <v>283160906.36002237</v>
      </c>
      <c r="D347" s="303">
        <v>224963677.71050793</v>
      </c>
      <c r="E347" s="303">
        <v>508124584.0705303</v>
      </c>
      <c r="F347" s="304">
        <v>1408864.4899999972</v>
      </c>
      <c r="G347" s="304">
        <v>2086781.4200000004</v>
      </c>
      <c r="H347" s="237">
        <v>6.4584921272729412E-2</v>
      </c>
      <c r="I347" s="20"/>
      <c r="K347" s="209" t="b">
        <f>IF(ABS(E347-SUM(E338:E346))&lt;0.001,TRUE,FALSE)</f>
        <v>1</v>
      </c>
    </row>
    <row r="348" spans="1:11" ht="10.5" customHeight="1" x14ac:dyDescent="0.2">
      <c r="A348" s="2"/>
      <c r="B348" s="31" t="s">
        <v>141</v>
      </c>
      <c r="C348" s="303"/>
      <c r="D348" s="303"/>
      <c r="E348" s="303"/>
      <c r="F348" s="304"/>
      <c r="G348" s="304"/>
      <c r="H348" s="237"/>
      <c r="I348" s="20"/>
      <c r="K348" s="57"/>
    </row>
    <row r="349" spans="1:11" s="57" customFormat="1" ht="10.5" customHeight="1" x14ac:dyDescent="0.2">
      <c r="A349" s="6"/>
      <c r="B349" s="37" t="s">
        <v>151</v>
      </c>
      <c r="C349" s="301">
        <v>86826653.159997627</v>
      </c>
      <c r="D349" s="301">
        <v>29082776.889999706</v>
      </c>
      <c r="E349" s="301">
        <v>115909430.04999734</v>
      </c>
      <c r="F349" s="302">
        <v>33501.449999999997</v>
      </c>
      <c r="G349" s="302">
        <v>421011.7300000001</v>
      </c>
      <c r="H349" s="239">
        <v>0.14989136550533999</v>
      </c>
      <c r="I349" s="56"/>
      <c r="J349" s="5"/>
    </row>
    <row r="350" spans="1:11" s="57" customFormat="1" ht="10.5" customHeight="1" x14ac:dyDescent="0.2">
      <c r="A350" s="6"/>
      <c r="B350" s="37" t="s">
        <v>222</v>
      </c>
      <c r="C350" s="301">
        <v>4361.5</v>
      </c>
      <c r="D350" s="301">
        <v>40611.069999999985</v>
      </c>
      <c r="E350" s="301">
        <v>44972.569999999985</v>
      </c>
      <c r="F350" s="302">
        <v>60</v>
      </c>
      <c r="G350" s="302">
        <v>166.79999999999998</v>
      </c>
      <c r="H350" s="239">
        <v>5.9323433217796984E-2</v>
      </c>
      <c r="I350" s="56"/>
      <c r="J350" s="5"/>
      <c r="K350" s="209"/>
    </row>
    <row r="351" spans="1:11" s="57" customFormat="1" ht="10.5" customHeight="1" x14ac:dyDescent="0.2">
      <c r="A351" s="6"/>
      <c r="B351" s="16" t="s">
        <v>128</v>
      </c>
      <c r="C351" s="306"/>
      <c r="D351" s="306"/>
      <c r="E351" s="306"/>
      <c r="F351" s="307"/>
      <c r="G351" s="307"/>
      <c r="H351" s="182"/>
      <c r="I351" s="56"/>
      <c r="J351" s="5"/>
      <c r="K351" s="209"/>
    </row>
    <row r="352" spans="1:11" s="57" customFormat="1" ht="10.5" customHeight="1" x14ac:dyDescent="0.2">
      <c r="A352" s="6"/>
      <c r="B352" s="16" t="s">
        <v>427</v>
      </c>
      <c r="C352" s="306">
        <v>4289.2</v>
      </c>
      <c r="D352" s="306">
        <v>9883</v>
      </c>
      <c r="E352" s="306">
        <v>14172.2</v>
      </c>
      <c r="F352" s="307"/>
      <c r="G352" s="307"/>
      <c r="H352" s="182">
        <v>0.55192728865527818</v>
      </c>
      <c r="I352" s="56"/>
      <c r="J352" s="5"/>
      <c r="K352" s="60"/>
    </row>
    <row r="353" spans="1:11" s="57" customFormat="1" ht="10.5" hidden="1" customHeight="1" x14ac:dyDescent="0.2">
      <c r="A353" s="6"/>
      <c r="B353" s="16"/>
      <c r="C353" s="306"/>
      <c r="D353" s="306"/>
      <c r="E353" s="306"/>
      <c r="F353" s="307"/>
      <c r="G353" s="307"/>
      <c r="H353" s="182"/>
      <c r="I353" s="56"/>
      <c r="J353" s="5"/>
    </row>
    <row r="354" spans="1:11" s="57" customFormat="1" ht="10.5" customHeight="1" x14ac:dyDescent="0.2">
      <c r="A354" s="6"/>
      <c r="B354" s="574" t="s">
        <v>455</v>
      </c>
      <c r="C354" s="306"/>
      <c r="D354" s="306"/>
      <c r="E354" s="306"/>
      <c r="F354" s="307"/>
      <c r="G354" s="307"/>
      <c r="H354" s="182"/>
      <c r="I354" s="56"/>
      <c r="J354" s="5"/>
    </row>
    <row r="355" spans="1:11" s="57" customFormat="1" ht="10.5" hidden="1" customHeight="1" x14ac:dyDescent="0.2">
      <c r="A355" s="6"/>
      <c r="B355" s="574"/>
      <c r="C355" s="306"/>
      <c r="D355" s="306"/>
      <c r="E355" s="306"/>
      <c r="F355" s="307"/>
      <c r="G355" s="307"/>
      <c r="H355" s="182"/>
      <c r="I355" s="56"/>
      <c r="J355" s="5"/>
    </row>
    <row r="356" spans="1:11" s="60" customFormat="1" ht="14.25" customHeight="1" x14ac:dyDescent="0.2">
      <c r="A356" s="24"/>
      <c r="B356" s="16" t="s">
        <v>423</v>
      </c>
      <c r="C356" s="306"/>
      <c r="D356" s="306"/>
      <c r="E356" s="306"/>
      <c r="F356" s="307"/>
      <c r="G356" s="307"/>
      <c r="H356" s="182"/>
      <c r="I356" s="59"/>
      <c r="K356" s="57"/>
    </row>
    <row r="357" spans="1:11" s="60" customFormat="1" ht="14.25" customHeight="1" x14ac:dyDescent="0.2">
      <c r="A357" s="24"/>
      <c r="B357" s="16" t="s">
        <v>280</v>
      </c>
      <c r="C357" s="306"/>
      <c r="D357" s="306">
        <v>-2787920.2099999981</v>
      </c>
      <c r="E357" s="306">
        <v>-2787920.2099999981</v>
      </c>
      <c r="F357" s="307">
        <v>-11</v>
      </c>
      <c r="G357" s="307">
        <v>-10320.950000000001</v>
      </c>
      <c r="H357" s="182">
        <v>0.58264227373482691</v>
      </c>
      <c r="I357" s="59"/>
    </row>
    <row r="358" spans="1:11" s="57" customFormat="1" ht="10.5" customHeight="1" x14ac:dyDescent="0.2">
      <c r="A358" s="6"/>
      <c r="B358" s="35" t="s">
        <v>142</v>
      </c>
      <c r="C358" s="308">
        <v>86835303.85999763</v>
      </c>
      <c r="D358" s="308">
        <v>26345350.749999713</v>
      </c>
      <c r="E358" s="308">
        <v>113180654.60999735</v>
      </c>
      <c r="F358" s="309">
        <v>33550.449999999997</v>
      </c>
      <c r="G358" s="309">
        <v>410857.58000000007</v>
      </c>
      <c r="H358" s="183">
        <v>0.14219646416366594</v>
      </c>
      <c r="I358" s="56"/>
      <c r="J358" s="5"/>
      <c r="K358" s="209" t="b">
        <f>IF(ABS(E358-SUM(E349:E357))&lt;0.001,TRUE,FALSE)</f>
        <v>1</v>
      </c>
    </row>
    <row r="359" spans="1:11" s="57" customFormat="1" ht="10.5" customHeight="1" x14ac:dyDescent="0.2">
      <c r="A359" s="6"/>
      <c r="B359" s="31" t="s">
        <v>139</v>
      </c>
      <c r="C359" s="308"/>
      <c r="D359" s="308"/>
      <c r="E359" s="308"/>
      <c r="F359" s="309"/>
      <c r="G359" s="309"/>
      <c r="H359" s="183"/>
      <c r="I359" s="56"/>
      <c r="J359" s="5"/>
    </row>
    <row r="360" spans="1:11" s="57" customFormat="1" ht="10.5" customHeight="1" x14ac:dyDescent="0.2">
      <c r="A360" s="6"/>
      <c r="B360" s="37" t="s">
        <v>140</v>
      </c>
      <c r="C360" s="306">
        <v>1527202.6799999718</v>
      </c>
      <c r="D360" s="306">
        <v>226643.64000000132</v>
      </c>
      <c r="E360" s="306">
        <v>1753846.3199999733</v>
      </c>
      <c r="F360" s="307">
        <v>27</v>
      </c>
      <c r="G360" s="307">
        <v>4563.2900000000018</v>
      </c>
      <c r="H360" s="182"/>
      <c r="I360" s="56"/>
      <c r="J360" s="5"/>
      <c r="K360" s="209"/>
    </row>
    <row r="361" spans="1:11" s="57" customFormat="1" ht="10.5" customHeight="1" x14ac:dyDescent="0.2">
      <c r="A361" s="6"/>
      <c r="B361" s="37" t="s">
        <v>179</v>
      </c>
      <c r="C361" s="364">
        <v>368550.03000000294</v>
      </c>
      <c r="D361" s="306">
        <v>38858937.620003283</v>
      </c>
      <c r="E361" s="306">
        <v>39227487.650003284</v>
      </c>
      <c r="F361" s="307">
        <v>15969.329999999998</v>
      </c>
      <c r="G361" s="307">
        <v>136589.75000000064</v>
      </c>
      <c r="H361" s="182">
        <v>0.21441820637314812</v>
      </c>
      <c r="I361" s="56"/>
      <c r="J361" s="5"/>
      <c r="K361" s="209"/>
    </row>
    <row r="362" spans="1:11" s="57" customFormat="1" ht="10.5" customHeight="1" x14ac:dyDescent="0.2">
      <c r="A362" s="6"/>
      <c r="B362" s="37" t="s">
        <v>223</v>
      </c>
      <c r="C362" s="306">
        <v>5318.85</v>
      </c>
      <c r="D362" s="306">
        <v>972831.84000000067</v>
      </c>
      <c r="E362" s="306">
        <v>978150.69000000064</v>
      </c>
      <c r="F362" s="307"/>
      <c r="G362" s="307">
        <v>3005.6400000000003</v>
      </c>
      <c r="H362" s="182">
        <v>9.2794492574371112E-2</v>
      </c>
      <c r="I362" s="56"/>
      <c r="J362" s="5"/>
    </row>
    <row r="363" spans="1:11" s="60" customFormat="1" ht="10.5" customHeight="1" x14ac:dyDescent="0.2">
      <c r="A363" s="24"/>
      <c r="B363" s="37" t="s">
        <v>498</v>
      </c>
      <c r="C363" s="306"/>
      <c r="D363" s="306">
        <v>3310</v>
      </c>
      <c r="E363" s="306">
        <v>3310</v>
      </c>
      <c r="F363" s="307"/>
      <c r="G363" s="307">
        <v>10</v>
      </c>
      <c r="H363" s="182"/>
      <c r="I363" s="59"/>
      <c r="J363" s="5"/>
    </row>
    <row r="364" spans="1:11" s="60" customFormat="1" ht="10.5" customHeight="1" x14ac:dyDescent="0.2">
      <c r="A364" s="24"/>
      <c r="B364" s="574" t="s">
        <v>456</v>
      </c>
      <c r="C364" s="306"/>
      <c r="D364" s="306"/>
      <c r="E364" s="306"/>
      <c r="F364" s="307"/>
      <c r="G364" s="307"/>
      <c r="H364" s="182"/>
      <c r="I364" s="59"/>
      <c r="J364" s="5"/>
    </row>
    <row r="365" spans="1:11" s="60" customFormat="1" ht="10.5" hidden="1" customHeight="1" x14ac:dyDescent="0.2">
      <c r="A365" s="24"/>
      <c r="B365" s="574"/>
      <c r="C365" s="306"/>
      <c r="D365" s="306"/>
      <c r="E365" s="306"/>
      <c r="F365" s="307"/>
      <c r="G365" s="307"/>
      <c r="H365" s="182"/>
      <c r="I365" s="59"/>
      <c r="J365" s="5"/>
    </row>
    <row r="366" spans="1:11" s="57" customFormat="1" x14ac:dyDescent="0.2">
      <c r="A366" s="6"/>
      <c r="B366" s="16" t="s">
        <v>423</v>
      </c>
      <c r="C366" s="306"/>
      <c r="D366" s="306"/>
      <c r="E366" s="306"/>
      <c r="F366" s="307"/>
      <c r="G366" s="307"/>
      <c r="H366" s="182"/>
      <c r="I366" s="56"/>
      <c r="K366" s="60"/>
    </row>
    <row r="367" spans="1:11" s="60" customFormat="1" ht="17.25" customHeight="1" x14ac:dyDescent="0.2">
      <c r="A367" s="24"/>
      <c r="B367" s="37" t="s">
        <v>280</v>
      </c>
      <c r="C367" s="306"/>
      <c r="D367" s="306">
        <v>-639145.65000000142</v>
      </c>
      <c r="E367" s="306">
        <v>-639145.65000000142</v>
      </c>
      <c r="F367" s="307">
        <v>-7</v>
      </c>
      <c r="G367" s="307">
        <v>-2594.15</v>
      </c>
      <c r="H367" s="182">
        <v>0.58380378808596678</v>
      </c>
      <c r="I367" s="59"/>
    </row>
    <row r="368" spans="1:11" s="60" customFormat="1" ht="17.25" customHeight="1" x14ac:dyDescent="0.2">
      <c r="A368" s="24"/>
      <c r="B368" s="35" t="s">
        <v>143</v>
      </c>
      <c r="C368" s="308">
        <v>1901071.5599999749</v>
      </c>
      <c r="D368" s="308">
        <v>39422577.450003281</v>
      </c>
      <c r="E368" s="308">
        <v>41323649.010003254</v>
      </c>
      <c r="F368" s="309">
        <v>15989.329999999998</v>
      </c>
      <c r="G368" s="309">
        <v>141574.53000000064</v>
      </c>
      <c r="H368" s="183">
        <v>0.25747524389185705</v>
      </c>
      <c r="I368" s="59"/>
      <c r="K368" s="209" t="b">
        <f>IF(ABS(E368-SUM(E360:E367))&lt;0.001,TRUE,FALSE)</f>
        <v>1</v>
      </c>
    </row>
    <row r="369" spans="1:11" s="60" customFormat="1" ht="17.25" customHeight="1" x14ac:dyDescent="0.2">
      <c r="A369" s="24"/>
      <c r="B369" s="31" t="s">
        <v>466</v>
      </c>
      <c r="C369" s="308"/>
      <c r="D369" s="308"/>
      <c r="E369" s="308"/>
      <c r="F369" s="309"/>
      <c r="G369" s="309"/>
      <c r="H369" s="183"/>
      <c r="I369" s="59"/>
      <c r="K369" s="209"/>
    </row>
    <row r="370" spans="1:11" s="60" customFormat="1" ht="11.25" customHeight="1" x14ac:dyDescent="0.2">
      <c r="A370" s="24"/>
      <c r="B370" s="37" t="s">
        <v>468</v>
      </c>
      <c r="C370" s="306">
        <v>12372470.41</v>
      </c>
      <c r="D370" s="306">
        <v>1843431</v>
      </c>
      <c r="E370" s="306">
        <v>14215901.41</v>
      </c>
      <c r="F370" s="307"/>
      <c r="G370" s="307">
        <v>43481</v>
      </c>
      <c r="H370" s="182">
        <v>0.32748628438307636</v>
      </c>
      <c r="I370" s="59"/>
      <c r="K370" s="209"/>
    </row>
    <row r="371" spans="1:11" s="60" customFormat="1" ht="17.25" customHeight="1" x14ac:dyDescent="0.2">
      <c r="A371" s="24"/>
      <c r="B371" s="35" t="s">
        <v>467</v>
      </c>
      <c r="C371" s="308">
        <v>12372470.41</v>
      </c>
      <c r="D371" s="308">
        <v>1843431</v>
      </c>
      <c r="E371" s="308">
        <v>14215901.41</v>
      </c>
      <c r="F371" s="309"/>
      <c r="G371" s="309">
        <v>43481</v>
      </c>
      <c r="H371" s="183">
        <v>0.32748628438307636</v>
      </c>
      <c r="I371" s="59"/>
      <c r="K371" s="209"/>
    </row>
    <row r="372" spans="1:11" s="57" customFormat="1" ht="10.5" customHeight="1" x14ac:dyDescent="0.2">
      <c r="A372" s="6"/>
      <c r="B372" s="31" t="s">
        <v>122</v>
      </c>
      <c r="C372" s="308"/>
      <c r="D372" s="308"/>
      <c r="E372" s="308"/>
      <c r="F372" s="309"/>
      <c r="G372" s="309"/>
      <c r="H372" s="183"/>
      <c r="I372" s="56"/>
      <c r="J372" s="5"/>
    </row>
    <row r="373" spans="1:11" s="57" customFormat="1" ht="10.5" customHeight="1" x14ac:dyDescent="0.2">
      <c r="A373" s="6"/>
      <c r="B373" s="37" t="s">
        <v>144</v>
      </c>
      <c r="C373" s="306">
        <v>13246.970000000052</v>
      </c>
      <c r="D373" s="306">
        <v>147617.63999999998</v>
      </c>
      <c r="E373" s="306">
        <v>160864.61000000004</v>
      </c>
      <c r="F373" s="307"/>
      <c r="G373" s="307">
        <v>9.16</v>
      </c>
      <c r="H373" s="182">
        <v>-6.7140637189750607E-2</v>
      </c>
      <c r="I373" s="56"/>
      <c r="J373" s="5"/>
      <c r="K373" s="209"/>
    </row>
    <row r="374" spans="1:11" s="57" customFormat="1" ht="10.5" customHeight="1" x14ac:dyDescent="0.2">
      <c r="A374" s="6"/>
      <c r="B374" s="37" t="s">
        <v>224</v>
      </c>
      <c r="C374" s="306">
        <v>1602.2099999999998</v>
      </c>
      <c r="D374" s="306">
        <v>66252.260000000009</v>
      </c>
      <c r="E374" s="306">
        <v>67854.470000000016</v>
      </c>
      <c r="F374" s="307"/>
      <c r="G374" s="307"/>
      <c r="H374" s="182">
        <v>-0.19689461915783724</v>
      </c>
      <c r="I374" s="56"/>
      <c r="J374" s="5"/>
      <c r="K374" s="63"/>
    </row>
    <row r="375" spans="1:11" s="57" customFormat="1" ht="10.5" hidden="1" customHeight="1" x14ac:dyDescent="0.2">
      <c r="A375" s="6"/>
      <c r="B375" s="37"/>
      <c r="C375" s="306"/>
      <c r="D375" s="306"/>
      <c r="E375" s="306"/>
      <c r="F375" s="307"/>
      <c r="G375" s="307"/>
      <c r="H375" s="182"/>
      <c r="I375" s="56"/>
      <c r="J375" s="5"/>
      <c r="K375" s="63"/>
    </row>
    <row r="376" spans="1:11" s="57" customFormat="1" ht="10.5" hidden="1" customHeight="1" x14ac:dyDescent="0.2">
      <c r="A376" s="6"/>
      <c r="B376" s="37"/>
      <c r="C376" s="306"/>
      <c r="D376" s="306"/>
      <c r="E376" s="306"/>
      <c r="F376" s="307"/>
      <c r="G376" s="307"/>
      <c r="H376" s="182"/>
      <c r="I376" s="56"/>
      <c r="J376" s="5"/>
      <c r="K376" s="63"/>
    </row>
    <row r="377" spans="1:11" s="60" customFormat="1" ht="10.5" customHeight="1" x14ac:dyDescent="0.2">
      <c r="A377" s="24"/>
      <c r="B377" s="16" t="s">
        <v>423</v>
      </c>
      <c r="C377" s="306"/>
      <c r="D377" s="306"/>
      <c r="E377" s="306"/>
      <c r="F377" s="307"/>
      <c r="G377" s="307"/>
      <c r="H377" s="182"/>
      <c r="I377" s="59"/>
      <c r="J377" s="5"/>
    </row>
    <row r="378" spans="1:11" s="63" customFormat="1" ht="14.25" customHeight="1" x14ac:dyDescent="0.2">
      <c r="A378" s="61"/>
      <c r="B378" s="35" t="s">
        <v>120</v>
      </c>
      <c r="C378" s="308">
        <v>14849.180000000051</v>
      </c>
      <c r="D378" s="308">
        <v>213869.9</v>
      </c>
      <c r="E378" s="308">
        <v>228719.08000000005</v>
      </c>
      <c r="F378" s="309"/>
      <c r="G378" s="309">
        <v>9.16</v>
      </c>
      <c r="H378" s="183">
        <v>-0.1098091355698958</v>
      </c>
      <c r="I378" s="62"/>
      <c r="K378" s="209" t="b">
        <f>IF(ABS(E378-SUM(E373:E377))&lt;0.001,TRUE,FALSE)</f>
        <v>1</v>
      </c>
    </row>
    <row r="379" spans="1:11" s="63" customFormat="1" ht="14.25" customHeight="1" x14ac:dyDescent="0.2">
      <c r="A379" s="61"/>
      <c r="B379" s="31" t="s">
        <v>244</v>
      </c>
      <c r="C379" s="308"/>
      <c r="D379" s="308"/>
      <c r="E379" s="308"/>
      <c r="F379" s="309"/>
      <c r="G379" s="309"/>
      <c r="H379" s="183"/>
      <c r="I379" s="62"/>
      <c r="K379" s="60"/>
    </row>
    <row r="380" spans="1:11" s="60" customFormat="1" ht="11.25" customHeight="1" x14ac:dyDescent="0.2">
      <c r="A380" s="24"/>
      <c r="B380" s="37" t="s">
        <v>144</v>
      </c>
      <c r="C380" s="306">
        <v>135.28</v>
      </c>
      <c r="D380" s="306">
        <v>132.11000000000001</v>
      </c>
      <c r="E380" s="306">
        <v>267.39</v>
      </c>
      <c r="F380" s="307"/>
      <c r="G380" s="307"/>
      <c r="H380" s="182">
        <v>-8.5377116469984693E-2</v>
      </c>
      <c r="I380" s="59"/>
      <c r="J380" s="5"/>
      <c r="K380" s="57"/>
    </row>
    <row r="381" spans="1:11" s="57" customFormat="1" ht="10.5" customHeight="1" x14ac:dyDescent="0.2">
      <c r="A381" s="6"/>
      <c r="B381" s="37" t="s">
        <v>125</v>
      </c>
      <c r="C381" s="306">
        <v>6269605.6299996655</v>
      </c>
      <c r="D381" s="306">
        <v>31306013.876002505</v>
      </c>
      <c r="E381" s="306">
        <v>37575619.50600218</v>
      </c>
      <c r="F381" s="307"/>
      <c r="G381" s="307">
        <v>118928.83000000009</v>
      </c>
      <c r="H381" s="182">
        <v>-3.0795679405689169E-2</v>
      </c>
      <c r="I381" s="56"/>
      <c r="J381" s="5"/>
    </row>
    <row r="382" spans="1:11" s="57" customFormat="1" ht="10.5" customHeight="1" x14ac:dyDescent="0.2">
      <c r="A382" s="6"/>
      <c r="B382" s="37" t="s">
        <v>126</v>
      </c>
      <c r="C382" s="306">
        <v>31364.990000000071</v>
      </c>
      <c r="D382" s="306">
        <v>409617.38000000105</v>
      </c>
      <c r="E382" s="306">
        <v>440982.3700000011</v>
      </c>
      <c r="F382" s="307"/>
      <c r="G382" s="307">
        <v>2458.0100000000002</v>
      </c>
      <c r="H382" s="182"/>
      <c r="I382" s="56"/>
      <c r="J382" s="5"/>
    </row>
    <row r="383" spans="1:11" s="57" customFormat="1" ht="10.5" customHeight="1" x14ac:dyDescent="0.2">
      <c r="A383" s="6"/>
      <c r="B383" s="37" t="s">
        <v>127</v>
      </c>
      <c r="C383" s="306">
        <v>1934445.8899999983</v>
      </c>
      <c r="D383" s="306">
        <v>20756602.070000008</v>
      </c>
      <c r="E383" s="306">
        <v>22691047.960000005</v>
      </c>
      <c r="F383" s="307"/>
      <c r="G383" s="307">
        <v>68135.14</v>
      </c>
      <c r="H383" s="182"/>
      <c r="I383" s="56"/>
      <c r="J383" s="5"/>
    </row>
    <row r="384" spans="1:11" s="57" customFormat="1" ht="10.5" customHeight="1" x14ac:dyDescent="0.2">
      <c r="A384" s="6"/>
      <c r="B384" s="37" t="s">
        <v>133</v>
      </c>
      <c r="C384" s="306">
        <v>408189.80000000133</v>
      </c>
      <c r="D384" s="306">
        <v>1173757.7100000007</v>
      </c>
      <c r="E384" s="306">
        <v>1581947.5100000019</v>
      </c>
      <c r="F384" s="307"/>
      <c r="G384" s="307">
        <v>11725.119999999999</v>
      </c>
      <c r="H384" s="182">
        <v>0.21621669038483349</v>
      </c>
      <c r="I384" s="56"/>
      <c r="J384" s="5"/>
    </row>
    <row r="385" spans="1:11" s="57" customFormat="1" ht="10.5" customHeight="1" x14ac:dyDescent="0.2">
      <c r="A385" s="6"/>
      <c r="B385" s="37" t="s">
        <v>134</v>
      </c>
      <c r="C385" s="306">
        <v>56372.939999999973</v>
      </c>
      <c r="D385" s="306">
        <v>432470.82999999961</v>
      </c>
      <c r="E385" s="306">
        <v>488843.76999999961</v>
      </c>
      <c r="F385" s="307"/>
      <c r="G385" s="307">
        <v>1185.3</v>
      </c>
      <c r="H385" s="182">
        <v>-0.18560707040346347</v>
      </c>
      <c r="I385" s="56"/>
      <c r="J385" s="5"/>
    </row>
    <row r="386" spans="1:11" s="57" customFormat="1" ht="10.5" customHeight="1" x14ac:dyDescent="0.2">
      <c r="A386" s="6"/>
      <c r="B386" s="37" t="s">
        <v>24</v>
      </c>
      <c r="C386" s="306">
        <v>1996754.639999999</v>
      </c>
      <c r="D386" s="306">
        <v>1876241.6799999992</v>
      </c>
      <c r="E386" s="306">
        <v>3872996.3199999984</v>
      </c>
      <c r="F386" s="307"/>
      <c r="G386" s="307">
        <v>10249.620000000001</v>
      </c>
      <c r="H386" s="182">
        <v>0.21072592904273302</v>
      </c>
      <c r="I386" s="56"/>
      <c r="J386" s="5"/>
      <c r="K386" s="5"/>
    </row>
    <row r="387" spans="1:11" s="57" customFormat="1" ht="10.5" customHeight="1" x14ac:dyDescent="0.2">
      <c r="A387" s="6"/>
      <c r="B387" s="37" t="s">
        <v>138</v>
      </c>
      <c r="C387" s="306">
        <v>459794.81999999989</v>
      </c>
      <c r="D387" s="306">
        <v>273137.62999999983</v>
      </c>
      <c r="E387" s="306">
        <v>732932.44999999972</v>
      </c>
      <c r="F387" s="307"/>
      <c r="G387" s="307">
        <v>3531.8599999999997</v>
      </c>
      <c r="H387" s="182">
        <v>-3.0185653467211915E-2</v>
      </c>
      <c r="I387" s="56"/>
      <c r="J387" s="5"/>
    </row>
    <row r="388" spans="1:11" s="57" customFormat="1" ht="10.5" customHeight="1" x14ac:dyDescent="0.2">
      <c r="A388" s="6"/>
      <c r="B388" s="37" t="s">
        <v>34</v>
      </c>
      <c r="C388" s="306">
        <v>24897244.230002128</v>
      </c>
      <c r="D388" s="306">
        <v>5496567.1399998832</v>
      </c>
      <c r="E388" s="306">
        <v>30393811.370002009</v>
      </c>
      <c r="F388" s="307"/>
      <c r="G388" s="307">
        <v>57142.489999999882</v>
      </c>
      <c r="H388" s="182">
        <v>-7.8762173552253456E-2</v>
      </c>
      <c r="I388" s="56"/>
      <c r="J388" s="5"/>
    </row>
    <row r="389" spans="1:11" s="57" customFormat="1" ht="10.5" customHeight="1" x14ac:dyDescent="0.2">
      <c r="A389" s="6"/>
      <c r="B389" s="37" t="s">
        <v>140</v>
      </c>
      <c r="C389" s="306">
        <v>4667.8400000000011</v>
      </c>
      <c r="D389" s="306">
        <v>603.95999999999992</v>
      </c>
      <c r="E389" s="306">
        <v>5271.8000000000011</v>
      </c>
      <c r="F389" s="307"/>
      <c r="G389" s="307"/>
      <c r="H389" s="182"/>
      <c r="I389" s="56"/>
    </row>
    <row r="390" spans="1:11" s="57" customFormat="1" ht="10.5" customHeight="1" x14ac:dyDescent="0.2">
      <c r="A390" s="6"/>
      <c r="B390" s="37" t="s">
        <v>129</v>
      </c>
      <c r="C390" s="306">
        <v>1897209.7100000395</v>
      </c>
      <c r="D390" s="306">
        <v>16914385.43</v>
      </c>
      <c r="E390" s="306">
        <v>18811595.140000038</v>
      </c>
      <c r="F390" s="307"/>
      <c r="G390" s="307">
        <v>76443.540000000023</v>
      </c>
      <c r="H390" s="182">
        <v>0.11678961432172041</v>
      </c>
      <c r="I390" s="56"/>
    </row>
    <row r="391" spans="1:11" s="57" customFormat="1" ht="10.5" customHeight="1" x14ac:dyDescent="0.2">
      <c r="A391" s="6"/>
      <c r="B391" s="37" t="s">
        <v>381</v>
      </c>
      <c r="C391" s="306">
        <v>19556.370000000035</v>
      </c>
      <c r="D391" s="306">
        <v>16130</v>
      </c>
      <c r="E391" s="306">
        <v>35686.370000000039</v>
      </c>
      <c r="F391" s="307"/>
      <c r="G391" s="307">
        <v>30</v>
      </c>
      <c r="H391" s="182"/>
      <c r="I391" s="56"/>
      <c r="J391" s="5"/>
    </row>
    <row r="392" spans="1:11" s="57" customFormat="1" ht="10.5" customHeight="1" x14ac:dyDescent="0.2">
      <c r="A392" s="6"/>
      <c r="B392" s="16" t="s">
        <v>427</v>
      </c>
      <c r="C392" s="306">
        <v>1110</v>
      </c>
      <c r="D392" s="306">
        <v>1000</v>
      </c>
      <c r="E392" s="306">
        <v>2110</v>
      </c>
      <c r="F392" s="307"/>
      <c r="G392" s="307"/>
      <c r="H392" s="182">
        <v>8.7628865979381354E-2</v>
      </c>
      <c r="I392" s="56"/>
      <c r="J392" s="5"/>
    </row>
    <row r="393" spans="1:11" s="57" customFormat="1" ht="10.5" customHeight="1" x14ac:dyDescent="0.2">
      <c r="A393" s="6"/>
      <c r="B393" s="37" t="s">
        <v>353</v>
      </c>
      <c r="C393" s="306"/>
      <c r="D393" s="306"/>
      <c r="E393" s="306"/>
      <c r="F393" s="307"/>
      <c r="G393" s="307"/>
      <c r="H393" s="182"/>
      <c r="I393" s="56"/>
      <c r="J393" s="5"/>
    </row>
    <row r="394" spans="1:11" s="57" customFormat="1" ht="10.5" customHeight="1" x14ac:dyDescent="0.2">
      <c r="A394" s="6"/>
      <c r="B394" s="37" t="s">
        <v>415</v>
      </c>
      <c r="C394" s="306"/>
      <c r="D394" s="306">
        <v>34058.192212000002</v>
      </c>
      <c r="E394" s="306">
        <v>34058.192212000002</v>
      </c>
      <c r="F394" s="307"/>
      <c r="G394" s="307"/>
      <c r="H394" s="182">
        <v>-0.41358404357483558</v>
      </c>
      <c r="I394" s="56"/>
      <c r="J394" s="5"/>
    </row>
    <row r="395" spans="1:11" s="57" customFormat="1" ht="10.5" customHeight="1" x14ac:dyDescent="0.2">
      <c r="A395" s="6"/>
      <c r="B395" s="37" t="s">
        <v>179</v>
      </c>
      <c r="C395" s="306">
        <v>1780.2900000000004</v>
      </c>
      <c r="D395" s="306">
        <v>284983.56999999989</v>
      </c>
      <c r="E395" s="306">
        <v>286763.85999999987</v>
      </c>
      <c r="F395" s="307"/>
      <c r="G395" s="307">
        <v>231</v>
      </c>
      <c r="H395" s="182">
        <v>0.27033978163704164</v>
      </c>
      <c r="I395" s="56"/>
      <c r="J395" s="5"/>
    </row>
    <row r="396" spans="1:11" s="57" customFormat="1" ht="10.5" customHeight="1" x14ac:dyDescent="0.2">
      <c r="A396" s="6"/>
      <c r="B396" s="37" t="s">
        <v>468</v>
      </c>
      <c r="C396" s="306">
        <v>58991.8</v>
      </c>
      <c r="D396" s="306">
        <v>20172</v>
      </c>
      <c r="E396" s="306">
        <v>79163.8</v>
      </c>
      <c r="F396" s="307"/>
      <c r="G396" s="307"/>
      <c r="H396" s="182"/>
      <c r="I396" s="56"/>
      <c r="J396" s="5"/>
    </row>
    <row r="397" spans="1:11" s="57" customFormat="1" ht="10.5" customHeight="1" x14ac:dyDescent="0.2">
      <c r="A397" s="6"/>
      <c r="B397" s="575" t="s">
        <v>460</v>
      </c>
      <c r="C397" s="306"/>
      <c r="D397" s="306"/>
      <c r="E397" s="306"/>
      <c r="F397" s="307"/>
      <c r="G397" s="307"/>
      <c r="H397" s="182"/>
      <c r="I397" s="56"/>
      <c r="J397" s="5"/>
    </row>
    <row r="398" spans="1:11" s="57" customFormat="1" ht="10.5" customHeight="1" x14ac:dyDescent="0.2">
      <c r="A398" s="6"/>
      <c r="B398" s="575" t="s">
        <v>488</v>
      </c>
      <c r="C398" s="306"/>
      <c r="D398" s="306"/>
      <c r="E398" s="306"/>
      <c r="F398" s="307"/>
      <c r="G398" s="307"/>
      <c r="H398" s="182"/>
      <c r="I398" s="56"/>
      <c r="J398" s="5"/>
    </row>
    <row r="399" spans="1:11" s="57" customFormat="1" ht="10.5" customHeight="1" x14ac:dyDescent="0.2">
      <c r="A399" s="6"/>
      <c r="B399" s="16" t="s">
        <v>423</v>
      </c>
      <c r="C399" s="306"/>
      <c r="D399" s="306">
        <v>52790</v>
      </c>
      <c r="E399" s="306">
        <v>52790</v>
      </c>
      <c r="F399" s="307"/>
      <c r="G399" s="307">
        <v>30</v>
      </c>
      <c r="H399" s="182"/>
      <c r="I399" s="56"/>
      <c r="J399" s="5"/>
    </row>
    <row r="400" spans="1:11" s="60" customFormat="1" ht="12.75" customHeight="1" x14ac:dyDescent="0.2">
      <c r="A400" s="24"/>
      <c r="B400" s="37" t="s">
        <v>280</v>
      </c>
      <c r="C400" s="306"/>
      <c r="D400" s="306">
        <v>-2386913.7399999923</v>
      </c>
      <c r="E400" s="306">
        <v>-2386913.7399999923</v>
      </c>
      <c r="F400" s="307"/>
      <c r="G400" s="307">
        <v>-9053.76</v>
      </c>
      <c r="H400" s="182">
        <v>0.25008378404095422</v>
      </c>
      <c r="I400" s="59"/>
      <c r="J400" s="5"/>
    </row>
    <row r="401" spans="1:11" s="57" customFormat="1" x14ac:dyDescent="0.2">
      <c r="A401" s="6"/>
      <c r="B401" s="35" t="s">
        <v>246</v>
      </c>
      <c r="C401" s="308">
        <v>38037224.23000183</v>
      </c>
      <c r="D401" s="308">
        <v>76661749.838214397</v>
      </c>
      <c r="E401" s="308">
        <v>114698974.06821623</v>
      </c>
      <c r="F401" s="309"/>
      <c r="G401" s="309">
        <v>341037.14999999997</v>
      </c>
      <c r="H401" s="183">
        <v>1.7088906830931228E-2</v>
      </c>
      <c r="I401" s="56"/>
      <c r="K401" s="209" t="b">
        <f>IF(ABS(E401-SUM(E380:E400))&lt;0.001,TRUE,FALSE)</f>
        <v>1</v>
      </c>
    </row>
    <row r="402" spans="1:11" s="60" customFormat="1" ht="13.5" customHeight="1" x14ac:dyDescent="0.2">
      <c r="A402" s="24"/>
      <c r="B402" s="35" t="s">
        <v>287</v>
      </c>
      <c r="C402" s="308">
        <v>2146408946.9902155</v>
      </c>
      <c r="D402" s="308">
        <v>6021787234.9059944</v>
      </c>
      <c r="E402" s="308">
        <v>8168196181.8962097</v>
      </c>
      <c r="F402" s="309">
        <v>82436253.429996386</v>
      </c>
      <c r="G402" s="309">
        <v>33038607.65899989</v>
      </c>
      <c r="H402" s="183">
        <v>6.3684919295100118E-2</v>
      </c>
      <c r="I402" s="59"/>
      <c r="K402" s="209" t="b">
        <f>IF(ABS(E402-SUM(E323,E336,E347,E358,E368,E371,E378,E401))&lt;0.001,TRUE,FALSE)</f>
        <v>1</v>
      </c>
    </row>
    <row r="403" spans="1:11" s="60" customFormat="1" ht="10.5" customHeight="1" x14ac:dyDescent="0.2">
      <c r="A403" s="24"/>
      <c r="B403" s="31" t="s">
        <v>145</v>
      </c>
      <c r="C403" s="308"/>
      <c r="D403" s="308"/>
      <c r="E403" s="308"/>
      <c r="F403" s="309"/>
      <c r="G403" s="309"/>
      <c r="H403" s="183"/>
      <c r="I403" s="59"/>
      <c r="J403" s="5"/>
    </row>
    <row r="404" spans="1:11" s="60" customFormat="1" ht="10.5" customHeight="1" x14ac:dyDescent="0.2">
      <c r="A404" s="24"/>
      <c r="B404" s="37" t="s">
        <v>146</v>
      </c>
      <c r="C404" s="306">
        <v>940518252.27969182</v>
      </c>
      <c r="D404" s="306">
        <v>1121957727.5934777</v>
      </c>
      <c r="E404" s="306">
        <v>2062475979.8731694</v>
      </c>
      <c r="F404" s="307">
        <v>183416757.04784033</v>
      </c>
      <c r="G404" s="307">
        <v>13434006.467263944</v>
      </c>
      <c r="H404" s="182">
        <v>-3.1874335600926784E-2</v>
      </c>
      <c r="I404" s="59"/>
      <c r="J404" s="5"/>
    </row>
    <row r="405" spans="1:11" s="60" customFormat="1" ht="10.5" customHeight="1" x14ac:dyDescent="0.2">
      <c r="A405" s="24"/>
      <c r="B405" s="37" t="s">
        <v>442</v>
      </c>
      <c r="C405" s="306">
        <v>1877856.7599998724</v>
      </c>
      <c r="D405" s="306">
        <v>1169676.2700000468</v>
      </c>
      <c r="E405" s="306">
        <v>3047533.0299999197</v>
      </c>
      <c r="F405" s="307">
        <v>154843.95999999973</v>
      </c>
      <c r="G405" s="307">
        <v>13864.680000000004</v>
      </c>
      <c r="H405" s="182">
        <v>-0.57619741757722132</v>
      </c>
      <c r="I405" s="59"/>
      <c r="J405" s="5"/>
    </row>
    <row r="406" spans="1:11" s="60" customFormat="1" ht="10.5" customHeight="1" x14ac:dyDescent="0.2">
      <c r="A406" s="24"/>
      <c r="B406" s="37" t="s">
        <v>147</v>
      </c>
      <c r="C406" s="306">
        <v>2981534.0600016229</v>
      </c>
      <c r="D406" s="306">
        <v>3559449.0900000311</v>
      </c>
      <c r="E406" s="306">
        <v>6540983.1500016535</v>
      </c>
      <c r="F406" s="307">
        <v>573906.559999989</v>
      </c>
      <c r="G406" s="307">
        <v>25816.160000000193</v>
      </c>
      <c r="H406" s="182">
        <v>-5.7043676342893646E-2</v>
      </c>
      <c r="I406" s="59"/>
      <c r="J406" s="5"/>
    </row>
    <row r="407" spans="1:11" s="60" customFormat="1" ht="10.5" customHeight="1" x14ac:dyDescent="0.2">
      <c r="A407" s="24"/>
      <c r="B407" s="37" t="s">
        <v>148</v>
      </c>
      <c r="C407" s="306">
        <v>16887265.629970096</v>
      </c>
      <c r="D407" s="306">
        <v>21448546.429989818</v>
      </c>
      <c r="E407" s="306">
        <v>38335812.059959918</v>
      </c>
      <c r="F407" s="307">
        <v>3017960.1800004411</v>
      </c>
      <c r="G407" s="307">
        <v>162130.47999999626</v>
      </c>
      <c r="H407" s="182">
        <v>-5.4128123490115754E-2</v>
      </c>
      <c r="I407" s="59"/>
      <c r="J407" s="5"/>
    </row>
    <row r="408" spans="1:11" s="60" customFormat="1" ht="10.5" customHeight="1" x14ac:dyDescent="0.2">
      <c r="A408" s="24"/>
      <c r="B408" s="37" t="s">
        <v>125</v>
      </c>
      <c r="C408" s="306">
        <v>6555771.8000007626</v>
      </c>
      <c r="D408" s="306">
        <v>7719883.2899992084</v>
      </c>
      <c r="E408" s="306">
        <v>14275655.08999997</v>
      </c>
      <c r="F408" s="307">
        <v>1216830.4799999553</v>
      </c>
      <c r="G408" s="307">
        <v>156376.27000000025</v>
      </c>
      <c r="H408" s="182">
        <v>6.0453063592978307E-2</v>
      </c>
      <c r="I408" s="59"/>
      <c r="J408" s="5"/>
      <c r="K408" s="57"/>
    </row>
    <row r="409" spans="1:11" s="60" customFormat="1" ht="10.5" customHeight="1" x14ac:dyDescent="0.2">
      <c r="A409" s="24"/>
      <c r="B409" s="37" t="s">
        <v>149</v>
      </c>
      <c r="C409" s="306">
        <v>186958.29000001546</v>
      </c>
      <c r="D409" s="306">
        <v>886290.23000001721</v>
      </c>
      <c r="E409" s="306">
        <v>1073248.5200000326</v>
      </c>
      <c r="F409" s="307">
        <v>3713.889999999999</v>
      </c>
      <c r="G409" s="307">
        <v>4201.530000000007</v>
      </c>
      <c r="H409" s="182">
        <v>-0.11757053385808558</v>
      </c>
      <c r="I409" s="59"/>
      <c r="J409" s="5"/>
      <c r="K409" s="57"/>
    </row>
    <row r="410" spans="1:11" s="57" customFormat="1" ht="10.5" customHeight="1" x14ac:dyDescent="0.2">
      <c r="A410" s="6"/>
      <c r="B410" s="37" t="s">
        <v>435</v>
      </c>
      <c r="C410" s="306"/>
      <c r="D410" s="306"/>
      <c r="E410" s="306"/>
      <c r="F410" s="307"/>
      <c r="G410" s="307"/>
      <c r="H410" s="182"/>
      <c r="I410" s="56"/>
      <c r="J410" s="5"/>
    </row>
    <row r="411" spans="1:11" s="57" customFormat="1" ht="10.5" customHeight="1" x14ac:dyDescent="0.2">
      <c r="A411" s="6"/>
      <c r="B411" s="37" t="s">
        <v>281</v>
      </c>
      <c r="C411" s="306">
        <v>636.6</v>
      </c>
      <c r="D411" s="306">
        <v>-206010545</v>
      </c>
      <c r="E411" s="306">
        <v>-206009908.40000001</v>
      </c>
      <c r="F411" s="307">
        <v>-262298</v>
      </c>
      <c r="G411" s="307">
        <v>-1344455</v>
      </c>
      <c r="H411" s="182">
        <v>0.26881895764797958</v>
      </c>
      <c r="I411" s="56"/>
      <c r="J411" s="5"/>
      <c r="K411" s="60"/>
    </row>
    <row r="412" spans="1:11" s="57" customFormat="1" ht="10.5" customHeight="1" x14ac:dyDescent="0.2">
      <c r="A412" s="6"/>
      <c r="B412" s="575" t="s">
        <v>461</v>
      </c>
      <c r="C412" s="306"/>
      <c r="D412" s="306"/>
      <c r="E412" s="306"/>
      <c r="F412" s="307"/>
      <c r="G412" s="307"/>
      <c r="H412" s="182"/>
      <c r="I412" s="56"/>
      <c r="J412" s="5"/>
      <c r="K412" s="60"/>
    </row>
    <row r="413" spans="1:11" s="57" customFormat="1" ht="10.5" customHeight="1" x14ac:dyDescent="0.2">
      <c r="A413" s="6"/>
      <c r="B413" s="575" t="s">
        <v>465</v>
      </c>
      <c r="C413" s="306"/>
      <c r="D413" s="306">
        <v>7731.1448950000004</v>
      </c>
      <c r="E413" s="306">
        <v>7731.1448950000004</v>
      </c>
      <c r="F413" s="307"/>
      <c r="G413" s="307"/>
      <c r="H413" s="182"/>
      <c r="I413" s="56"/>
      <c r="J413" s="5"/>
      <c r="K413" s="60"/>
    </row>
    <row r="414" spans="1:11" s="57" customFormat="1" ht="10.5" customHeight="1" x14ac:dyDescent="0.2">
      <c r="A414" s="6"/>
      <c r="B414" s="575" t="s">
        <v>491</v>
      </c>
      <c r="C414" s="306"/>
      <c r="D414" s="306">
        <v>8952.8899999999485</v>
      </c>
      <c r="E414" s="306">
        <v>8952.8899999999485</v>
      </c>
      <c r="F414" s="307"/>
      <c r="G414" s="307">
        <v>354.08999999999969</v>
      </c>
      <c r="H414" s="182"/>
      <c r="I414" s="56"/>
      <c r="J414" s="5"/>
      <c r="K414" s="60"/>
    </row>
    <row r="415" spans="1:11" s="60" customFormat="1" ht="10.5" customHeight="1" x14ac:dyDescent="0.2">
      <c r="A415" s="24"/>
      <c r="B415" s="41" t="s">
        <v>150</v>
      </c>
      <c r="C415" s="311">
        <v>969008275.41966414</v>
      </c>
      <c r="D415" s="311">
        <v>950747711.93836141</v>
      </c>
      <c r="E415" s="311">
        <v>1919755987.3580258</v>
      </c>
      <c r="F415" s="312">
        <v>188121714.11784071</v>
      </c>
      <c r="G415" s="312">
        <v>12452294.677263942</v>
      </c>
      <c r="H415" s="184">
        <v>-5.8446883626324109E-2</v>
      </c>
      <c r="I415" s="59"/>
      <c r="J415" s="5"/>
      <c r="K415" s="209" t="b">
        <f>IF(ABS(E415-SUM(E404:E414))&lt;0.001,TRUE,FALSE)</f>
        <v>1</v>
      </c>
    </row>
    <row r="416" spans="1:11" s="60" customFormat="1" ht="9" x14ac:dyDescent="0.15">
      <c r="A416" s="24"/>
      <c r="B416" s="265" t="s">
        <v>238</v>
      </c>
      <c r="C416" s="265"/>
      <c r="D416" s="265"/>
      <c r="E416" s="265"/>
      <c r="F416" s="265"/>
      <c r="G416" s="265"/>
      <c r="H416" s="265"/>
      <c r="I416" s="59"/>
    </row>
    <row r="417" spans="1:11" s="60" customFormat="1" ht="10.5" customHeight="1" x14ac:dyDescent="0.15">
      <c r="A417" s="24"/>
      <c r="B417" s="265" t="s">
        <v>249</v>
      </c>
      <c r="C417" s="265"/>
      <c r="D417" s="265"/>
      <c r="E417" s="265"/>
      <c r="F417" s="265"/>
      <c r="G417" s="265"/>
      <c r="H417" s="265"/>
      <c r="I417" s="59"/>
    </row>
    <row r="418" spans="1:11" s="60" customFormat="1" ht="10.5" customHeight="1" x14ac:dyDescent="0.15">
      <c r="A418" s="24"/>
      <c r="B418" s="265" t="s">
        <v>251</v>
      </c>
      <c r="C418" s="265"/>
      <c r="D418" s="265"/>
      <c r="E418" s="265"/>
      <c r="F418" s="265"/>
      <c r="G418" s="265"/>
      <c r="H418" s="265"/>
      <c r="I418" s="59"/>
    </row>
    <row r="419" spans="1:11" s="60" customFormat="1" ht="10.5" customHeight="1" x14ac:dyDescent="0.2">
      <c r="A419" s="24"/>
      <c r="B419" s="265" t="s">
        <v>376</v>
      </c>
      <c r="C419" s="210"/>
      <c r="D419" s="210"/>
      <c r="E419" s="210"/>
      <c r="F419" s="210"/>
      <c r="G419" s="210"/>
      <c r="H419" s="211"/>
      <c r="I419" s="59"/>
      <c r="K419" s="5"/>
    </row>
    <row r="420" spans="1:11" s="60" customFormat="1" ht="10.5" customHeight="1" x14ac:dyDescent="0.2">
      <c r="A420" s="24"/>
      <c r="B420" s="265" t="s">
        <v>431</v>
      </c>
      <c r="C420" s="210"/>
      <c r="D420" s="210"/>
      <c r="E420" s="210"/>
      <c r="F420" s="210"/>
      <c r="G420" s="210"/>
      <c r="H420" s="211"/>
      <c r="I420" s="59"/>
      <c r="K420" s="5"/>
    </row>
    <row r="421" spans="1:11" ht="15" customHeight="1" x14ac:dyDescent="0.25">
      <c r="B421" s="7" t="s">
        <v>288</v>
      </c>
      <c r="C421" s="8"/>
      <c r="D421" s="8"/>
      <c r="E421" s="8"/>
      <c r="F421" s="8"/>
      <c r="G421" s="8"/>
      <c r="H421" s="8"/>
      <c r="I421" s="8"/>
    </row>
    <row r="422" spans="1:11" x14ac:dyDescent="0.2">
      <c r="B422" s="9"/>
      <c r="C422" s="10" t="str">
        <f>$C$3</f>
        <v>PERIODE DU 1.1 AU 31.7.2024</v>
      </c>
      <c r="D422" s="11"/>
    </row>
    <row r="423" spans="1:11" ht="19.5" customHeight="1" x14ac:dyDescent="0.2">
      <c r="B423" s="12" t="str">
        <f>B305</f>
        <v xml:space="preserve">             I - ASSURANCE MALADIE : DÉPENSES en milliers d'euros</v>
      </c>
      <c r="C423" s="13"/>
      <c r="D423" s="13"/>
      <c r="E423" s="13"/>
      <c r="F423" s="13"/>
      <c r="G423" s="13"/>
      <c r="H423" s="14"/>
      <c r="I423" s="15"/>
    </row>
    <row r="424" spans="1:11" ht="13.5" customHeight="1" x14ac:dyDescent="0.2">
      <c r="B424" s="16" t="s">
        <v>7</v>
      </c>
      <c r="C424" s="17" t="s">
        <v>1</v>
      </c>
      <c r="D424" s="17" t="s">
        <v>2</v>
      </c>
      <c r="E424" s="17" t="s">
        <v>6</v>
      </c>
      <c r="F424" s="219" t="s">
        <v>242</v>
      </c>
      <c r="G424" s="219" t="s">
        <v>237</v>
      </c>
      <c r="H424" s="19" t="str">
        <f>$H$5</f>
        <v>PCAP</v>
      </c>
      <c r="I424" s="23"/>
      <c r="K424" s="57"/>
    </row>
    <row r="425" spans="1:11" ht="10.5" customHeight="1" x14ac:dyDescent="0.2">
      <c r="B425" s="21"/>
      <c r="C425" s="44" t="s">
        <v>5</v>
      </c>
      <c r="D425" s="44" t="s">
        <v>5</v>
      </c>
      <c r="E425" s="44"/>
      <c r="F425" s="220"/>
      <c r="G425" s="220" t="s">
        <v>239</v>
      </c>
      <c r="H425" s="22" t="str">
        <f>$H$6</f>
        <v>en %</v>
      </c>
      <c r="I425" s="23"/>
      <c r="K425" s="60"/>
    </row>
    <row r="426" spans="1:11" s="57" customFormat="1" ht="12" customHeight="1" x14ac:dyDescent="0.2">
      <c r="A426" s="6"/>
      <c r="B426" s="31" t="s">
        <v>152</v>
      </c>
      <c r="C426" s="55"/>
      <c r="D426" s="55"/>
      <c r="E426" s="55"/>
      <c r="F426" s="225"/>
      <c r="G426" s="225"/>
      <c r="H426" s="182"/>
      <c r="I426" s="56"/>
    </row>
    <row r="427" spans="1:11" s="60" customFormat="1" ht="14.25" customHeight="1" x14ac:dyDescent="0.2">
      <c r="A427" s="24"/>
      <c r="B427" s="16" t="s">
        <v>12</v>
      </c>
      <c r="C427" s="306"/>
      <c r="D427" s="306">
        <v>11797963474.450846</v>
      </c>
      <c r="E427" s="306">
        <v>11797963474.450846</v>
      </c>
      <c r="F427" s="306">
        <v>19687089.549999986</v>
      </c>
      <c r="G427" s="306">
        <v>59637086.800000384</v>
      </c>
      <c r="H427" s="182">
        <v>8.4518915812315853E-2</v>
      </c>
      <c r="I427" s="59"/>
      <c r="K427" s="57"/>
    </row>
    <row r="428" spans="1:11" s="57" customFormat="1" ht="10.5" customHeight="1" x14ac:dyDescent="0.2">
      <c r="A428" s="6"/>
      <c r="B428" s="16" t="s">
        <v>10</v>
      </c>
      <c r="C428" s="306">
        <v>2751735859.5299354</v>
      </c>
      <c r="D428" s="306">
        <v>20377.339999999946</v>
      </c>
      <c r="E428" s="306">
        <v>2751756236.8699355</v>
      </c>
      <c r="F428" s="307">
        <v>78616.870000000155</v>
      </c>
      <c r="G428" s="307">
        <v>16430363.829999799</v>
      </c>
      <c r="H428" s="182">
        <v>3.6972612638493496E-2</v>
      </c>
      <c r="I428" s="56"/>
      <c r="J428" s="5"/>
    </row>
    <row r="429" spans="1:11" s="57" customFormat="1" ht="10.5" customHeight="1" x14ac:dyDescent="0.2">
      <c r="A429" s="6"/>
      <c r="B429" s="16" t="s">
        <v>9</v>
      </c>
      <c r="C429" s="306">
        <v>242255.39000000095</v>
      </c>
      <c r="D429" s="306"/>
      <c r="E429" s="306">
        <v>242255.39000000095</v>
      </c>
      <c r="F429" s="307"/>
      <c r="G429" s="307">
        <v>223.94999999999996</v>
      </c>
      <c r="H429" s="182"/>
      <c r="I429" s="56"/>
      <c r="J429" s="5"/>
    </row>
    <row r="430" spans="1:11" s="57" customFormat="1" ht="10.5" customHeight="1" x14ac:dyDescent="0.2">
      <c r="A430" s="6"/>
      <c r="B430" s="16" t="s">
        <v>299</v>
      </c>
      <c r="C430" s="306">
        <v>269183437.64995712</v>
      </c>
      <c r="D430" s="306">
        <v>6825.8799999999937</v>
      </c>
      <c r="E430" s="306">
        <v>269190263.52995712</v>
      </c>
      <c r="F430" s="307"/>
      <c r="G430" s="307">
        <v>970019.92999997642</v>
      </c>
      <c r="H430" s="182">
        <v>3.9173563517525656E-2</v>
      </c>
      <c r="I430" s="56"/>
      <c r="J430" s="5"/>
    </row>
    <row r="431" spans="1:11" s="57" customFormat="1" ht="10.5" customHeight="1" x14ac:dyDescent="0.2">
      <c r="A431" s="6"/>
      <c r="B431" s="16" t="s">
        <v>11</v>
      </c>
      <c r="C431" s="306">
        <v>1439408.100000005</v>
      </c>
      <c r="D431" s="306">
        <v>65.42</v>
      </c>
      <c r="E431" s="306">
        <v>1439473.5200000049</v>
      </c>
      <c r="F431" s="307"/>
      <c r="G431" s="307">
        <v>1408142.0000000049</v>
      </c>
      <c r="H431" s="182">
        <v>1.4450265948017016E-2</v>
      </c>
      <c r="I431" s="56"/>
      <c r="J431" s="5"/>
      <c r="K431" s="60"/>
    </row>
    <row r="432" spans="1:11" s="57" customFormat="1" ht="10.5" customHeight="1" x14ac:dyDescent="0.2">
      <c r="A432" s="6"/>
      <c r="B432" s="16" t="s">
        <v>75</v>
      </c>
      <c r="C432" s="306">
        <v>39327906.410020545</v>
      </c>
      <c r="D432" s="306">
        <v>905.25999999999738</v>
      </c>
      <c r="E432" s="306">
        <v>39328811.670020543</v>
      </c>
      <c r="F432" s="307"/>
      <c r="G432" s="307">
        <v>207449.01000000344</v>
      </c>
      <c r="H432" s="182">
        <v>6.526528870241366E-2</v>
      </c>
      <c r="I432" s="56"/>
      <c r="J432" s="5"/>
      <c r="K432" s="60"/>
    </row>
    <row r="433" spans="1:11" s="60" customFormat="1" ht="10.5" customHeight="1" x14ac:dyDescent="0.2">
      <c r="A433" s="24"/>
      <c r="B433" s="16" t="s">
        <v>85</v>
      </c>
      <c r="C433" s="306">
        <v>6133112.3999999575</v>
      </c>
      <c r="D433" s="306">
        <v>1183598795.2799881</v>
      </c>
      <c r="E433" s="306">
        <v>1189731907.6799879</v>
      </c>
      <c r="F433" s="313">
        <v>1189731907.6799879</v>
      </c>
      <c r="G433" s="313">
        <v>6270948.3299999982</v>
      </c>
      <c r="H433" s="185">
        <v>1.9132840747060342E-2</v>
      </c>
      <c r="I433" s="59"/>
      <c r="J433" s="5"/>
      <c r="K433" s="57"/>
    </row>
    <row r="434" spans="1:11" s="60" customFormat="1" x14ac:dyDescent="0.2">
      <c r="A434" s="24"/>
      <c r="B434" s="37" t="s">
        <v>25</v>
      </c>
      <c r="C434" s="306">
        <v>8892366.1899984982</v>
      </c>
      <c r="D434" s="306">
        <v>918.19</v>
      </c>
      <c r="E434" s="306">
        <v>8893284.3799984977</v>
      </c>
      <c r="F434" s="313">
        <v>4084.5400000000009</v>
      </c>
      <c r="G434" s="313">
        <v>33479.279999999948</v>
      </c>
      <c r="H434" s="185">
        <v>-6.8807966401533083E-2</v>
      </c>
      <c r="I434" s="59"/>
      <c r="J434" s="5"/>
      <c r="K434" s="57"/>
    </row>
    <row r="435" spans="1:11" s="57" customFormat="1" x14ac:dyDescent="0.2">
      <c r="A435" s="6"/>
      <c r="B435" s="37" t="s">
        <v>48</v>
      </c>
      <c r="C435" s="306"/>
      <c r="D435" s="306">
        <v>4346996.8946701242</v>
      </c>
      <c r="E435" s="306">
        <v>4346996.8946701242</v>
      </c>
      <c r="F435" s="313">
        <v>1031.3370950000003</v>
      </c>
      <c r="G435" s="313">
        <v>12368.888015000013</v>
      </c>
      <c r="H435" s="185">
        <v>6.9411992690576296E-2</v>
      </c>
      <c r="I435" s="56"/>
      <c r="J435" s="5"/>
    </row>
    <row r="436" spans="1:11" s="57" customFormat="1" ht="10.5" customHeight="1" x14ac:dyDescent="0.2">
      <c r="A436" s="6"/>
      <c r="B436" s="37" t="s">
        <v>355</v>
      </c>
      <c r="C436" s="306">
        <v>79655.620000000112</v>
      </c>
      <c r="D436" s="306">
        <v>12016507.946112039</v>
      </c>
      <c r="E436" s="306">
        <v>12096163.56611204</v>
      </c>
      <c r="F436" s="307"/>
      <c r="G436" s="307">
        <v>18802.27000000004</v>
      </c>
      <c r="H436" s="182"/>
      <c r="I436" s="66"/>
      <c r="J436" s="5"/>
    </row>
    <row r="437" spans="1:11" s="57" customFormat="1" ht="10.5" customHeight="1" x14ac:dyDescent="0.2">
      <c r="A437" s="6"/>
      <c r="B437" s="37" t="s">
        <v>79</v>
      </c>
      <c r="C437" s="306"/>
      <c r="D437" s="306">
        <v>69636038.155000255</v>
      </c>
      <c r="E437" s="306">
        <v>69636038.155000255</v>
      </c>
      <c r="F437" s="307"/>
      <c r="G437" s="307">
        <v>89609.830000000016</v>
      </c>
      <c r="H437" s="182">
        <v>3.8046975840980934E-2</v>
      </c>
      <c r="I437" s="66"/>
      <c r="J437" s="5"/>
    </row>
    <row r="438" spans="1:11" s="57" customFormat="1" ht="10.5" customHeight="1" x14ac:dyDescent="0.2">
      <c r="A438" s="6"/>
      <c r="B438" s="563" t="s">
        <v>432</v>
      </c>
      <c r="C438" s="314">
        <v>297031736.48908353</v>
      </c>
      <c r="D438" s="306">
        <v>385249953.21689892</v>
      </c>
      <c r="E438" s="306">
        <v>682281689.70598245</v>
      </c>
      <c r="F438" s="313"/>
      <c r="G438" s="313">
        <v>4794209.209999864</v>
      </c>
      <c r="H438" s="185">
        <v>4.8137318924478256E-2</v>
      </c>
      <c r="I438" s="56"/>
      <c r="J438" s="5"/>
      <c r="K438" s="60"/>
    </row>
    <row r="439" spans="1:11" s="57" customFormat="1" ht="10.5" customHeight="1" x14ac:dyDescent="0.2">
      <c r="A439" s="6"/>
      <c r="B439" s="563" t="s">
        <v>440</v>
      </c>
      <c r="C439" s="314">
        <v>8852835.0900000557</v>
      </c>
      <c r="D439" s="306">
        <v>3847760.3599999724</v>
      </c>
      <c r="E439" s="306">
        <v>12700595.450000029</v>
      </c>
      <c r="F439" s="313"/>
      <c r="G439" s="313">
        <v>67432.00999999998</v>
      </c>
      <c r="H439" s="185"/>
      <c r="I439" s="56"/>
      <c r="J439" s="5"/>
    </row>
    <row r="440" spans="1:11" s="57" customFormat="1" ht="10.5" customHeight="1" x14ac:dyDescent="0.2">
      <c r="A440" s="6"/>
      <c r="B440" s="574" t="s">
        <v>457</v>
      </c>
      <c r="C440" s="314"/>
      <c r="D440" s="306">
        <v>7425</v>
      </c>
      <c r="E440" s="306">
        <v>7425</v>
      </c>
      <c r="F440" s="313"/>
      <c r="G440" s="313"/>
      <c r="H440" s="185">
        <v>-0.84984295696731715</v>
      </c>
      <c r="I440" s="56"/>
      <c r="J440" s="5"/>
    </row>
    <row r="441" spans="1:11" s="57" customFormat="1" ht="10.5" customHeight="1" x14ac:dyDescent="0.2">
      <c r="A441" s="6"/>
      <c r="B441" s="574" t="s">
        <v>476</v>
      </c>
      <c r="C441" s="314">
        <v>36564073.179999784</v>
      </c>
      <c r="D441" s="306">
        <v>53116751.39999865</v>
      </c>
      <c r="E441" s="306">
        <v>89680824.579998419</v>
      </c>
      <c r="F441" s="313">
        <v>1388</v>
      </c>
      <c r="G441" s="313">
        <v>307306.39999999985</v>
      </c>
      <c r="H441" s="185">
        <v>-0.33480591979211294</v>
      </c>
      <c r="I441" s="56"/>
      <c r="J441" s="5"/>
    </row>
    <row r="442" spans="1:11" s="57" customFormat="1" ht="10.5" customHeight="1" x14ac:dyDescent="0.2">
      <c r="A442" s="6"/>
      <c r="B442" s="574" t="s">
        <v>493</v>
      </c>
      <c r="C442" s="314"/>
      <c r="D442" s="306">
        <v>12944553.47618</v>
      </c>
      <c r="E442" s="306">
        <v>12944553.47618</v>
      </c>
      <c r="F442" s="313"/>
      <c r="G442" s="313"/>
      <c r="H442" s="185"/>
      <c r="I442" s="56"/>
      <c r="J442" s="5"/>
    </row>
    <row r="443" spans="1:11" s="60" customFormat="1" ht="10.5" customHeight="1" x14ac:dyDescent="0.2">
      <c r="A443" s="24"/>
      <c r="B443" s="563" t="s">
        <v>445</v>
      </c>
      <c r="C443" s="314"/>
      <c r="D443" s="306">
        <v>214578.68000010907</v>
      </c>
      <c r="E443" s="306">
        <v>214578.68000010907</v>
      </c>
      <c r="F443" s="313"/>
      <c r="G443" s="313">
        <v>685.76000000001034</v>
      </c>
      <c r="H443" s="185">
        <v>1.8317488839640239E-2</v>
      </c>
      <c r="I443" s="56"/>
      <c r="J443" s="5"/>
      <c r="K443" s="57"/>
    </row>
    <row r="444" spans="1:11" s="57" customFormat="1" ht="12.75" customHeight="1" x14ac:dyDescent="0.2">
      <c r="A444" s="6"/>
      <c r="B444" s="16" t="s">
        <v>280</v>
      </c>
      <c r="C444" s="310"/>
      <c r="D444" s="306">
        <v>-578336765.14001811</v>
      </c>
      <c r="E444" s="306">
        <v>-578336765.14001811</v>
      </c>
      <c r="F444" s="313"/>
      <c r="G444" s="313">
        <v>-3492824.3200000175</v>
      </c>
      <c r="H444" s="185">
        <v>0.36438713897449304</v>
      </c>
      <c r="I444" s="59"/>
      <c r="J444" s="5"/>
    </row>
    <row r="445" spans="1:11" s="57" customFormat="1" ht="10.5" customHeight="1" x14ac:dyDescent="0.2">
      <c r="A445" s="6"/>
      <c r="B445" s="29" t="s">
        <v>156</v>
      </c>
      <c r="C445" s="308">
        <v>3419482646.048995</v>
      </c>
      <c r="D445" s="308">
        <v>12944635161.809673</v>
      </c>
      <c r="E445" s="308">
        <v>16364117807.858667</v>
      </c>
      <c r="F445" s="315">
        <v>1209504117.9770832</v>
      </c>
      <c r="G445" s="315">
        <v>86755303.178015023</v>
      </c>
      <c r="H445" s="186">
        <v>5.915065241490125E-2</v>
      </c>
      <c r="I445" s="56"/>
      <c r="K445" s="209" t="b">
        <f>IF(ABS(E445-SUM(E427:E444))&lt;0.001,TRUE,FALSE)</f>
        <v>1</v>
      </c>
    </row>
    <row r="446" spans="1:11" s="60" customFormat="1" ht="15" customHeight="1" x14ac:dyDescent="0.2">
      <c r="A446" s="24"/>
      <c r="B446" s="29" t="s">
        <v>153</v>
      </c>
      <c r="C446" s="308"/>
      <c r="D446" s="308">
        <v>258723.74999999994</v>
      </c>
      <c r="E446" s="308">
        <v>258723.74999999994</v>
      </c>
      <c r="F446" s="315"/>
      <c r="G446" s="315"/>
      <c r="H446" s="186">
        <v>-4.3897272774238716E-2</v>
      </c>
      <c r="I446" s="56"/>
      <c r="J446" s="5"/>
      <c r="K446" s="5"/>
    </row>
    <row r="447" spans="1:11" ht="17.25" customHeight="1" x14ac:dyDescent="0.2">
      <c r="A447" s="2"/>
      <c r="B447" s="31" t="s">
        <v>154</v>
      </c>
      <c r="C447" s="308"/>
      <c r="D447" s="308"/>
      <c r="E447" s="308"/>
      <c r="F447" s="315"/>
      <c r="G447" s="315"/>
      <c r="H447" s="186"/>
      <c r="I447" s="59"/>
      <c r="J447" s="60"/>
    </row>
    <row r="448" spans="1:11" ht="10.5" customHeight="1" x14ac:dyDescent="0.2">
      <c r="A448" s="2"/>
      <c r="B448" s="272" t="s">
        <v>268</v>
      </c>
      <c r="C448" s="316"/>
      <c r="D448" s="306"/>
      <c r="E448" s="306"/>
      <c r="F448" s="313"/>
      <c r="G448" s="313"/>
      <c r="H448" s="185"/>
      <c r="I448" s="69"/>
    </row>
    <row r="449" spans="1:11" ht="21" customHeight="1" x14ac:dyDescent="0.2">
      <c r="A449" s="2"/>
      <c r="B449" s="67" t="s">
        <v>267</v>
      </c>
      <c r="C449" s="317">
        <v>839272783.85995591</v>
      </c>
      <c r="D449" s="317">
        <v>2852662863.4698272</v>
      </c>
      <c r="E449" s="317">
        <v>3691935647.3297834</v>
      </c>
      <c r="F449" s="318"/>
      <c r="G449" s="318">
        <v>20185177.62999991</v>
      </c>
      <c r="H449" s="281">
        <v>7.6284791184606071E-2</v>
      </c>
      <c r="I449" s="69"/>
    </row>
    <row r="450" spans="1:11" ht="11.25" customHeight="1" x14ac:dyDescent="0.2">
      <c r="A450" s="2"/>
      <c r="B450" s="272" t="s">
        <v>266</v>
      </c>
      <c r="C450" s="317"/>
      <c r="D450" s="317"/>
      <c r="E450" s="317"/>
      <c r="F450" s="318"/>
      <c r="G450" s="318"/>
      <c r="H450" s="281"/>
      <c r="I450" s="69"/>
      <c r="K450" s="28"/>
    </row>
    <row r="451" spans="1:11" s="28" customFormat="1" ht="10.5" customHeight="1" x14ac:dyDescent="0.2">
      <c r="A451" s="54"/>
      <c r="B451" s="67" t="s">
        <v>257</v>
      </c>
      <c r="C451" s="317">
        <v>252652887.38990939</v>
      </c>
      <c r="D451" s="317">
        <v>104312023.5699942</v>
      </c>
      <c r="E451" s="317">
        <v>356964910.95990366</v>
      </c>
      <c r="F451" s="318"/>
      <c r="G451" s="318">
        <v>1970212.0200000007</v>
      </c>
      <c r="H451" s="281">
        <v>2.9410103339375882E-2</v>
      </c>
      <c r="I451" s="69"/>
      <c r="J451" s="5"/>
      <c r="K451" s="5"/>
    </row>
    <row r="452" spans="1:11" ht="10.5" customHeight="1" x14ac:dyDescent="0.2">
      <c r="A452" s="2"/>
      <c r="B452" s="16" t="s">
        <v>258</v>
      </c>
      <c r="C452" s="317">
        <v>44250308.47999987</v>
      </c>
      <c r="D452" s="317">
        <v>12280258.659999993</v>
      </c>
      <c r="E452" s="317">
        <v>56530567.139999866</v>
      </c>
      <c r="F452" s="318"/>
      <c r="G452" s="318">
        <v>185447.34</v>
      </c>
      <c r="H452" s="281">
        <v>0.19754883401530221</v>
      </c>
      <c r="I452" s="70"/>
    </row>
    <row r="453" spans="1:11" ht="10.5" customHeight="1" x14ac:dyDescent="0.2">
      <c r="A453" s="2"/>
      <c r="B453" s="67" t="s">
        <v>259</v>
      </c>
      <c r="C453" s="317">
        <v>172513729.77000007</v>
      </c>
      <c r="D453" s="317">
        <v>53361156.360000104</v>
      </c>
      <c r="E453" s="317">
        <v>225874886.13000017</v>
      </c>
      <c r="F453" s="318"/>
      <c r="G453" s="318">
        <v>1064760.6299999999</v>
      </c>
      <c r="H453" s="281">
        <v>-7.7167248114982101E-3</v>
      </c>
      <c r="I453" s="69"/>
    </row>
    <row r="454" spans="1:11" ht="10.5" customHeight="1" x14ac:dyDescent="0.2">
      <c r="A454" s="2"/>
      <c r="B454" s="67" t="s">
        <v>260</v>
      </c>
      <c r="C454" s="317">
        <v>6023015.640000185</v>
      </c>
      <c r="D454" s="317">
        <v>13305905.880000772</v>
      </c>
      <c r="E454" s="317">
        <v>19328921.520000961</v>
      </c>
      <c r="F454" s="318"/>
      <c r="G454" s="318">
        <v>94714.690000000046</v>
      </c>
      <c r="H454" s="281">
        <v>0.11598241411040333</v>
      </c>
      <c r="I454" s="69"/>
    </row>
    <row r="455" spans="1:11" ht="10.5" customHeight="1" x14ac:dyDescent="0.2">
      <c r="A455" s="2"/>
      <c r="B455" s="67" t="s">
        <v>261</v>
      </c>
      <c r="C455" s="317"/>
      <c r="D455" s="317">
        <v>8993015.3199999295</v>
      </c>
      <c r="E455" s="317">
        <v>8993015.3199999295</v>
      </c>
      <c r="F455" s="318"/>
      <c r="G455" s="318">
        <v>69808.670000000027</v>
      </c>
      <c r="H455" s="281">
        <v>6.0677128307989658E-2</v>
      </c>
      <c r="I455" s="69"/>
    </row>
    <row r="456" spans="1:11" ht="10.5" customHeight="1" x14ac:dyDescent="0.2">
      <c r="A456" s="2"/>
      <c r="B456" s="67" t="s">
        <v>262</v>
      </c>
      <c r="C456" s="317">
        <v>5932608.5700000655</v>
      </c>
      <c r="D456" s="317">
        <v>52278059.320000738</v>
      </c>
      <c r="E456" s="317">
        <v>58210667.890000798</v>
      </c>
      <c r="F456" s="318"/>
      <c r="G456" s="318">
        <v>201761.36000000019</v>
      </c>
      <c r="H456" s="281">
        <v>4.4465536716329357E-2</v>
      </c>
      <c r="I456" s="69"/>
    </row>
    <row r="457" spans="1:11" ht="10.5" customHeight="1" x14ac:dyDescent="0.2">
      <c r="A457" s="2"/>
      <c r="B457" s="67" t="s">
        <v>264</v>
      </c>
      <c r="C457" s="317"/>
      <c r="D457" s="317">
        <v>201361125.62999895</v>
      </c>
      <c r="E457" s="317">
        <v>201361125.62999895</v>
      </c>
      <c r="F457" s="318"/>
      <c r="G457" s="318">
        <v>896611.48999999987</v>
      </c>
      <c r="H457" s="281">
        <v>6.4778686830073484E-2</v>
      </c>
      <c r="I457" s="71"/>
    </row>
    <row r="458" spans="1:11" ht="18.75" customHeight="1" x14ac:dyDescent="0.2">
      <c r="A458" s="2"/>
      <c r="B458" s="67" t="s">
        <v>263</v>
      </c>
      <c r="C458" s="317"/>
      <c r="D458" s="317"/>
      <c r="E458" s="317"/>
      <c r="F458" s="318"/>
      <c r="G458" s="318"/>
      <c r="H458" s="281"/>
      <c r="I458" s="69"/>
    </row>
    <row r="459" spans="1:11" ht="10.5" customHeight="1" x14ac:dyDescent="0.2">
      <c r="A459" s="2"/>
      <c r="B459" s="29" t="s">
        <v>265</v>
      </c>
      <c r="C459" s="317"/>
      <c r="D459" s="317"/>
      <c r="E459" s="317"/>
      <c r="F459" s="318"/>
      <c r="G459" s="318"/>
      <c r="H459" s="281"/>
      <c r="I459" s="69"/>
    </row>
    <row r="460" spans="1:11" ht="10.5" customHeight="1" x14ac:dyDescent="0.2">
      <c r="A460" s="2"/>
      <c r="B460" s="16" t="s">
        <v>269</v>
      </c>
      <c r="C460" s="317">
        <v>390801.38999999792</v>
      </c>
      <c r="D460" s="317">
        <v>1438438.1800000365</v>
      </c>
      <c r="E460" s="317">
        <v>1829239.5700000343</v>
      </c>
      <c r="F460" s="318"/>
      <c r="G460" s="318">
        <v>7380.3200000000015</v>
      </c>
      <c r="H460" s="281">
        <v>-4.4264562494710114E-2</v>
      </c>
      <c r="I460" s="69"/>
    </row>
    <row r="461" spans="1:11" ht="10.5" customHeight="1" x14ac:dyDescent="0.2">
      <c r="A461" s="2"/>
      <c r="B461" s="16" t="s">
        <v>270</v>
      </c>
      <c r="C461" s="317"/>
      <c r="D461" s="317"/>
      <c r="E461" s="317"/>
      <c r="F461" s="318"/>
      <c r="G461" s="318"/>
      <c r="H461" s="281"/>
      <c r="I461" s="69"/>
    </row>
    <row r="462" spans="1:11" ht="10.5" customHeight="1" x14ac:dyDescent="0.2">
      <c r="A462" s="2"/>
      <c r="B462" s="29" t="s">
        <v>271</v>
      </c>
      <c r="C462" s="317"/>
      <c r="D462" s="317"/>
      <c r="E462" s="317"/>
      <c r="F462" s="318"/>
      <c r="G462" s="318"/>
      <c r="H462" s="281"/>
      <c r="I462" s="69"/>
    </row>
    <row r="463" spans="1:11" ht="10.5" customHeight="1" x14ac:dyDescent="0.2">
      <c r="A463" s="2"/>
      <c r="B463" s="16" t="s">
        <v>272</v>
      </c>
      <c r="C463" s="317"/>
      <c r="D463" s="317">
        <v>87344114.699999675</v>
      </c>
      <c r="E463" s="317">
        <v>87344114.699999675</v>
      </c>
      <c r="F463" s="318"/>
      <c r="G463" s="318">
        <v>339723.11000000045</v>
      </c>
      <c r="H463" s="281">
        <v>1.5244958793667385E-2</v>
      </c>
      <c r="I463" s="69"/>
    </row>
    <row r="464" spans="1:11" ht="10.5" customHeight="1" x14ac:dyDescent="0.2">
      <c r="A464" s="2"/>
      <c r="B464" s="574" t="s">
        <v>458</v>
      </c>
      <c r="C464" s="317"/>
      <c r="D464" s="317"/>
      <c r="E464" s="317"/>
      <c r="F464" s="318"/>
      <c r="G464" s="318"/>
      <c r="H464" s="281"/>
      <c r="I464" s="69"/>
    </row>
    <row r="465" spans="1:12" ht="14.25" customHeight="1" x14ac:dyDescent="0.2">
      <c r="A465" s="2"/>
      <c r="B465" s="16" t="s">
        <v>86</v>
      </c>
      <c r="C465" s="317"/>
      <c r="D465" s="317">
        <v>1562205.759999993</v>
      </c>
      <c r="E465" s="317">
        <v>1562205.759999993</v>
      </c>
      <c r="F465" s="318"/>
      <c r="G465" s="318">
        <v>2405.7600000000007</v>
      </c>
      <c r="H465" s="281">
        <v>0.12224093231483879</v>
      </c>
      <c r="I465" s="71"/>
      <c r="L465" s="28"/>
    </row>
    <row r="466" spans="1:12" s="28" customFormat="1" ht="10.5" customHeight="1" x14ac:dyDescent="0.2">
      <c r="A466" s="54"/>
      <c r="B466" s="29" t="s">
        <v>155</v>
      </c>
      <c r="C466" s="308">
        <v>1321036135.0998657</v>
      </c>
      <c r="D466" s="308">
        <v>3388899166.8498211</v>
      </c>
      <c r="E466" s="308">
        <v>4709935301.949687</v>
      </c>
      <c r="F466" s="315"/>
      <c r="G466" s="315">
        <v>25018003.01999991</v>
      </c>
      <c r="H466" s="186">
        <v>6.7566464558174832E-2</v>
      </c>
      <c r="I466" s="70"/>
      <c r="J466" s="5"/>
      <c r="K466" s="209" t="b">
        <f>IF(ABS(E466-SUM(E449,E451:E458,E460:E461,E463:E465))&lt;0.001,TRUE,FALSE)</f>
        <v>1</v>
      </c>
      <c r="L466" s="5"/>
    </row>
    <row r="467" spans="1:12" ht="13.5" customHeight="1" x14ac:dyDescent="0.2">
      <c r="A467" s="2"/>
      <c r="B467" s="29" t="s">
        <v>354</v>
      </c>
      <c r="C467" s="308"/>
      <c r="D467" s="308"/>
      <c r="E467" s="308"/>
      <c r="F467" s="315"/>
      <c r="G467" s="315"/>
      <c r="H467" s="186"/>
      <c r="I467" s="69"/>
      <c r="L467" s="28"/>
    </row>
    <row r="468" spans="1:12" s="28" customFormat="1" ht="13.5" hidden="1" customHeight="1" x14ac:dyDescent="0.2">
      <c r="A468" s="54"/>
      <c r="B468" s="52"/>
      <c r="C468" s="308"/>
      <c r="D468" s="308"/>
      <c r="E468" s="308"/>
      <c r="F468" s="315"/>
      <c r="G468" s="315"/>
      <c r="H468" s="186"/>
      <c r="I468" s="70"/>
      <c r="K468" s="5"/>
      <c r="L468" s="5"/>
    </row>
    <row r="469" spans="1:12" s="28" customFormat="1" ht="13.5" customHeight="1" x14ac:dyDescent="0.2">
      <c r="A469" s="54"/>
      <c r="B469" s="273" t="s">
        <v>43</v>
      </c>
      <c r="C469" s="308">
        <v>59426493.210000031</v>
      </c>
      <c r="D469" s="308">
        <v>36407848.689999916</v>
      </c>
      <c r="E469" s="308">
        <v>95834341.899999946</v>
      </c>
      <c r="F469" s="315"/>
      <c r="G469" s="315">
        <v>467699.99</v>
      </c>
      <c r="H469" s="186">
        <v>0.10721727829909944</v>
      </c>
      <c r="I469" s="70"/>
      <c r="K469" s="5"/>
      <c r="L469" s="5"/>
    </row>
    <row r="470" spans="1:12" ht="13.5" customHeight="1" x14ac:dyDescent="0.2">
      <c r="A470" s="2"/>
      <c r="B470" s="74" t="s">
        <v>162</v>
      </c>
      <c r="C470" s="308"/>
      <c r="D470" s="308"/>
      <c r="E470" s="308"/>
      <c r="F470" s="315"/>
      <c r="G470" s="315"/>
      <c r="H470" s="186"/>
      <c r="I470" s="69"/>
      <c r="K470" s="28"/>
    </row>
    <row r="471" spans="1:12" ht="19.5" customHeight="1" x14ac:dyDescent="0.2">
      <c r="A471" s="2"/>
      <c r="B471" s="37" t="s">
        <v>20</v>
      </c>
      <c r="C471" s="306">
        <v>11982.669999999998</v>
      </c>
      <c r="D471" s="306">
        <v>164570.68</v>
      </c>
      <c r="E471" s="306">
        <v>176553.35</v>
      </c>
      <c r="F471" s="313"/>
      <c r="G471" s="313">
        <v>1294.8699999999999</v>
      </c>
      <c r="H471" s="185">
        <v>-0.56946264666127233</v>
      </c>
      <c r="I471" s="69"/>
      <c r="L471" s="28"/>
    </row>
    <row r="472" spans="1:12" s="28" customFormat="1" ht="10.5" customHeight="1" x14ac:dyDescent="0.2">
      <c r="A472" s="54"/>
      <c r="B472" s="75" t="s">
        <v>159</v>
      </c>
      <c r="C472" s="306">
        <v>89333572.109998971</v>
      </c>
      <c r="D472" s="306">
        <v>827739816.6335355</v>
      </c>
      <c r="E472" s="306">
        <v>917073388.74353445</v>
      </c>
      <c r="F472" s="313"/>
      <c r="G472" s="313">
        <v>3270722.5500000035</v>
      </c>
      <c r="H472" s="185">
        <v>5.0231792004014952E-2</v>
      </c>
      <c r="I472" s="70"/>
      <c r="K472" s="5"/>
      <c r="L472" s="5"/>
    </row>
    <row r="473" spans="1:12" ht="10.5" customHeight="1" x14ac:dyDescent="0.2">
      <c r="A473" s="2"/>
      <c r="B473" s="75" t="s">
        <v>26</v>
      </c>
      <c r="C473" s="306">
        <v>28333933.599999931</v>
      </c>
      <c r="D473" s="306">
        <v>462746844.41000372</v>
      </c>
      <c r="E473" s="306">
        <v>491080778.01000363</v>
      </c>
      <c r="F473" s="313"/>
      <c r="G473" s="313">
        <v>2580670.6300000036</v>
      </c>
      <c r="H473" s="185">
        <v>8.7825925490609302E-2</v>
      </c>
      <c r="I473" s="69"/>
    </row>
    <row r="474" spans="1:12" ht="10.5" customHeight="1" x14ac:dyDescent="0.2">
      <c r="A474" s="2"/>
      <c r="B474" s="75" t="s">
        <v>27</v>
      </c>
      <c r="C474" s="306">
        <v>85294086.280000553</v>
      </c>
      <c r="D474" s="306">
        <v>1435551739.7100027</v>
      </c>
      <c r="E474" s="306">
        <v>1520845825.9900033</v>
      </c>
      <c r="F474" s="313"/>
      <c r="G474" s="313">
        <v>7630634.849999968</v>
      </c>
      <c r="H474" s="185">
        <v>7.9341092990068196E-2</v>
      </c>
      <c r="I474" s="69"/>
    </row>
    <row r="475" spans="1:12" ht="10.5" customHeight="1" x14ac:dyDescent="0.2">
      <c r="A475" s="2"/>
      <c r="B475" s="75" t="s">
        <v>274</v>
      </c>
      <c r="C475" s="306">
        <v>2429982.0800000052</v>
      </c>
      <c r="D475" s="306">
        <v>36503523.350000031</v>
      </c>
      <c r="E475" s="306">
        <v>38933505.430000037</v>
      </c>
      <c r="F475" s="313"/>
      <c r="G475" s="313">
        <v>288981.13</v>
      </c>
      <c r="H475" s="185">
        <v>3.4918765937675955E-2</v>
      </c>
      <c r="I475" s="69"/>
    </row>
    <row r="476" spans="1:12" ht="10.5" customHeight="1" x14ac:dyDescent="0.2">
      <c r="A476" s="2"/>
      <c r="B476" s="75" t="s">
        <v>273</v>
      </c>
      <c r="C476" s="306">
        <v>7167.5</v>
      </c>
      <c r="D476" s="306">
        <v>118790</v>
      </c>
      <c r="E476" s="306">
        <v>125957.5</v>
      </c>
      <c r="F476" s="313"/>
      <c r="G476" s="313">
        <v>99760</v>
      </c>
      <c r="H476" s="185">
        <v>-2.9939095046753517E-2</v>
      </c>
      <c r="I476" s="69"/>
    </row>
    <row r="477" spans="1:12" ht="10.5" customHeight="1" x14ac:dyDescent="0.2">
      <c r="A477" s="2"/>
      <c r="B477" s="75" t="s">
        <v>49</v>
      </c>
      <c r="C477" s="306">
        <v>41189.770000000004</v>
      </c>
      <c r="D477" s="306">
        <v>290647794.12515396</v>
      </c>
      <c r="E477" s="306">
        <v>290688983.895154</v>
      </c>
      <c r="F477" s="313"/>
      <c r="G477" s="313">
        <v>926740.88</v>
      </c>
      <c r="H477" s="185">
        <v>-2.1349649294316597E-2</v>
      </c>
      <c r="I477" s="69"/>
    </row>
    <row r="478" spans="1:12" ht="10.5" customHeight="1" x14ac:dyDescent="0.2">
      <c r="A478" s="2"/>
      <c r="B478" s="37" t="s">
        <v>349</v>
      </c>
      <c r="C478" s="306"/>
      <c r="D478" s="306">
        <v>29818138.241109975</v>
      </c>
      <c r="E478" s="306">
        <v>29818138.241109975</v>
      </c>
      <c r="F478" s="313"/>
      <c r="G478" s="313"/>
      <c r="H478" s="185"/>
      <c r="I478" s="69"/>
    </row>
    <row r="479" spans="1:12" x14ac:dyDescent="0.2">
      <c r="A479" s="2"/>
      <c r="B479" s="574" t="s">
        <v>459</v>
      </c>
      <c r="C479" s="305"/>
      <c r="D479" s="306">
        <v>258181.72</v>
      </c>
      <c r="E479" s="306">
        <v>258181.72</v>
      </c>
      <c r="F479" s="313"/>
      <c r="G479" s="313"/>
      <c r="H479" s="185">
        <v>-0.25781479052179046</v>
      </c>
      <c r="I479" s="69"/>
    </row>
    <row r="480" spans="1:12" ht="10.5" customHeight="1" x14ac:dyDescent="0.2">
      <c r="A480" s="2"/>
      <c r="B480" s="75" t="s">
        <v>28</v>
      </c>
      <c r="C480" s="305">
        <v>1393990.5999999973</v>
      </c>
      <c r="D480" s="306">
        <v>13664832.890000001</v>
      </c>
      <c r="E480" s="306">
        <v>15058823.489999996</v>
      </c>
      <c r="F480" s="313"/>
      <c r="G480" s="313">
        <v>27969.08</v>
      </c>
      <c r="H480" s="185">
        <v>-0.18464778730004372</v>
      </c>
      <c r="I480" s="69"/>
    </row>
    <row r="481" spans="1:12" ht="10.5" customHeight="1" x14ac:dyDescent="0.2">
      <c r="A481" s="2"/>
      <c r="B481" s="37" t="s">
        <v>280</v>
      </c>
      <c r="C481" s="306"/>
      <c r="D481" s="306">
        <v>-27178277.329999961</v>
      </c>
      <c r="E481" s="306">
        <v>-27178277.329999961</v>
      </c>
      <c r="F481" s="313"/>
      <c r="G481" s="313">
        <v>-137920.34999999992</v>
      </c>
      <c r="H481" s="185">
        <v>0.13651415764236075</v>
      </c>
      <c r="I481" s="69"/>
    </row>
    <row r="482" spans="1:12" ht="10.5" customHeight="1" x14ac:dyDescent="0.2">
      <c r="A482" s="2"/>
      <c r="B482" s="35" t="s">
        <v>160</v>
      </c>
      <c r="C482" s="308">
        <v>206845904.60999945</v>
      </c>
      <c r="D482" s="308">
        <v>3070035954.4298053</v>
      </c>
      <c r="E482" s="308">
        <v>3276881859.0398045</v>
      </c>
      <c r="F482" s="315"/>
      <c r="G482" s="315">
        <v>14688853.639999976</v>
      </c>
      <c r="H482" s="186">
        <v>6.855328410202377E-2</v>
      </c>
      <c r="I482" s="69"/>
      <c r="K482" s="209" t="b">
        <f>IF(ABS(E482-SUM(E471:E481))&lt;0.001,TRUE,FALSE)</f>
        <v>1</v>
      </c>
    </row>
    <row r="483" spans="1:12" ht="16.5" customHeight="1" x14ac:dyDescent="0.2">
      <c r="A483" s="2"/>
      <c r="B483" s="76" t="s">
        <v>33</v>
      </c>
      <c r="C483" s="306">
        <v>18871.43</v>
      </c>
      <c r="D483" s="306">
        <v>1814372.79</v>
      </c>
      <c r="E483" s="306">
        <v>1833244.22</v>
      </c>
      <c r="F483" s="313"/>
      <c r="G483" s="313"/>
      <c r="H483" s="185">
        <v>-0.63443200092628538</v>
      </c>
      <c r="I483" s="69"/>
      <c r="L483" s="28"/>
    </row>
    <row r="484" spans="1:12" s="28" customFormat="1" ht="14.25" customHeight="1" x14ac:dyDescent="0.2">
      <c r="A484" s="54"/>
      <c r="B484" s="76" t="s">
        <v>383</v>
      </c>
      <c r="C484" s="306"/>
      <c r="D484" s="306">
        <v>149285236.51373601</v>
      </c>
      <c r="E484" s="306">
        <v>149285236.51373601</v>
      </c>
      <c r="F484" s="313"/>
      <c r="G484" s="313"/>
      <c r="H484" s="185">
        <v>0.22520807760975425</v>
      </c>
      <c r="I484" s="70"/>
      <c r="J484" s="5"/>
      <c r="L484" s="5"/>
    </row>
    <row r="485" spans="1:12" ht="10.5" customHeight="1" x14ac:dyDescent="0.2">
      <c r="A485" s="54"/>
      <c r="B485" s="76" t="s">
        <v>446</v>
      </c>
      <c r="C485" s="306"/>
      <c r="D485" s="306">
        <v>3081424.2755200006</v>
      </c>
      <c r="E485" s="306">
        <v>3081424.2755200006</v>
      </c>
      <c r="F485" s="313"/>
      <c r="G485" s="313"/>
      <c r="H485" s="185"/>
      <c r="I485" s="69"/>
    </row>
    <row r="486" spans="1:12" ht="10.5" customHeight="1" x14ac:dyDescent="0.2">
      <c r="A486" s="2"/>
      <c r="B486" s="76" t="s">
        <v>477</v>
      </c>
      <c r="C486" s="306"/>
      <c r="D486" s="306">
        <v>19991172.817189988</v>
      </c>
      <c r="E486" s="306">
        <v>19991172.817189988</v>
      </c>
      <c r="F486" s="313"/>
      <c r="G486" s="313">
        <v>87661.550549999985</v>
      </c>
      <c r="H486" s="185">
        <v>-0.51003083100243307</v>
      </c>
      <c r="I486" s="69"/>
    </row>
    <row r="487" spans="1:12" ht="10.5" customHeight="1" x14ac:dyDescent="0.2">
      <c r="A487" s="2"/>
      <c r="B487" s="76" t="s">
        <v>492</v>
      </c>
      <c r="C487" s="306"/>
      <c r="D487" s="306">
        <v>2515397.1529650036</v>
      </c>
      <c r="E487" s="306">
        <v>2515397.1529650036</v>
      </c>
      <c r="F487" s="313"/>
      <c r="G487" s="313">
        <v>5.1623649999999826</v>
      </c>
      <c r="H487" s="185"/>
      <c r="I487" s="69"/>
    </row>
    <row r="488" spans="1:12" ht="13.5" customHeight="1" x14ac:dyDescent="0.2">
      <c r="A488" s="2"/>
      <c r="B488" s="76" t="s">
        <v>439</v>
      </c>
      <c r="C488" s="306"/>
      <c r="D488" s="306">
        <v>99187279.151144981</v>
      </c>
      <c r="E488" s="306">
        <v>99187279.151144981</v>
      </c>
      <c r="F488" s="313"/>
      <c r="G488" s="313"/>
      <c r="H488" s="185">
        <v>0.46925868097939394</v>
      </c>
      <c r="I488" s="69"/>
      <c r="L488" s="80"/>
    </row>
    <row r="489" spans="1:12" s="80" customFormat="1" ht="12.75" x14ac:dyDescent="0.2">
      <c r="A489" s="2"/>
      <c r="B489" s="76" t="s">
        <v>490</v>
      </c>
      <c r="C489" s="306"/>
      <c r="D489" s="306">
        <v>935543.5</v>
      </c>
      <c r="E489" s="306">
        <v>935543.5</v>
      </c>
      <c r="F489" s="313"/>
      <c r="G489" s="313">
        <v>110</v>
      </c>
      <c r="H489" s="185">
        <v>0.50317077162097323</v>
      </c>
      <c r="I489" s="79"/>
      <c r="J489" s="5"/>
      <c r="L489" s="164"/>
    </row>
    <row r="490" spans="1:12" s="80" customFormat="1" ht="12.75" x14ac:dyDescent="0.2">
      <c r="A490" s="2"/>
      <c r="B490" s="76" t="s">
        <v>480</v>
      </c>
      <c r="C490" s="306">
        <v>427658.66000000015</v>
      </c>
      <c r="D490" s="306">
        <v>15074361.100000009</v>
      </c>
      <c r="E490" s="306">
        <v>15502019.760000009</v>
      </c>
      <c r="F490" s="313"/>
      <c r="G490" s="313">
        <v>58879.35</v>
      </c>
      <c r="H490" s="185"/>
      <c r="I490" s="79"/>
      <c r="J490" s="5"/>
      <c r="L490" s="164"/>
    </row>
    <row r="491" spans="1:12" s="80" customFormat="1" ht="12.75" x14ac:dyDescent="0.2">
      <c r="A491" s="2"/>
      <c r="B491" s="76" t="s">
        <v>494</v>
      </c>
      <c r="C491" s="306"/>
      <c r="D491" s="306">
        <v>85156852.41049403</v>
      </c>
      <c r="E491" s="306">
        <v>85156852.41049403</v>
      </c>
      <c r="F491" s="313"/>
      <c r="G491" s="313"/>
      <c r="H491" s="185"/>
      <c r="I491" s="79"/>
      <c r="J491" s="5"/>
      <c r="L491" s="164"/>
    </row>
    <row r="492" spans="1:12" s="80" customFormat="1" ht="12.75" x14ac:dyDescent="0.2">
      <c r="A492" s="2"/>
      <c r="B492" s="76" t="s">
        <v>499</v>
      </c>
      <c r="C492" s="306"/>
      <c r="D492" s="306">
        <v>405004.16000000003</v>
      </c>
      <c r="E492" s="306">
        <v>405004.16000000003</v>
      </c>
      <c r="F492" s="313"/>
      <c r="G492" s="313">
        <v>408.6</v>
      </c>
      <c r="H492" s="185"/>
      <c r="I492" s="79"/>
      <c r="J492" s="5"/>
      <c r="L492" s="164"/>
    </row>
    <row r="493" spans="1:12" s="80" customFormat="1" ht="12.75" x14ac:dyDescent="0.2">
      <c r="A493" s="2"/>
      <c r="B493" s="73" t="s">
        <v>158</v>
      </c>
      <c r="C493" s="306"/>
      <c r="D493" s="306">
        <v>1917407.5199999998</v>
      </c>
      <c r="E493" s="306">
        <v>1917407.5199999998</v>
      </c>
      <c r="F493" s="313"/>
      <c r="G493" s="313"/>
      <c r="H493" s="185">
        <v>0.70756240927329994</v>
      </c>
      <c r="I493" s="79"/>
      <c r="J493" s="5"/>
      <c r="L493" s="164"/>
    </row>
    <row r="494" spans="1:12" ht="18" customHeight="1" x14ac:dyDescent="0.2">
      <c r="A494" s="77"/>
      <c r="B494" s="78" t="s">
        <v>297</v>
      </c>
      <c r="C494" s="308">
        <v>266718927.90999949</v>
      </c>
      <c r="D494" s="308">
        <v>3485807854.5108547</v>
      </c>
      <c r="E494" s="308">
        <v>3752526782.4208541</v>
      </c>
      <c r="F494" s="315"/>
      <c r="G494" s="315">
        <v>15303618.292914975</v>
      </c>
      <c r="H494" s="186">
        <v>9.8623430337382079E-2</v>
      </c>
      <c r="I494" s="69"/>
      <c r="K494" s="209" t="b">
        <f>IF(ABS(E494-SUM(E469,E482,E483:E493))&lt;0.001,TRUE,FALSE)</f>
        <v>1</v>
      </c>
    </row>
    <row r="495" spans="1:12" ht="12" customHeight="1" x14ac:dyDescent="0.2">
      <c r="A495" s="2"/>
      <c r="B495" s="76" t="s">
        <v>80</v>
      </c>
      <c r="C495" s="306"/>
      <c r="D495" s="306">
        <v>3775380976.2699718</v>
      </c>
      <c r="E495" s="306">
        <v>3775380976.2699718</v>
      </c>
      <c r="F495" s="313"/>
      <c r="G495" s="313"/>
      <c r="H495" s="185">
        <v>3.8398621204066563E-2</v>
      </c>
      <c r="I495" s="69"/>
    </row>
    <row r="496" spans="1:12" ht="12" customHeight="1" x14ac:dyDescent="0.2">
      <c r="A496" s="2"/>
      <c r="B496" s="76" t="s">
        <v>81</v>
      </c>
      <c r="C496" s="306"/>
      <c r="D496" s="306">
        <v>2593000129.1399794</v>
      </c>
      <c r="E496" s="306">
        <v>2593000129.1399794</v>
      </c>
      <c r="F496" s="313"/>
      <c r="G496" s="313"/>
      <c r="H496" s="185">
        <v>0.101603350022891</v>
      </c>
      <c r="I496" s="69"/>
    </row>
    <row r="497" spans="1:12" ht="12" customHeight="1" x14ac:dyDescent="0.2">
      <c r="A497" s="2"/>
      <c r="B497" s="76" t="s">
        <v>438</v>
      </c>
      <c r="C497" s="306"/>
      <c r="D497" s="306">
        <v>255829879.09999987</v>
      </c>
      <c r="E497" s="306">
        <v>255829879.09999987</v>
      </c>
      <c r="F497" s="313"/>
      <c r="G497" s="313"/>
      <c r="H497" s="185">
        <v>0.11144538037276308</v>
      </c>
      <c r="I497" s="69"/>
    </row>
    <row r="498" spans="1:12" ht="12" customHeight="1" x14ac:dyDescent="0.2">
      <c r="A498" s="2"/>
      <c r="B498" s="76" t="s">
        <v>78</v>
      </c>
      <c r="C498" s="306"/>
      <c r="D498" s="306">
        <v>494920456.34999847</v>
      </c>
      <c r="E498" s="306">
        <v>494920456.34999847</v>
      </c>
      <c r="F498" s="313"/>
      <c r="G498" s="313"/>
      <c r="H498" s="185">
        <v>6.01393502782539E-2</v>
      </c>
      <c r="I498" s="69"/>
    </row>
    <row r="499" spans="1:12" ht="12" customHeight="1" x14ac:dyDescent="0.2">
      <c r="A499" s="2"/>
      <c r="B499" s="76" t="s">
        <v>76</v>
      </c>
      <c r="C499" s="306"/>
      <c r="D499" s="306">
        <v>2291233380.7000031</v>
      </c>
      <c r="E499" s="306">
        <v>2291233380.7000031</v>
      </c>
      <c r="F499" s="313"/>
      <c r="G499" s="313"/>
      <c r="H499" s="185">
        <v>0.13080504818352545</v>
      </c>
      <c r="I499" s="69"/>
    </row>
    <row r="500" spans="1:12" ht="12" customHeight="1" x14ac:dyDescent="0.2">
      <c r="A500" s="2"/>
      <c r="B500" s="76" t="s">
        <v>77</v>
      </c>
      <c r="C500" s="306"/>
      <c r="D500" s="306"/>
      <c r="E500" s="306"/>
      <c r="F500" s="313"/>
      <c r="G500" s="313"/>
      <c r="H500" s="185"/>
      <c r="I500" s="69"/>
      <c r="L500" s="28"/>
    </row>
    <row r="501" spans="1:12" s="28" customFormat="1" ht="18.75" customHeight="1" x14ac:dyDescent="0.2">
      <c r="A501" s="2"/>
      <c r="B501" s="83" t="s">
        <v>277</v>
      </c>
      <c r="C501" s="308"/>
      <c r="D501" s="308">
        <v>9410364821.5599537</v>
      </c>
      <c r="E501" s="308">
        <v>9410364821.5599537</v>
      </c>
      <c r="F501" s="315"/>
      <c r="G501" s="315"/>
      <c r="H501" s="186">
        <v>8.0057316453016725E-2</v>
      </c>
      <c r="I501" s="70"/>
      <c r="J501" s="5"/>
      <c r="K501" s="209" t="b">
        <f>IF(ABS(E501-SUM(E495:E500))&lt;0.001,TRUE,FALSE)</f>
        <v>1</v>
      </c>
      <c r="L501" s="5"/>
    </row>
    <row r="502" spans="1:12" ht="10.5" customHeight="1" x14ac:dyDescent="0.2">
      <c r="A502" s="54"/>
      <c r="B502" s="52" t="s">
        <v>157</v>
      </c>
      <c r="C502" s="308">
        <v>8122654931.4687405</v>
      </c>
      <c r="D502" s="308">
        <v>36202500675.324654</v>
      </c>
      <c r="E502" s="308">
        <v>44325155606.793388</v>
      </c>
      <c r="F502" s="315">
        <v>1209504117.9770832</v>
      </c>
      <c r="G502" s="315">
        <v>172567826.82719377</v>
      </c>
      <c r="H502" s="186">
        <v>6.2726151934989316E-2</v>
      </c>
      <c r="I502" s="69"/>
      <c r="K502" s="209" t="b">
        <f>IF(ABS(E502-SUM(E402,E415,E445:E446,E466,E467,E469,E482,E483:E493,E501))&lt;0.001,TRUE,FALSE)</f>
        <v>1</v>
      </c>
    </row>
    <row r="503" spans="1:12" ht="10.5" customHeight="1" x14ac:dyDescent="0.2">
      <c r="A503" s="2"/>
      <c r="B503" s="167" t="s">
        <v>181</v>
      </c>
      <c r="C503" s="319">
        <v>4.17</v>
      </c>
      <c r="D503" s="319">
        <v>-96.77000000000001</v>
      </c>
      <c r="E503" s="319">
        <v>-92.600000000000009</v>
      </c>
      <c r="F503" s="320"/>
      <c r="G503" s="320"/>
      <c r="H503" s="240"/>
      <c r="I503" s="69"/>
      <c r="L503" s="28"/>
    </row>
    <row r="504" spans="1:12" s="28" customFormat="1" x14ac:dyDescent="0.2">
      <c r="A504" s="2"/>
      <c r="B504" s="168" t="s">
        <v>182</v>
      </c>
      <c r="C504" s="321"/>
      <c r="D504" s="321">
        <v>154.02000000000001</v>
      </c>
      <c r="E504" s="321">
        <v>154.02000000000001</v>
      </c>
      <c r="F504" s="322"/>
      <c r="G504" s="322"/>
      <c r="H504" s="194"/>
      <c r="I504" s="70"/>
      <c r="J504" s="5"/>
    </row>
    <row r="505" spans="1:12" s="28" customFormat="1" ht="12.75" x14ac:dyDescent="0.2">
      <c r="A505" s="54"/>
      <c r="B505" s="212" t="s">
        <v>31</v>
      </c>
      <c r="C505" s="431">
        <v>15002124994.918726</v>
      </c>
      <c r="D505" s="431">
        <v>45357591816.084213</v>
      </c>
      <c r="E505" s="431">
        <v>60359716811.00296</v>
      </c>
      <c r="F505" s="432"/>
      <c r="G505" s="432">
        <v>257824970.52873069</v>
      </c>
      <c r="H505" s="433">
        <v>5.8099849644266621E-2</v>
      </c>
      <c r="I505" s="70"/>
      <c r="J505" s="5"/>
      <c r="K505" s="209" t="b">
        <f>IF(ABS(E505-SUM(E297,E502:E504))&lt;0.001,TRUE,FALSE)</f>
        <v>1</v>
      </c>
    </row>
    <row r="506" spans="1:12" s="28" customFormat="1" x14ac:dyDescent="0.2">
      <c r="A506" s="54"/>
      <c r="B506" s="76" t="s">
        <v>13</v>
      </c>
      <c r="C506" s="440"/>
      <c r="D506" s="441">
        <v>603889637.94999969</v>
      </c>
      <c r="E506" s="441">
        <v>603889637.94999969</v>
      </c>
      <c r="F506" s="442"/>
      <c r="G506" s="442"/>
      <c r="H506" s="430">
        <v>-1.9005268581216317E-2</v>
      </c>
      <c r="I506" s="70"/>
      <c r="J506" s="5"/>
    </row>
    <row r="507" spans="1:12" s="28" customFormat="1" x14ac:dyDescent="0.2">
      <c r="A507" s="54"/>
      <c r="B507" s="76" t="s">
        <v>14</v>
      </c>
      <c r="C507" s="443"/>
      <c r="D507" s="311">
        <v>80009055.519999981</v>
      </c>
      <c r="E507" s="311">
        <v>80009055.519999981</v>
      </c>
      <c r="F507" s="444"/>
      <c r="G507" s="444"/>
      <c r="H507" s="428">
        <v>5.8240277891058678E-2</v>
      </c>
      <c r="I507" s="70"/>
      <c r="J507" s="5"/>
    </row>
    <row r="508" spans="1:12" s="28" customFormat="1" ht="21.75" customHeight="1" x14ac:dyDescent="0.2">
      <c r="A508" s="54"/>
      <c r="B508" s="229" t="s">
        <v>248</v>
      </c>
      <c r="C508" s="431"/>
      <c r="D508" s="431">
        <v>683898693.46999967</v>
      </c>
      <c r="E508" s="431">
        <v>683898693.46999967</v>
      </c>
      <c r="F508" s="431"/>
      <c r="G508" s="431"/>
      <c r="H508" s="445">
        <v>-1.0555830533460098E-2</v>
      </c>
      <c r="I508" s="70"/>
      <c r="J508" s="5"/>
      <c r="K508" s="209" t="b">
        <f>IF(ABS(E508-SUM(E506:E507))&lt;0.001,TRUE,FALSE)</f>
        <v>1</v>
      </c>
    </row>
    <row r="509" spans="1:12" s="28" customFormat="1" ht="12" x14ac:dyDescent="0.2">
      <c r="A509" s="54"/>
      <c r="B509" s="229" t="s">
        <v>298</v>
      </c>
      <c r="C509" s="431"/>
      <c r="D509" s="431">
        <v>240299.54000000018</v>
      </c>
      <c r="E509" s="431">
        <v>240299.54000000018</v>
      </c>
      <c r="F509" s="431"/>
      <c r="G509" s="431"/>
      <c r="H509" s="445">
        <v>-2.7860762856070309E-2</v>
      </c>
      <c r="I509" s="70"/>
    </row>
    <row r="510" spans="1:12" s="28" customFormat="1" ht="18.75" customHeight="1" x14ac:dyDescent="0.2">
      <c r="A510" s="54"/>
      <c r="B510" s="229" t="s">
        <v>421</v>
      </c>
      <c r="C510" s="229"/>
      <c r="D510" s="323">
        <v>77228647.120439962</v>
      </c>
      <c r="E510" s="323">
        <v>77228647.120439962</v>
      </c>
      <c r="F510" s="323"/>
      <c r="G510" s="324"/>
      <c r="H510" s="445">
        <v>5.1530267435476729E-2</v>
      </c>
      <c r="I510" s="70"/>
    </row>
    <row r="511" spans="1:12" s="28" customFormat="1" ht="12" hidden="1" x14ac:dyDescent="0.2">
      <c r="A511" s="54"/>
      <c r="B511" s="229" t="s">
        <v>495</v>
      </c>
      <c r="C511" s="229"/>
      <c r="D511" s="323">
        <v>73161868.335518017</v>
      </c>
      <c r="E511" s="323">
        <v>73161868.335518017</v>
      </c>
      <c r="F511" s="323"/>
      <c r="G511" s="324"/>
      <c r="H511" s="445">
        <v>-0.52378286206421953</v>
      </c>
      <c r="I511" s="70"/>
    </row>
    <row r="512" spans="1:12" s="28" customFormat="1" ht="12" x14ac:dyDescent="0.2">
      <c r="A512" s="54"/>
      <c r="B512" s="229" t="s">
        <v>389</v>
      </c>
      <c r="C512" s="229"/>
      <c r="D512" s="323">
        <v>60365.899999999994</v>
      </c>
      <c r="E512" s="323">
        <v>60365.899999999994</v>
      </c>
      <c r="F512" s="323"/>
      <c r="G512" s="324">
        <v>166.24</v>
      </c>
      <c r="H512" s="445">
        <v>0.55012346363780162</v>
      </c>
      <c r="I512" s="70"/>
    </row>
    <row r="513" spans="1:12" s="28" customFormat="1" ht="11.25" customHeight="1" x14ac:dyDescent="0.2">
      <c r="A513" s="54"/>
      <c r="B513" s="265" t="s">
        <v>238</v>
      </c>
      <c r="C513" s="213"/>
      <c r="D513" s="213"/>
      <c r="E513" s="213"/>
      <c r="F513" s="213"/>
      <c r="G513" s="213"/>
      <c r="H513" s="214"/>
      <c r="I513" s="70"/>
      <c r="L513" s="5"/>
    </row>
    <row r="514" spans="1:12" ht="10.5" customHeight="1" x14ac:dyDescent="0.2">
      <c r="A514" s="54"/>
      <c r="B514" s="265" t="s">
        <v>251</v>
      </c>
      <c r="C514" s="213"/>
      <c r="D514" s="213"/>
      <c r="E514" s="213"/>
      <c r="F514" s="213"/>
      <c r="G514" s="213"/>
      <c r="H514" s="214"/>
      <c r="I514" s="69"/>
    </row>
    <row r="515" spans="1:12" ht="7.5" customHeight="1" x14ac:dyDescent="0.2">
      <c r="A515" s="2"/>
      <c r="B515" s="265" t="s">
        <v>376</v>
      </c>
      <c r="C515" s="213"/>
      <c r="D515" s="213"/>
      <c r="E515" s="213"/>
      <c r="F515" s="165"/>
      <c r="G515" s="165"/>
      <c r="H515" s="215"/>
      <c r="I515" s="85"/>
    </row>
    <row r="516" spans="1:12" ht="9.75" customHeight="1" x14ac:dyDescent="0.2">
      <c r="B516" s="265" t="s">
        <v>282</v>
      </c>
      <c r="C516" s="213"/>
      <c r="D516" s="85"/>
      <c r="E516" s="86"/>
      <c r="F516" s="5"/>
      <c r="G516" s="5"/>
      <c r="H516" s="5"/>
      <c r="I516" s="8"/>
    </row>
    <row r="517" spans="1:12" ht="15.75" x14ac:dyDescent="0.25">
      <c r="B517" s="7" t="s">
        <v>288</v>
      </c>
      <c r="C517" s="8"/>
      <c r="D517" s="8"/>
      <c r="E517" s="8"/>
      <c r="F517" s="8"/>
      <c r="G517" s="8"/>
      <c r="H517" s="8"/>
    </row>
    <row r="518" spans="1:12" ht="19.5" customHeight="1" x14ac:dyDescent="0.2">
      <c r="B518" s="9"/>
      <c r="C518" s="10" t="str">
        <f>$C$3</f>
        <v>PERIODE DU 1.1 AU 31.7.2024</v>
      </c>
      <c r="D518" s="11"/>
      <c r="I518" s="15"/>
    </row>
    <row r="519" spans="1:12" ht="12.75" x14ac:dyDescent="0.2">
      <c r="B519" s="12" t="str">
        <f>B423</f>
        <v xml:space="preserve">             I - ASSURANCE MALADIE : DÉPENSES en milliers d'euros</v>
      </c>
      <c r="C519" s="13"/>
      <c r="D519" s="13"/>
      <c r="E519" s="13"/>
      <c r="F519" s="14"/>
      <c r="G519" s="15"/>
      <c r="H519" s="15"/>
      <c r="I519" s="20"/>
    </row>
    <row r="520" spans="1:12" ht="12.75" customHeight="1" x14ac:dyDescent="0.2">
      <c r="B520" s="831"/>
      <c r="C520" s="832"/>
      <c r="D520" s="87"/>
      <c r="E520" s="88" t="s">
        <v>6</v>
      </c>
      <c r="F520" s="339" t="str">
        <f>$H$5</f>
        <v>PCAP</v>
      </c>
      <c r="G520" s="197"/>
      <c r="H520" s="89"/>
      <c r="I520" s="20"/>
    </row>
    <row r="521" spans="1:12" ht="12.75" customHeight="1" x14ac:dyDescent="0.2">
      <c r="B521" s="848" t="s">
        <v>296</v>
      </c>
      <c r="C521" s="897"/>
      <c r="D521" s="90"/>
      <c r="E521" s="301"/>
      <c r="F521" s="239"/>
      <c r="G521" s="199"/>
      <c r="H521" s="90"/>
      <c r="I521" s="20"/>
      <c r="L521" s="95"/>
    </row>
    <row r="522" spans="1:12" ht="20.25" customHeight="1" x14ac:dyDescent="0.2">
      <c r="A522" s="91"/>
      <c r="B522" s="852" t="s">
        <v>295</v>
      </c>
      <c r="C522" s="853"/>
      <c r="D522" s="93"/>
      <c r="E522" s="303"/>
      <c r="F522" s="237"/>
      <c r="G522" s="200"/>
      <c r="H522" s="93"/>
      <c r="I522" s="20"/>
      <c r="L522" s="95"/>
    </row>
    <row r="523" spans="1:12" ht="21.75" customHeight="1" x14ac:dyDescent="0.2">
      <c r="A523" s="91"/>
      <c r="B523" s="92" t="s">
        <v>294</v>
      </c>
      <c r="C523" s="172"/>
      <c r="D523" s="93"/>
      <c r="E523" s="303">
        <v>46357932810.599564</v>
      </c>
      <c r="F523" s="237">
        <v>6.7217718100466728E-2</v>
      </c>
      <c r="G523" s="200"/>
      <c r="H523" s="93"/>
      <c r="I523" s="20"/>
      <c r="J523" s="104"/>
      <c r="K523" s="209" t="b">
        <f>IF(ABS(E523-SUM(E524,E529,E541:E542,E545:E550))&lt;0.001,TRUE,FALSE)</f>
        <v>1</v>
      </c>
    </row>
    <row r="524" spans="1:12" ht="18" customHeight="1" x14ac:dyDescent="0.2">
      <c r="B524" s="850" t="s">
        <v>410</v>
      </c>
      <c r="C524" s="851"/>
      <c r="D524" s="90"/>
      <c r="E524" s="303">
        <v>11636984069.596561</v>
      </c>
      <c r="F524" s="237">
        <v>3.2669064845860962E-2</v>
      </c>
      <c r="G524" s="198"/>
      <c r="H524" s="90"/>
      <c r="I524" s="20"/>
      <c r="J524" s="104"/>
      <c r="K524" s="209" t="b">
        <f>IF(ABS(E524-SUM(E525:E528))&lt;0.001,TRUE,FALSE)</f>
        <v>1</v>
      </c>
    </row>
    <row r="525" spans="1:12" ht="15" customHeight="1" x14ac:dyDescent="0.2">
      <c r="B525" s="846" t="s">
        <v>72</v>
      </c>
      <c r="C525" s="847"/>
      <c r="D525" s="90"/>
      <c r="E525" s="301">
        <v>747332142.55074894</v>
      </c>
      <c r="F525" s="239">
        <v>8.5271645505856419E-2</v>
      </c>
      <c r="G525" s="201"/>
      <c r="H525" s="90"/>
      <c r="I525" s="20"/>
      <c r="J525" s="104"/>
    </row>
    <row r="526" spans="1:12" ht="15" customHeight="1" x14ac:dyDescent="0.2">
      <c r="B526" s="421" t="s">
        <v>404</v>
      </c>
      <c r="C526" s="404"/>
      <c r="D526" s="90"/>
      <c r="E526" s="301">
        <v>8955462207.5351334</v>
      </c>
      <c r="F526" s="239">
        <v>-0.12042509923148148</v>
      </c>
      <c r="G526" s="199"/>
      <c r="H526" s="90"/>
      <c r="I526" s="20"/>
      <c r="J526" s="104"/>
    </row>
    <row r="527" spans="1:12" ht="15" customHeight="1" x14ac:dyDescent="0.2">
      <c r="B527" s="421" t="s">
        <v>407</v>
      </c>
      <c r="C527" s="404"/>
      <c r="D527" s="90"/>
      <c r="E527" s="301">
        <v>32258946.388915502</v>
      </c>
      <c r="F527" s="239">
        <v>-0.33529964938004819</v>
      </c>
      <c r="G527" s="199"/>
      <c r="H527" s="90"/>
      <c r="I527" s="20"/>
      <c r="J527" s="104"/>
    </row>
    <row r="528" spans="1:12" ht="15" customHeight="1" x14ac:dyDescent="0.2">
      <c r="B528" s="421" t="s">
        <v>405</v>
      </c>
      <c r="C528" s="404"/>
      <c r="D528" s="90"/>
      <c r="E528" s="301">
        <v>1901930773.1217632</v>
      </c>
      <c r="F528" s="239"/>
      <c r="G528" s="199"/>
      <c r="H528" s="90"/>
      <c r="I528" s="20"/>
      <c r="J528" s="104"/>
    </row>
    <row r="529" spans="2:11" ht="15" customHeight="1" x14ac:dyDescent="0.2">
      <c r="B529" s="829" t="s">
        <v>71</v>
      </c>
      <c r="C529" s="830"/>
      <c r="D529" s="90"/>
      <c r="E529" s="303">
        <v>28894405566.404346</v>
      </c>
      <c r="F529" s="237">
        <v>0.10246628737387176</v>
      </c>
      <c r="G529" s="199"/>
      <c r="H529" s="90"/>
      <c r="I529" s="20"/>
      <c r="J529" s="104"/>
      <c r="K529" s="209" t="b">
        <f>IF(ABS(E529-SUM(E530:E535))&lt;0.001,TRUE,FALSE)</f>
        <v>1</v>
      </c>
    </row>
    <row r="530" spans="2:11" ht="15" customHeight="1" x14ac:dyDescent="0.2">
      <c r="B530" s="846" t="s">
        <v>70</v>
      </c>
      <c r="C530" s="847"/>
      <c r="D530" s="90"/>
      <c r="E530" s="301"/>
      <c r="F530" s="239"/>
      <c r="G530" s="201"/>
      <c r="H530" s="90"/>
      <c r="I530" s="20"/>
      <c r="J530" s="104"/>
    </row>
    <row r="531" spans="2:11" ht="15" customHeight="1" x14ac:dyDescent="0.2">
      <c r="B531" s="846" t="s">
        <v>361</v>
      </c>
      <c r="C531" s="847"/>
      <c r="D531" s="90"/>
      <c r="E531" s="301">
        <v>0</v>
      </c>
      <c r="F531" s="239"/>
      <c r="G531" s="199"/>
      <c r="H531" s="90"/>
      <c r="I531" s="20"/>
      <c r="J531" s="104"/>
    </row>
    <row r="532" spans="2:11" ht="15" customHeight="1" x14ac:dyDescent="0.2">
      <c r="B532" s="844" t="s">
        <v>413</v>
      </c>
      <c r="C532" s="845"/>
      <c r="D532" s="90"/>
      <c r="E532" s="301">
        <v>22307368032.531673</v>
      </c>
      <c r="F532" s="239">
        <v>0.10132410785494228</v>
      </c>
      <c r="G532" s="199"/>
      <c r="H532" s="90"/>
      <c r="I532" s="20"/>
      <c r="J532" s="104"/>
    </row>
    <row r="533" spans="2:11" ht="15" customHeight="1" x14ac:dyDescent="0.2">
      <c r="B533" s="846" t="s">
        <v>357</v>
      </c>
      <c r="C533" s="847"/>
      <c r="D533" s="90"/>
      <c r="E533" s="301">
        <v>4069697871.3612046</v>
      </c>
      <c r="F533" s="239">
        <v>0.19310328783727004</v>
      </c>
      <c r="G533" s="199"/>
      <c r="H533" s="90"/>
      <c r="I533" s="20"/>
      <c r="J533" s="104"/>
    </row>
    <row r="534" spans="2:11" ht="15" customHeight="1" x14ac:dyDescent="0.2">
      <c r="B534" s="846" t="s">
        <v>358</v>
      </c>
      <c r="C534" s="847"/>
      <c r="D534" s="90"/>
      <c r="E534" s="301">
        <v>710668196.64234793</v>
      </c>
      <c r="F534" s="239">
        <v>2.910353232173768E-2</v>
      </c>
      <c r="G534" s="199"/>
      <c r="H534" s="90"/>
      <c r="I534" s="20"/>
      <c r="J534" s="104"/>
    </row>
    <row r="535" spans="2:11" ht="15" customHeight="1" x14ac:dyDescent="0.2">
      <c r="B535" s="846" t="s">
        <v>359</v>
      </c>
      <c r="C535" s="847"/>
      <c r="D535" s="90"/>
      <c r="E535" s="301">
        <v>1806671465.8691204</v>
      </c>
      <c r="F535" s="239">
        <v>-2.4605102741326212E-2</v>
      </c>
      <c r="G535" s="199"/>
      <c r="H535" s="90"/>
      <c r="I535" s="20"/>
      <c r="J535" s="104"/>
      <c r="K535" s="209" t="b">
        <f>IF(ABS(E535-SUM(E536:E540))&lt;0.001,TRUE,FALSE)</f>
        <v>1</v>
      </c>
    </row>
    <row r="536" spans="2:11" ht="12.75" customHeight="1" x14ac:dyDescent="0.2">
      <c r="B536" s="812" t="s">
        <v>394</v>
      </c>
      <c r="C536" s="813"/>
      <c r="D536" s="90"/>
      <c r="E536" s="301">
        <v>1403036565.291755</v>
      </c>
      <c r="F536" s="239">
        <v>-2.6180099707271198E-2</v>
      </c>
      <c r="G536" s="199"/>
      <c r="H536" s="90"/>
      <c r="I536" s="20"/>
      <c r="J536" s="104"/>
    </row>
    <row r="537" spans="2:11" ht="15" customHeight="1" x14ac:dyDescent="0.2">
      <c r="B537" s="812" t="s">
        <v>395</v>
      </c>
      <c r="C537" s="813"/>
      <c r="D537" s="90"/>
      <c r="E537" s="301">
        <v>27958638.174972758</v>
      </c>
      <c r="F537" s="239">
        <v>2.0306958837024158E-2</v>
      </c>
      <c r="G537" s="199"/>
      <c r="H537" s="90"/>
      <c r="I537" s="20"/>
      <c r="J537" s="104"/>
    </row>
    <row r="538" spans="2:11" ht="15" customHeight="1" x14ac:dyDescent="0.2">
      <c r="B538" s="812" t="s">
        <v>396</v>
      </c>
      <c r="C538" s="813"/>
      <c r="D538" s="90"/>
      <c r="E538" s="301">
        <v>46427360.494725011</v>
      </c>
      <c r="F538" s="239">
        <v>-0.17989156041669063</v>
      </c>
      <c r="G538" s="199"/>
      <c r="H538" s="90"/>
      <c r="I538" s="20"/>
      <c r="J538" s="104"/>
    </row>
    <row r="539" spans="2:11" ht="15" customHeight="1" x14ac:dyDescent="0.2">
      <c r="B539" s="812" t="s">
        <v>397</v>
      </c>
      <c r="C539" s="813"/>
      <c r="D539" s="90"/>
      <c r="E539" s="301">
        <v>11843790.493975647</v>
      </c>
      <c r="F539" s="239">
        <v>-4.7922011949566579E-2</v>
      </c>
      <c r="G539" s="199"/>
      <c r="H539" s="90"/>
      <c r="I539" s="20"/>
      <c r="J539" s="104"/>
    </row>
    <row r="540" spans="2:11" ht="15" customHeight="1" x14ac:dyDescent="0.2">
      <c r="B540" s="836" t="s">
        <v>406</v>
      </c>
      <c r="C540" s="837"/>
      <c r="D540" s="90"/>
      <c r="E540" s="301">
        <v>317405111.4136917</v>
      </c>
      <c r="F540" s="239">
        <v>7.5165666768894912E-3</v>
      </c>
      <c r="G540" s="199"/>
      <c r="H540" s="90"/>
      <c r="I540" s="20"/>
      <c r="J540" s="104"/>
    </row>
    <row r="541" spans="2:11" ht="15" customHeight="1" x14ac:dyDescent="0.2">
      <c r="B541" s="829" t="s">
        <v>362</v>
      </c>
      <c r="C541" s="830"/>
      <c r="D541" s="90"/>
      <c r="E541" s="303">
        <v>12809637.859999973</v>
      </c>
      <c r="F541" s="237">
        <v>0.17339500060825874</v>
      </c>
      <c r="G541" s="199"/>
      <c r="H541" s="90"/>
      <c r="I541" s="20"/>
      <c r="J541" s="104"/>
    </row>
    <row r="542" spans="2:11" ht="26.25" customHeight="1" x14ac:dyDescent="0.2">
      <c r="B542" s="827" t="s">
        <v>363</v>
      </c>
      <c r="C542" s="843"/>
      <c r="D542" s="90"/>
      <c r="E542" s="303">
        <v>5813733536.7386599</v>
      </c>
      <c r="F542" s="237">
        <v>-2.2817197461298733E-2</v>
      </c>
      <c r="G542" s="199"/>
      <c r="H542" s="90"/>
      <c r="I542" s="20"/>
      <c r="J542" s="104"/>
      <c r="K542" s="209" t="b">
        <f>IF(ABS(E542-SUM(E543:E544))&lt;0.001,TRUE,FALSE)</f>
        <v>1</v>
      </c>
    </row>
    <row r="543" spans="2:11" ht="12.75" x14ac:dyDescent="0.2">
      <c r="B543" s="423" t="s">
        <v>408</v>
      </c>
      <c r="C543" s="405"/>
      <c r="D543" s="90"/>
      <c r="E543" s="301">
        <v>5570067857.1967182</v>
      </c>
      <c r="F543" s="239">
        <v>-4.4075354777998066E-2</v>
      </c>
      <c r="G543" s="201"/>
      <c r="H543" s="90"/>
      <c r="I543" s="20"/>
      <c r="J543" s="104"/>
    </row>
    <row r="544" spans="2:11" ht="17.25" customHeight="1" x14ac:dyDescent="0.2">
      <c r="B544" s="423" t="s">
        <v>409</v>
      </c>
      <c r="C544" s="405"/>
      <c r="D544" s="90"/>
      <c r="E544" s="301">
        <v>243665679.54194236</v>
      </c>
      <c r="F544" s="239">
        <v>0.98758267981032932</v>
      </c>
      <c r="G544" s="201"/>
      <c r="H544" s="90"/>
      <c r="I544" s="20"/>
      <c r="J544" s="104"/>
    </row>
    <row r="545" spans="1:12" ht="20.100000000000001" customHeight="1" x14ac:dyDescent="0.2">
      <c r="B545" s="827" t="s">
        <v>364</v>
      </c>
      <c r="C545" s="843"/>
      <c r="D545" s="90"/>
      <c r="E545" s="301"/>
      <c r="F545" s="239"/>
      <c r="G545" s="201"/>
      <c r="H545" s="90"/>
      <c r="I545" s="20"/>
      <c r="J545" s="104"/>
      <c r="L545" s="363"/>
    </row>
    <row r="546" spans="1:12" s="363" customFormat="1" ht="21.75" customHeight="1" x14ac:dyDescent="0.2">
      <c r="A546" s="6"/>
      <c r="B546" s="827" t="s">
        <v>365</v>
      </c>
      <c r="C546" s="835"/>
      <c r="D546" s="360"/>
      <c r="E546" s="301"/>
      <c r="F546" s="239"/>
      <c r="G546" s="199"/>
      <c r="H546" s="90"/>
      <c r="I546" s="362"/>
      <c r="J546" s="359"/>
    </row>
    <row r="547" spans="1:12" s="363" customFormat="1" ht="29.25" customHeight="1" x14ac:dyDescent="0.2">
      <c r="A547" s="356"/>
      <c r="B547" s="827" t="s">
        <v>366</v>
      </c>
      <c r="C547" s="835"/>
      <c r="D547" s="360"/>
      <c r="E547" s="301"/>
      <c r="F547" s="239"/>
      <c r="G547" s="361"/>
      <c r="H547" s="360"/>
      <c r="I547" s="362"/>
      <c r="J547" s="359"/>
    </row>
    <row r="548" spans="1:12" s="363" customFormat="1" ht="19.5" customHeight="1" x14ac:dyDescent="0.2">
      <c r="A548" s="356"/>
      <c r="B548" s="827" t="s">
        <v>367</v>
      </c>
      <c r="C548" s="835"/>
      <c r="D548" s="360"/>
      <c r="E548" s="301"/>
      <c r="F548" s="239"/>
      <c r="G548" s="361"/>
      <c r="H548" s="360"/>
      <c r="I548" s="362"/>
      <c r="J548" s="359"/>
    </row>
    <row r="549" spans="1:12" s="363" customFormat="1" ht="18.75" customHeight="1" x14ac:dyDescent="0.2">
      <c r="A549" s="356"/>
      <c r="B549" s="827" t="s">
        <v>368</v>
      </c>
      <c r="C549" s="896"/>
      <c r="D549" s="360"/>
      <c r="E549" s="301"/>
      <c r="F549" s="239"/>
      <c r="G549" s="361"/>
      <c r="H549" s="360"/>
      <c r="I549" s="362"/>
      <c r="J549" s="359"/>
      <c r="L549" s="5"/>
    </row>
    <row r="550" spans="1:12" ht="12.75" customHeight="1" x14ac:dyDescent="0.2">
      <c r="A550" s="356"/>
      <c r="B550" s="827" t="s">
        <v>369</v>
      </c>
      <c r="C550" s="896"/>
      <c r="D550" s="90"/>
      <c r="E550" s="301"/>
      <c r="F550" s="239"/>
      <c r="G550" s="361"/>
      <c r="H550" s="360"/>
      <c r="I550" s="20"/>
      <c r="J550" s="104"/>
      <c r="L550" s="95"/>
    </row>
    <row r="551" spans="1:12" s="95" customFormat="1" ht="16.5" customHeight="1" x14ac:dyDescent="0.2">
      <c r="A551" s="6"/>
      <c r="B551" s="833" t="s">
        <v>66</v>
      </c>
      <c r="C551" s="834"/>
      <c r="D551" s="93"/>
      <c r="E551" s="303">
        <v>1963362026.197087</v>
      </c>
      <c r="F551" s="237">
        <v>2.307749016990468E-2</v>
      </c>
      <c r="G551" s="201"/>
      <c r="H551" s="90"/>
      <c r="I551" s="94"/>
      <c r="J551" s="104"/>
    </row>
    <row r="552" spans="1:12" s="95" customFormat="1" ht="16.5" customHeight="1" x14ac:dyDescent="0.2">
      <c r="A552" s="91"/>
      <c r="B552" s="829" t="s">
        <v>375</v>
      </c>
      <c r="C552" s="830"/>
      <c r="D552" s="93"/>
      <c r="E552" s="301">
        <v>1938631892.4270887</v>
      </c>
      <c r="F552" s="239">
        <v>2.2657032781370656E-2</v>
      </c>
      <c r="G552" s="200"/>
      <c r="H552" s="93"/>
      <c r="I552" s="94"/>
      <c r="J552" s="104"/>
      <c r="L552" s="5"/>
    </row>
    <row r="553" spans="1:12" ht="16.5" customHeight="1" x14ac:dyDescent="0.2">
      <c r="A553" s="91"/>
      <c r="B553" s="829" t="s">
        <v>236</v>
      </c>
      <c r="C553" s="830"/>
      <c r="D553" s="90"/>
      <c r="E553" s="301">
        <v>-451081</v>
      </c>
      <c r="F553" s="239">
        <v>-0.22864974674842731</v>
      </c>
      <c r="G553" s="200"/>
      <c r="H553" s="93"/>
      <c r="I553" s="20"/>
      <c r="J553" s="104"/>
    </row>
    <row r="554" spans="1:12" ht="13.5" customHeight="1" x14ac:dyDescent="0.2">
      <c r="B554" s="829" t="s">
        <v>316</v>
      </c>
      <c r="C554" s="830"/>
      <c r="D554" s="90"/>
      <c r="E554" s="301">
        <v>-33636</v>
      </c>
      <c r="F554" s="239">
        <v>-3.0271579311537788E-2</v>
      </c>
      <c r="G554" s="199"/>
      <c r="H554" s="90"/>
      <c r="I554" s="20"/>
      <c r="J554" s="104"/>
      <c r="L554" s="95"/>
    </row>
    <row r="555" spans="1:12" s="95" customFormat="1" ht="16.5" customHeight="1" x14ac:dyDescent="0.2">
      <c r="A555" s="6"/>
      <c r="B555" s="833" t="s">
        <v>67</v>
      </c>
      <c r="C555" s="834"/>
      <c r="D555" s="93"/>
      <c r="E555" s="303">
        <v>320869823.95067579</v>
      </c>
      <c r="F555" s="237">
        <v>0.10386401101808174</v>
      </c>
      <c r="G555" s="199"/>
      <c r="H555" s="90"/>
      <c r="I555" s="94"/>
      <c r="J555" s="104"/>
      <c r="K555" s="209" t="b">
        <f>IF(ABS(E555-SUM(E556:E557))&lt;0.001,TRUE,FALSE)</f>
        <v>1</v>
      </c>
      <c r="L555" s="5"/>
    </row>
    <row r="556" spans="1:12" ht="18" customHeight="1" x14ac:dyDescent="0.2">
      <c r="A556" s="91"/>
      <c r="B556" s="829" t="s">
        <v>68</v>
      </c>
      <c r="C556" s="830"/>
      <c r="D556" s="90"/>
      <c r="E556" s="301">
        <v>290736091.06999862</v>
      </c>
      <c r="F556" s="239">
        <v>0.1105130693064742</v>
      </c>
      <c r="G556" s="200"/>
      <c r="H556" s="93"/>
      <c r="I556" s="20"/>
      <c r="J556" s="104"/>
    </row>
    <row r="557" spans="1:12" ht="15" customHeight="1" x14ac:dyDescent="0.2">
      <c r="B557" s="829" t="s">
        <v>69</v>
      </c>
      <c r="C557" s="830"/>
      <c r="D557" s="90"/>
      <c r="E557" s="301">
        <v>30133732.880677145</v>
      </c>
      <c r="F557" s="239">
        <v>4.3579201353719954E-2</v>
      </c>
      <c r="G557" s="199"/>
      <c r="H557" s="90"/>
      <c r="I557" s="20"/>
      <c r="J557" s="104"/>
      <c r="L557" s="95"/>
    </row>
    <row r="558" spans="1:12" s="95" customFormat="1" ht="27" customHeight="1" x14ac:dyDescent="0.2">
      <c r="A558" s="6"/>
      <c r="B558" s="838" t="s">
        <v>293</v>
      </c>
      <c r="C558" s="839"/>
      <c r="D558" s="98"/>
      <c r="E558" s="326">
        <v>48642164660.747322</v>
      </c>
      <c r="F558" s="243">
        <v>6.5595384276198487E-2</v>
      </c>
      <c r="G558" s="199"/>
      <c r="H558" s="90"/>
      <c r="I558" s="94"/>
      <c r="J558" s="104"/>
      <c r="K558" s="209" t="b">
        <f>IF(ABS(E558-SUM(E523,E551,E555))&lt;0.001,TRUE,FALSE)</f>
        <v>1</v>
      </c>
      <c r="L558" s="5"/>
    </row>
    <row r="559" spans="1:12" ht="21" customHeight="1" x14ac:dyDescent="0.25">
      <c r="A559" s="91"/>
      <c r="B559" s="7" t="s">
        <v>288</v>
      </c>
      <c r="C559" s="8"/>
      <c r="D559" s="8"/>
      <c r="E559" s="8"/>
      <c r="F559" s="8"/>
      <c r="G559" s="202"/>
      <c r="H559" s="99"/>
      <c r="I559" s="8"/>
    </row>
    <row r="560" spans="1:12" ht="10.5" customHeight="1" x14ac:dyDescent="0.2">
      <c r="B560" s="9"/>
      <c r="C560" s="10" t="str">
        <f>$C$3</f>
        <v>PERIODE DU 1.1 AU 31.7.2024</v>
      </c>
      <c r="D560" s="11"/>
      <c r="G560" s="8"/>
      <c r="H560" s="8"/>
    </row>
    <row r="561" spans="1:12" ht="19.5" customHeight="1" x14ac:dyDescent="0.2">
      <c r="B561" s="12" t="str">
        <f>B519</f>
        <v xml:space="preserve">             I - ASSURANCE MALADIE : DÉPENSES en milliers d'euros</v>
      </c>
      <c r="C561" s="13"/>
      <c r="D561" s="13"/>
      <c r="E561" s="13"/>
      <c r="F561" s="14"/>
      <c r="I561" s="5"/>
    </row>
    <row r="562" spans="1:12" ht="12.75" x14ac:dyDescent="0.2">
      <c r="B562" s="831"/>
      <c r="C562" s="832"/>
      <c r="D562" s="87"/>
      <c r="E562" s="88" t="s">
        <v>6</v>
      </c>
      <c r="F562" s="339" t="str">
        <f>$H$5</f>
        <v>PCAP</v>
      </c>
      <c r="G562" s="15"/>
      <c r="H562" s="15"/>
      <c r="I562" s="5"/>
      <c r="L562" s="104"/>
    </row>
    <row r="563" spans="1:12" s="104" customFormat="1" ht="13.5" customHeight="1" x14ac:dyDescent="0.2">
      <c r="A563" s="6"/>
      <c r="B563" s="840" t="s">
        <v>292</v>
      </c>
      <c r="C563" s="841"/>
      <c r="D563" s="842"/>
      <c r="E563" s="101"/>
      <c r="F563" s="176"/>
      <c r="G563" s="89"/>
      <c r="H563" s="20"/>
    </row>
    <row r="564" spans="1:12" s="104" customFormat="1" ht="22.5" customHeight="1" x14ac:dyDescent="0.2">
      <c r="A564" s="6"/>
      <c r="B564" s="809" t="s">
        <v>291</v>
      </c>
      <c r="C564" s="810"/>
      <c r="D564" s="811"/>
      <c r="E564" s="327">
        <v>7630994692.2282238</v>
      </c>
      <c r="F564" s="177">
        <v>3.9829395776714849E-2</v>
      </c>
      <c r="G564" s="102"/>
      <c r="H564" s="103"/>
      <c r="K564" s="209" t="b">
        <f>IF(ABS(E564-SUM(E565,E579,E587:E588,E592))&lt;0.001,TRUE,FALSE)</f>
        <v>1</v>
      </c>
    </row>
    <row r="565" spans="1:12" s="104" customFormat="1" ht="15" customHeight="1" x14ac:dyDescent="0.2">
      <c r="A565" s="24"/>
      <c r="B565" s="800" t="s">
        <v>183</v>
      </c>
      <c r="C565" s="801"/>
      <c r="D565" s="805"/>
      <c r="E565" s="327">
        <v>6178323393.4273424</v>
      </c>
      <c r="F565" s="177">
        <v>2.9537921927238697E-2</v>
      </c>
      <c r="G565" s="105"/>
      <c r="H565" s="107"/>
      <c r="K565" s="209" t="b">
        <f>IF(ABS(E565-SUM(E566:E578))&lt;0.001,TRUE,FALSE)</f>
        <v>1</v>
      </c>
    </row>
    <row r="566" spans="1:12" s="104" customFormat="1" ht="15.75" customHeight="1" x14ac:dyDescent="0.2">
      <c r="A566" s="6"/>
      <c r="B566" s="806" t="s">
        <v>53</v>
      </c>
      <c r="C566" s="807"/>
      <c r="D566" s="808"/>
      <c r="E566" s="328">
        <v>4600212021.9799995</v>
      </c>
      <c r="F566" s="174">
        <v>4.5638321330012888E-2</v>
      </c>
      <c r="G566" s="109"/>
      <c r="H566" s="106"/>
    </row>
    <row r="567" spans="1:12" s="104" customFormat="1" ht="15.75" customHeight="1" x14ac:dyDescent="0.2">
      <c r="A567" s="6"/>
      <c r="B567" s="169" t="s">
        <v>360</v>
      </c>
      <c r="C567" s="383"/>
      <c r="D567" s="384"/>
      <c r="E567" s="328">
        <v>214041304.10957804</v>
      </c>
      <c r="F567" s="174">
        <v>-0.36857430317860029</v>
      </c>
      <c r="G567" s="109"/>
      <c r="H567" s="106"/>
    </row>
    <row r="568" spans="1:12" s="104" customFormat="1" ht="12.75" x14ac:dyDescent="0.2">
      <c r="A568" s="6"/>
      <c r="B568" s="806" t="s">
        <v>428</v>
      </c>
      <c r="C568" s="807"/>
      <c r="D568" s="808"/>
      <c r="E568" s="328">
        <v>241821577.6100018</v>
      </c>
      <c r="F568" s="174">
        <v>4.5840661735077726E-2</v>
      </c>
      <c r="G568" s="109"/>
      <c r="H568" s="106"/>
    </row>
    <row r="569" spans="1:12" s="104" customFormat="1" ht="40.5" customHeight="1" x14ac:dyDescent="0.2">
      <c r="A569" s="6"/>
      <c r="B569" s="806" t="s">
        <v>54</v>
      </c>
      <c r="C569" s="807"/>
      <c r="D569" s="808"/>
      <c r="E569" s="328">
        <v>15726673.209999986</v>
      </c>
      <c r="F569" s="174">
        <v>1.5930709809386379E-2</v>
      </c>
      <c r="G569" s="109"/>
      <c r="H569" s="106"/>
    </row>
    <row r="570" spans="1:12" s="104" customFormat="1" ht="15" customHeight="1" x14ac:dyDescent="0.2">
      <c r="A570" s="6"/>
      <c r="B570" s="806" t="s">
        <v>497</v>
      </c>
      <c r="C570" s="807"/>
      <c r="D570" s="808"/>
      <c r="E570" s="328">
        <v>39147144.760001145</v>
      </c>
      <c r="F570" s="174">
        <v>4.0590034840005895E-2</v>
      </c>
      <c r="G570" s="109"/>
      <c r="H570" s="106"/>
    </row>
    <row r="571" spans="1:12" s="104" customFormat="1" ht="15" customHeight="1" x14ac:dyDescent="0.2">
      <c r="A571" s="6"/>
      <c r="B571" s="806" t="s">
        <v>302</v>
      </c>
      <c r="C571" s="807"/>
      <c r="D571" s="808"/>
      <c r="E571" s="328">
        <v>3905.8900000000044</v>
      </c>
      <c r="F571" s="174">
        <v>0.75606389626972326</v>
      </c>
      <c r="G571" s="109"/>
      <c r="H571" s="106"/>
    </row>
    <row r="572" spans="1:12" s="104" customFormat="1" ht="12.75" x14ac:dyDescent="0.2">
      <c r="A572" s="6"/>
      <c r="B572" s="169" t="s">
        <v>184</v>
      </c>
      <c r="C572" s="170"/>
      <c r="D572" s="171"/>
      <c r="E572" s="328">
        <v>459976903.33000064</v>
      </c>
      <c r="F572" s="174">
        <v>0.1593384286852062</v>
      </c>
      <c r="G572" s="109"/>
      <c r="H572" s="106"/>
    </row>
    <row r="573" spans="1:12" s="104" customFormat="1" ht="12.75" x14ac:dyDescent="0.2">
      <c r="A573" s="6"/>
      <c r="B573" s="395" t="s">
        <v>373</v>
      </c>
      <c r="C573" s="170"/>
      <c r="D573" s="171"/>
      <c r="E573" s="328">
        <v>503863671.58999944</v>
      </c>
      <c r="F573" s="174">
        <v>4.4706886475835539E-2</v>
      </c>
      <c r="G573" s="109"/>
      <c r="H573" s="110"/>
    </row>
    <row r="574" spans="1:12" s="104" customFormat="1" ht="12.75" x14ac:dyDescent="0.2">
      <c r="A574" s="6"/>
      <c r="B574" s="169" t="s">
        <v>185</v>
      </c>
      <c r="C574" s="170"/>
      <c r="D574" s="171"/>
      <c r="E574" s="328">
        <v>463508.25776199898</v>
      </c>
      <c r="F574" s="174">
        <v>-0.12454675847927621</v>
      </c>
      <c r="G574" s="109"/>
      <c r="H574" s="110"/>
    </row>
    <row r="575" spans="1:12" s="104" customFormat="1" ht="24" customHeight="1" x14ac:dyDescent="0.2">
      <c r="A575" s="6"/>
      <c r="B575" s="806" t="s">
        <v>186</v>
      </c>
      <c r="C575" s="807"/>
      <c r="D575" s="808"/>
      <c r="E575" s="328">
        <v>100458388.90999949</v>
      </c>
      <c r="F575" s="174">
        <v>7.1809691100791051E-2</v>
      </c>
      <c r="G575" s="109"/>
      <c r="H575" s="110"/>
    </row>
    <row r="576" spans="1:12" s="104" customFormat="1" ht="12.75" x14ac:dyDescent="0.2">
      <c r="A576" s="6"/>
      <c r="B576" s="806" t="s">
        <v>187</v>
      </c>
      <c r="C576" s="807"/>
      <c r="D576" s="808"/>
      <c r="E576" s="328"/>
      <c r="F576" s="174"/>
      <c r="G576" s="109"/>
      <c r="H576" s="110"/>
    </row>
    <row r="577" spans="1:11" s="104" customFormat="1" ht="12.75" x14ac:dyDescent="0.2">
      <c r="A577" s="6"/>
      <c r="B577" s="806" t="s">
        <v>188</v>
      </c>
      <c r="C577" s="807"/>
      <c r="D577" s="808"/>
      <c r="E577" s="328">
        <v>646356.7799999956</v>
      </c>
      <c r="F577" s="174">
        <v>2.7809202385629561E-2</v>
      </c>
      <c r="G577" s="109"/>
      <c r="H577" s="106"/>
    </row>
    <row r="578" spans="1:11" s="104" customFormat="1" ht="12.75" x14ac:dyDescent="0.2">
      <c r="A578" s="6"/>
      <c r="B578" s="806" t="s">
        <v>378</v>
      </c>
      <c r="C578" s="807"/>
      <c r="D578" s="808"/>
      <c r="E578" s="328">
        <v>1961937</v>
      </c>
      <c r="F578" s="174">
        <v>-2.5368553664076199E-2</v>
      </c>
      <c r="G578" s="109"/>
      <c r="H578" s="106"/>
    </row>
    <row r="579" spans="1:11" s="104" customFormat="1" ht="21" customHeight="1" x14ac:dyDescent="0.2">
      <c r="A579" s="6"/>
      <c r="B579" s="800" t="s">
        <v>55</v>
      </c>
      <c r="C579" s="801"/>
      <c r="D579" s="805"/>
      <c r="E579" s="327">
        <v>173822476.32089517</v>
      </c>
      <c r="F579" s="177">
        <v>8.0900570235151958E-2</v>
      </c>
      <c r="G579" s="109"/>
      <c r="H579" s="106"/>
      <c r="K579" s="209" t="b">
        <f>IF(ABS(E579-SUM(E580,E583,E586))&lt;0.001,TRUE,FALSE)</f>
        <v>1</v>
      </c>
    </row>
    <row r="580" spans="1:11" s="104" customFormat="1" ht="18" customHeight="1" x14ac:dyDescent="0.2">
      <c r="A580" s="6"/>
      <c r="B580" s="824" t="s">
        <v>56</v>
      </c>
      <c r="C580" s="825"/>
      <c r="D580" s="826"/>
      <c r="E580" s="328">
        <v>98026687.351136029</v>
      </c>
      <c r="F580" s="174">
        <v>5.4556805627284932E-2</v>
      </c>
      <c r="G580" s="108"/>
      <c r="H580" s="106"/>
      <c r="K580" s="209" t="b">
        <f>IF(ABS(E580-SUM(E581:E582))&lt;0.001,TRUE,FALSE)</f>
        <v>1</v>
      </c>
    </row>
    <row r="581" spans="1:11" s="104" customFormat="1" ht="15" customHeight="1" x14ac:dyDescent="0.2">
      <c r="A581" s="6"/>
      <c r="B581" s="806" t="s">
        <v>57</v>
      </c>
      <c r="C581" s="807"/>
      <c r="D581" s="808"/>
      <c r="E581" s="328">
        <v>3821092.2800001972</v>
      </c>
      <c r="F581" s="174">
        <v>4.4778853889186232E-2</v>
      </c>
      <c r="G581" s="109"/>
      <c r="H581" s="106"/>
    </row>
    <row r="582" spans="1:11" s="104" customFormat="1" ht="15" customHeight="1" x14ac:dyDescent="0.2">
      <c r="A582" s="6"/>
      <c r="B582" s="806" t="s">
        <v>58</v>
      </c>
      <c r="C582" s="807"/>
      <c r="D582" s="808"/>
      <c r="E582" s="328">
        <v>94205595.071135834</v>
      </c>
      <c r="F582" s="174">
        <v>5.4957274915216292E-2</v>
      </c>
      <c r="G582" s="109"/>
      <c r="H582" s="111"/>
    </row>
    <row r="583" spans="1:11" s="104" customFormat="1" ht="18" customHeight="1" x14ac:dyDescent="0.2">
      <c r="A583" s="24"/>
      <c r="B583" s="824" t="s">
        <v>379</v>
      </c>
      <c r="C583" s="825"/>
      <c r="D583" s="826"/>
      <c r="E583" s="328">
        <v>75795788.969759122</v>
      </c>
      <c r="F583" s="174">
        <v>0.11698797104691772</v>
      </c>
      <c r="G583" s="109"/>
      <c r="H583" s="112"/>
      <c r="K583" s="209" t="b">
        <f>IF(ABS(E583-SUM(E584:E585))&lt;0.001,TRUE,FALSE)</f>
        <v>1</v>
      </c>
    </row>
    <row r="584" spans="1:11" s="104" customFormat="1" ht="15" customHeight="1" x14ac:dyDescent="0.2">
      <c r="A584" s="24"/>
      <c r="B584" s="806" t="s">
        <v>372</v>
      </c>
      <c r="C584" s="807"/>
      <c r="D584" s="808"/>
      <c r="E584" s="328">
        <v>7443.17</v>
      </c>
      <c r="F584" s="174">
        <v>0.20405159040210163</v>
      </c>
      <c r="G584" s="109"/>
      <c r="H584" s="107"/>
    </row>
    <row r="585" spans="1:11" s="104" customFormat="1" ht="15" customHeight="1" x14ac:dyDescent="0.2">
      <c r="A585" s="6"/>
      <c r="B585" s="806" t="s">
        <v>434</v>
      </c>
      <c r="C585" s="807"/>
      <c r="D585" s="808"/>
      <c r="E585" s="328">
        <v>75788345.79975912</v>
      </c>
      <c r="F585" s="174">
        <v>0.11698003886722375</v>
      </c>
      <c r="G585" s="109"/>
      <c r="H585" s="106"/>
    </row>
    <row r="586" spans="1:11" s="104" customFormat="1" ht="15" customHeight="1" x14ac:dyDescent="0.2">
      <c r="A586" s="6"/>
      <c r="B586" s="824" t="s">
        <v>180</v>
      </c>
      <c r="C586" s="825"/>
      <c r="D586" s="826"/>
      <c r="E586" s="328"/>
      <c r="F586" s="174"/>
      <c r="G586" s="109"/>
      <c r="H586" s="111"/>
    </row>
    <row r="587" spans="1:11" s="104" customFormat="1" ht="18" customHeight="1" x14ac:dyDescent="0.2">
      <c r="A587" s="6"/>
      <c r="B587" s="800" t="s">
        <v>189</v>
      </c>
      <c r="C587" s="801"/>
      <c r="D587" s="805"/>
      <c r="E587" s="327">
        <v>575237303.01999032</v>
      </c>
      <c r="F587" s="177">
        <v>2.3956915280440194E-2</v>
      </c>
      <c r="G587" s="109"/>
      <c r="H587" s="111"/>
    </row>
    <row r="588" spans="1:11" s="104" customFormat="1" ht="26.25" customHeight="1" x14ac:dyDescent="0.2">
      <c r="A588" s="24"/>
      <c r="B588" s="800" t="s">
        <v>190</v>
      </c>
      <c r="C588" s="801"/>
      <c r="D588" s="805"/>
      <c r="E588" s="327">
        <v>763328501.59999478</v>
      </c>
      <c r="F588" s="177">
        <v>0.13317051492502974</v>
      </c>
      <c r="G588" s="109"/>
      <c r="H588" s="107"/>
      <c r="K588" s="209" t="b">
        <f>IF(ABS(E588-SUM(E589:E591))&lt;0.001,TRUE,FALSE)</f>
        <v>1</v>
      </c>
    </row>
    <row r="589" spans="1:11" s="104" customFormat="1" ht="17.25" customHeight="1" x14ac:dyDescent="0.2">
      <c r="A589" s="6"/>
      <c r="B589" s="806" t="s">
        <v>191</v>
      </c>
      <c r="C589" s="807"/>
      <c r="D589" s="808"/>
      <c r="E589" s="328">
        <v>652250392.33999538</v>
      </c>
      <c r="F589" s="174">
        <v>0.13726937707779596</v>
      </c>
      <c r="G589" s="109"/>
      <c r="H589" s="106"/>
    </row>
    <row r="590" spans="1:11" s="104" customFormat="1" ht="17.25" customHeight="1" x14ac:dyDescent="0.2">
      <c r="A590" s="6"/>
      <c r="B590" s="806" t="s">
        <v>392</v>
      </c>
      <c r="C590" s="807"/>
      <c r="D590" s="808"/>
      <c r="E590" s="328">
        <v>303728.88000000227</v>
      </c>
      <c r="F590" s="174">
        <v>0.10988432501952872</v>
      </c>
      <c r="G590" s="109"/>
      <c r="H590" s="106"/>
    </row>
    <row r="591" spans="1:11" s="104" customFormat="1" ht="17.25" customHeight="1" x14ac:dyDescent="0.2">
      <c r="A591" s="6"/>
      <c r="B591" s="422" t="s">
        <v>393</v>
      </c>
      <c r="C591" s="383"/>
      <c r="D591" s="384"/>
      <c r="E591" s="328">
        <v>110774380.37999934</v>
      </c>
      <c r="F591" s="174">
        <v>0.10968522528892888</v>
      </c>
      <c r="G591" s="109"/>
      <c r="H591" s="106"/>
    </row>
    <row r="592" spans="1:11" s="104" customFormat="1" ht="13.5" customHeight="1" x14ac:dyDescent="0.2">
      <c r="A592" s="6"/>
      <c r="B592" s="800" t="s">
        <v>82</v>
      </c>
      <c r="C592" s="814"/>
      <c r="D592" s="815"/>
      <c r="E592" s="327">
        <v>-59716982.140000001</v>
      </c>
      <c r="F592" s="177">
        <v>1.9425639615167301E-2</v>
      </c>
      <c r="G592" s="109"/>
      <c r="H592" s="106"/>
    </row>
    <row r="593" spans="1:12" s="104" customFormat="1" ht="32.25" customHeight="1" x14ac:dyDescent="0.2">
      <c r="A593" s="6"/>
      <c r="B593" s="809" t="s">
        <v>60</v>
      </c>
      <c r="C593" s="810"/>
      <c r="D593" s="811"/>
      <c r="E593" s="327">
        <v>375388900.01162678</v>
      </c>
      <c r="F593" s="177">
        <v>-0.30184808929854523</v>
      </c>
      <c r="G593" s="102"/>
      <c r="H593" s="106"/>
      <c r="K593" s="209" t="b">
        <f>IF(ABS(E593-SUM(E594:E596))&lt;0.001,TRUE,FALSE)</f>
        <v>1</v>
      </c>
    </row>
    <row r="594" spans="1:12" s="104" customFormat="1" ht="12.75" customHeight="1" x14ac:dyDescent="0.2">
      <c r="A594" s="24"/>
      <c r="B594" s="886" t="s">
        <v>390</v>
      </c>
      <c r="C594" s="807"/>
      <c r="D594" s="808"/>
      <c r="E594" s="328">
        <v>220075361.32778198</v>
      </c>
      <c r="F594" s="174">
        <v>-0.40310775444374169</v>
      </c>
      <c r="G594" s="105"/>
      <c r="H594" s="107"/>
    </row>
    <row r="595" spans="1:12" s="104" customFormat="1" ht="12.75" customHeight="1" x14ac:dyDescent="0.2">
      <c r="A595" s="24"/>
      <c r="B595" s="886" t="s">
        <v>391</v>
      </c>
      <c r="C595" s="807"/>
      <c r="D595" s="808"/>
      <c r="E595" s="328">
        <v>155313538.68384477</v>
      </c>
      <c r="F595" s="174">
        <v>-8.0916626250659651E-2</v>
      </c>
      <c r="G595" s="105"/>
      <c r="H595" s="107"/>
    </row>
    <row r="596" spans="1:12" s="104" customFormat="1" ht="12.75" customHeight="1" x14ac:dyDescent="0.2">
      <c r="A596" s="24"/>
      <c r="B596" s="886" t="s">
        <v>462</v>
      </c>
      <c r="C596" s="807"/>
      <c r="D596" s="808"/>
      <c r="E596" s="328"/>
      <c r="F596" s="174"/>
      <c r="G596" s="105"/>
      <c r="H596" s="107"/>
    </row>
    <row r="597" spans="1:12" s="104" customFormat="1" ht="17.25" hidden="1" customHeight="1" x14ac:dyDescent="0.2">
      <c r="A597" s="24"/>
      <c r="B597" s="809"/>
      <c r="C597" s="810"/>
      <c r="D597" s="811"/>
      <c r="E597" s="327"/>
      <c r="F597" s="177"/>
      <c r="G597" s="105"/>
      <c r="H597" s="107"/>
      <c r="L597" s="359"/>
    </row>
    <row r="598" spans="1:12" s="359" customFormat="1" ht="29.25" customHeight="1" x14ac:dyDescent="0.2">
      <c r="A598" s="6"/>
      <c r="B598" s="809" t="s">
        <v>481</v>
      </c>
      <c r="C598" s="810"/>
      <c r="D598" s="811"/>
      <c r="E598" s="328"/>
      <c r="F598" s="328"/>
      <c r="G598" s="109"/>
      <c r="H598" s="106"/>
    </row>
    <row r="599" spans="1:12" s="359" customFormat="1" ht="25.5" customHeight="1" x14ac:dyDescent="0.2">
      <c r="A599" s="356"/>
      <c r="B599" s="809" t="s">
        <v>482</v>
      </c>
      <c r="C599" s="816"/>
      <c r="D599" s="817"/>
      <c r="E599" s="328"/>
      <c r="F599" s="174"/>
      <c r="G599" s="357"/>
      <c r="H599" s="358"/>
    </row>
    <row r="600" spans="1:12" s="359" customFormat="1" ht="24.75" customHeight="1" x14ac:dyDescent="0.2">
      <c r="A600" s="356"/>
      <c r="B600" s="809" t="s">
        <v>342</v>
      </c>
      <c r="C600" s="816"/>
      <c r="D600" s="817"/>
      <c r="E600" s="327">
        <v>1880878542.450912</v>
      </c>
      <c r="F600" s="177">
        <v>-5.47253366592656E-2</v>
      </c>
      <c r="G600" s="357"/>
      <c r="H600" s="358"/>
      <c r="K600" s="209" t="b">
        <f>IF(ABS(E600-SUM(E601,E610))&lt;0.001,TRUE,FALSE)</f>
        <v>1</v>
      </c>
    </row>
    <row r="601" spans="1:12" s="359" customFormat="1" ht="21" customHeight="1" x14ac:dyDescent="0.2">
      <c r="A601" s="356"/>
      <c r="B601" s="800" t="s">
        <v>61</v>
      </c>
      <c r="C601" s="801"/>
      <c r="D601" s="805"/>
      <c r="E601" s="327">
        <v>539615117.36253893</v>
      </c>
      <c r="F601" s="177">
        <v>-4.3826686683578475E-2</v>
      </c>
      <c r="G601" s="357"/>
      <c r="H601" s="358"/>
      <c r="K601" s="209" t="b">
        <f>IF(ABS(E601-SUM(E602:E609))&lt;0.001,TRUE,FALSE)</f>
        <v>0</v>
      </c>
      <c r="L601" s="104"/>
    </row>
    <row r="602" spans="1:12" s="104" customFormat="1" ht="18.75" customHeight="1" x14ac:dyDescent="0.2">
      <c r="A602" s="6"/>
      <c r="B602" s="806" t="s">
        <v>471</v>
      </c>
      <c r="C602" s="807"/>
      <c r="D602" s="808"/>
      <c r="E602" s="328">
        <v>42980.160000000011</v>
      </c>
      <c r="F602" s="174">
        <v>-0.97967037975376403</v>
      </c>
      <c r="G602" s="105"/>
      <c r="H602" s="106"/>
    </row>
    <row r="603" spans="1:12" s="104" customFormat="1" ht="18.75" customHeight="1" x14ac:dyDescent="0.2">
      <c r="A603" s="6"/>
      <c r="B603" s="806" t="s">
        <v>473</v>
      </c>
      <c r="C603" s="807"/>
      <c r="D603" s="808"/>
      <c r="E603" s="328">
        <v>534599421.63616592</v>
      </c>
      <c r="F603" s="174">
        <v>-4.1700292166093278E-2</v>
      </c>
      <c r="G603" s="105"/>
      <c r="H603" s="106"/>
    </row>
    <row r="604" spans="1:12" s="104" customFormat="1" ht="18.75" customHeight="1" x14ac:dyDescent="0.2">
      <c r="A604" s="6"/>
      <c r="B604" s="806" t="s">
        <v>430</v>
      </c>
      <c r="C604" s="807"/>
      <c r="D604" s="808"/>
      <c r="E604" s="328"/>
      <c r="F604" s="174"/>
      <c r="G604" s="105"/>
      <c r="H604" s="106"/>
    </row>
    <row r="605" spans="1:12" s="104" customFormat="1" ht="15" customHeight="1" x14ac:dyDescent="0.2">
      <c r="A605" s="6"/>
      <c r="B605" s="806" t="s">
        <v>469</v>
      </c>
      <c r="C605" s="807"/>
      <c r="D605" s="808"/>
      <c r="E605" s="328">
        <v>68.959999999999994</v>
      </c>
      <c r="F605" s="174">
        <v>-0.93408715100886042</v>
      </c>
      <c r="G605" s="108"/>
      <c r="H605" s="106"/>
    </row>
    <row r="606" spans="1:12" s="104" customFormat="1" ht="12.75" customHeight="1" x14ac:dyDescent="0.2">
      <c r="A606" s="6"/>
      <c r="B606" s="806" t="s">
        <v>399</v>
      </c>
      <c r="C606" s="807"/>
      <c r="D606" s="808"/>
      <c r="E606" s="328">
        <v>0</v>
      </c>
      <c r="F606" s="174">
        <v>-1</v>
      </c>
      <c r="G606" s="109"/>
      <c r="H606" s="106"/>
    </row>
    <row r="607" spans="1:12" s="104" customFormat="1" ht="12.75" customHeight="1" x14ac:dyDescent="0.2">
      <c r="A607" s="6"/>
      <c r="B607" s="806" t="s">
        <v>400</v>
      </c>
      <c r="C607" s="807"/>
      <c r="D607" s="808"/>
      <c r="E607" s="328">
        <v>0</v>
      </c>
      <c r="F607" s="174"/>
      <c r="G607" s="109"/>
      <c r="H607" s="106"/>
    </row>
    <row r="608" spans="1:12" s="104" customFormat="1" ht="12.75" customHeight="1" x14ac:dyDescent="0.2">
      <c r="A608" s="6"/>
      <c r="B608" s="886" t="s">
        <v>443</v>
      </c>
      <c r="C608" s="807"/>
      <c r="D608" s="808"/>
      <c r="E608" s="328">
        <v>4723511.7663739976</v>
      </c>
      <c r="F608" s="174">
        <v>7.4444792197403409E-3</v>
      </c>
      <c r="G608" s="109"/>
      <c r="H608" s="106"/>
    </row>
    <row r="609" spans="1:12" s="104" customFormat="1" ht="12.75" customHeight="1" x14ac:dyDescent="0.2">
      <c r="A609" s="6"/>
      <c r="B609" s="886" t="s">
        <v>401</v>
      </c>
      <c r="C609" s="807"/>
      <c r="D609" s="808"/>
      <c r="E609" s="328">
        <v>248752.56999999989</v>
      </c>
      <c r="F609" s="174">
        <v>6.1250523740386642E-2</v>
      </c>
      <c r="G609" s="102"/>
      <c r="H609" s="106"/>
    </row>
    <row r="610" spans="1:12" s="104" customFormat="1" ht="11.25" customHeight="1" x14ac:dyDescent="0.2">
      <c r="A610" s="6"/>
      <c r="B610" s="800" t="s">
        <v>62</v>
      </c>
      <c r="C610" s="801"/>
      <c r="D610" s="805"/>
      <c r="E610" s="327">
        <v>1341263425.0883732</v>
      </c>
      <c r="F610" s="177">
        <v>-5.9040300253914046E-2</v>
      </c>
      <c r="G610" s="102"/>
      <c r="H610" s="106"/>
      <c r="K610" s="209" t="b">
        <f>IF(ABS(E610-SUM(E611:E619))&lt;0.001,TRUE,FALSE)</f>
        <v>1</v>
      </c>
    </row>
    <row r="611" spans="1:12" s="104" customFormat="1" ht="15" customHeight="1" x14ac:dyDescent="0.2">
      <c r="A611" s="6"/>
      <c r="B611" s="806" t="s">
        <v>470</v>
      </c>
      <c r="C611" s="807"/>
      <c r="D611" s="808"/>
      <c r="E611" s="328">
        <v>552410349.16487551</v>
      </c>
      <c r="F611" s="174">
        <v>-0.5011564684472859</v>
      </c>
      <c r="G611" s="108"/>
      <c r="H611" s="113"/>
    </row>
    <row r="612" spans="1:12" s="104" customFormat="1" ht="15" customHeight="1" x14ac:dyDescent="0.2">
      <c r="A612" s="6"/>
      <c r="B612" s="806" t="s">
        <v>474</v>
      </c>
      <c r="C612" s="807"/>
      <c r="D612" s="808"/>
      <c r="E612" s="328">
        <v>637839150.54316163</v>
      </c>
      <c r="F612" s="174"/>
      <c r="G612" s="108"/>
      <c r="H612" s="113"/>
    </row>
    <row r="613" spans="1:12" s="104" customFormat="1" ht="15" customHeight="1" x14ac:dyDescent="0.2">
      <c r="A613" s="6"/>
      <c r="B613" s="806" t="s">
        <v>402</v>
      </c>
      <c r="C613" s="807"/>
      <c r="D613" s="808"/>
      <c r="E613" s="328">
        <v>13706346.929999998</v>
      </c>
      <c r="F613" s="174">
        <v>-0.88260595669262787</v>
      </c>
      <c r="G613" s="108"/>
      <c r="H613" s="113"/>
    </row>
    <row r="614" spans="1:12" s="104" customFormat="1" ht="12.75" customHeight="1" x14ac:dyDescent="0.2">
      <c r="A614" s="6"/>
      <c r="B614" s="806" t="s">
        <v>469</v>
      </c>
      <c r="C614" s="807"/>
      <c r="D614" s="808"/>
      <c r="E614" s="328">
        <v>3982273.6600000011</v>
      </c>
      <c r="F614" s="174">
        <v>-0.60129396068650309</v>
      </c>
      <c r="G614" s="109"/>
      <c r="H614" s="113"/>
    </row>
    <row r="615" spans="1:12" s="104" customFormat="1" ht="12.75" customHeight="1" x14ac:dyDescent="0.2">
      <c r="A615" s="6"/>
      <c r="B615" s="806" t="s">
        <v>472</v>
      </c>
      <c r="C615" s="807"/>
      <c r="D615" s="808"/>
      <c r="E615" s="328">
        <v>43277385.86999996</v>
      </c>
      <c r="F615" s="174"/>
      <c r="G615" s="109"/>
      <c r="H615" s="113"/>
    </row>
    <row r="616" spans="1:12" s="104" customFormat="1" ht="12.75" customHeight="1" x14ac:dyDescent="0.2">
      <c r="A616" s="6"/>
      <c r="B616" s="806" t="s">
        <v>399</v>
      </c>
      <c r="C616" s="807"/>
      <c r="D616" s="808"/>
      <c r="E616" s="328">
        <v>65139754.110727027</v>
      </c>
      <c r="F616" s="174">
        <v>-0.57494743600748177</v>
      </c>
      <c r="G616" s="109"/>
      <c r="H616" s="113"/>
    </row>
    <row r="617" spans="1:12" s="104" customFormat="1" ht="12.75" customHeight="1" x14ac:dyDescent="0.2">
      <c r="A617" s="6"/>
      <c r="B617" s="806" t="s">
        <v>400</v>
      </c>
      <c r="C617" s="807"/>
      <c r="D617" s="808"/>
      <c r="E617" s="328">
        <v>-17208</v>
      </c>
      <c r="F617" s="174">
        <v>-0.89377777777777778</v>
      </c>
      <c r="G617" s="109"/>
      <c r="H617" s="113"/>
      <c r="L617" s="457"/>
    </row>
    <row r="618" spans="1:12" s="457" customFormat="1" ht="12.75" customHeight="1" x14ac:dyDescent="0.2">
      <c r="A618" s="6"/>
      <c r="B618" s="542" t="s">
        <v>425</v>
      </c>
      <c r="C618" s="545"/>
      <c r="D618" s="546"/>
      <c r="E618" s="453">
        <v>17855247.222876951</v>
      </c>
      <c r="F618" s="454">
        <v>-0.15368677324534341</v>
      </c>
      <c r="G618" s="109"/>
      <c r="H618" s="113"/>
      <c r="K618" s="104"/>
    </row>
    <row r="619" spans="1:12" s="457" customFormat="1" ht="12.75" customHeight="1" x14ac:dyDescent="0.2">
      <c r="A619" s="452"/>
      <c r="B619" s="886" t="s">
        <v>403</v>
      </c>
      <c r="C619" s="807"/>
      <c r="D619" s="808"/>
      <c r="E619" s="453">
        <v>7070125.5867380509</v>
      </c>
      <c r="F619" s="454">
        <v>-0.58675520133641901</v>
      </c>
      <c r="G619" s="455"/>
      <c r="H619" s="456"/>
    </row>
    <row r="620" spans="1:12" s="457" customFormat="1" ht="21" customHeight="1" x14ac:dyDescent="0.2">
      <c r="A620" s="452"/>
      <c r="B620" s="809" t="s">
        <v>343</v>
      </c>
      <c r="C620" s="810"/>
      <c r="D620" s="810"/>
      <c r="E620" s="458"/>
      <c r="F620" s="459"/>
      <c r="G620" s="455"/>
      <c r="H620" s="456"/>
    </row>
    <row r="621" spans="1:12" s="457" customFormat="1" ht="18.75" customHeight="1" x14ac:dyDescent="0.2">
      <c r="A621" s="452"/>
      <c r="B621" s="809" t="s">
        <v>344</v>
      </c>
      <c r="C621" s="810"/>
      <c r="D621" s="810"/>
      <c r="E621" s="458">
        <v>142890524.36367783</v>
      </c>
      <c r="F621" s="459">
        <v>-1.0529754878395581E-3</v>
      </c>
      <c r="G621" s="460"/>
      <c r="H621" s="461"/>
      <c r="K621" s="209" t="b">
        <f>IF(ABS(E621-SUM(E622:E624))&lt;0.001,TRUE,FALSE)</f>
        <v>1</v>
      </c>
    </row>
    <row r="622" spans="1:12" s="457" customFormat="1" ht="15" customHeight="1" x14ac:dyDescent="0.2">
      <c r="A622" s="452"/>
      <c r="B622" s="800" t="s">
        <v>63</v>
      </c>
      <c r="C622" s="801"/>
      <c r="D622" s="801"/>
      <c r="E622" s="453">
        <v>44153418.813677914</v>
      </c>
      <c r="F622" s="454">
        <v>3.7286779491628064E-2</v>
      </c>
      <c r="G622" s="460"/>
      <c r="H622" s="461"/>
    </row>
    <row r="623" spans="1:12" s="457" customFormat="1" ht="12.75" customHeight="1" x14ac:dyDescent="0.2">
      <c r="A623" s="452"/>
      <c r="B623" s="800" t="s">
        <v>64</v>
      </c>
      <c r="C623" s="801"/>
      <c r="D623" s="801"/>
      <c r="E623" s="453">
        <v>98737105.549999908</v>
      </c>
      <c r="F623" s="454">
        <v>5.4637994069969054E-2</v>
      </c>
      <c r="G623" s="462"/>
      <c r="H623" s="461"/>
      <c r="L623" s="466"/>
    </row>
    <row r="624" spans="1:12" s="457" customFormat="1" ht="12.75" customHeight="1" x14ac:dyDescent="0.2">
      <c r="A624" s="452"/>
      <c r="B624" s="800" t="s">
        <v>478</v>
      </c>
      <c r="C624" s="801"/>
      <c r="D624" s="801"/>
      <c r="E624" s="453"/>
      <c r="F624" s="581"/>
      <c r="G624" s="462"/>
      <c r="H624" s="461"/>
      <c r="L624" s="466"/>
    </row>
    <row r="625" spans="1:12" s="457" customFormat="1" ht="12.75" customHeight="1" x14ac:dyDescent="0.2">
      <c r="A625" s="452"/>
      <c r="B625" s="800" t="s">
        <v>479</v>
      </c>
      <c r="C625" s="801"/>
      <c r="D625" s="801"/>
      <c r="E625" s="453"/>
      <c r="F625" s="581"/>
      <c r="G625" s="462"/>
      <c r="H625" s="461"/>
      <c r="L625" s="466"/>
    </row>
    <row r="626" spans="1:12" s="466" customFormat="1" ht="12.75" customHeight="1" x14ac:dyDescent="0.2">
      <c r="A626" s="452"/>
      <c r="B626" s="818" t="s">
        <v>290</v>
      </c>
      <c r="C626" s="819"/>
      <c r="D626" s="820"/>
      <c r="E626" s="326">
        <v>10030152659.054441</v>
      </c>
      <c r="F626" s="243">
        <v>2.0934482622572137E-3</v>
      </c>
      <c r="G626" s="462"/>
      <c r="H626" s="461"/>
      <c r="J626" s="457"/>
      <c r="K626" s="209" t="b">
        <f>IF(ABS(E626-SUM(E564,E593,E597:E600,E620:E621))&lt;0.001,TRUE,FALSE)</f>
        <v>1</v>
      </c>
      <c r="L626" s="5"/>
    </row>
    <row r="627" spans="1:12" ht="15.75" x14ac:dyDescent="0.25">
      <c r="A627" s="463"/>
      <c r="B627" s="7" t="s">
        <v>288</v>
      </c>
      <c r="C627" s="8"/>
      <c r="D627" s="8"/>
      <c r="E627" s="8"/>
      <c r="F627" s="115"/>
      <c r="G627" s="580"/>
      <c r="H627" s="465"/>
      <c r="I627" s="8"/>
    </row>
    <row r="628" spans="1:12" ht="12" customHeight="1" x14ac:dyDescent="0.2">
      <c r="B628" s="9"/>
      <c r="C628" s="10" t="str">
        <f>$C$3</f>
        <v>PERIODE DU 1.1 AU 31.7.2024</v>
      </c>
      <c r="D628" s="11"/>
      <c r="F628" s="116"/>
      <c r="G628" s="115"/>
      <c r="H628" s="115"/>
    </row>
    <row r="629" spans="1:12" ht="19.5" customHeight="1" x14ac:dyDescent="0.2">
      <c r="B629" s="12" t="str">
        <f>B561</f>
        <v xml:space="preserve">             I - ASSURANCE MALADIE : DÉPENSES en milliers d'euros</v>
      </c>
      <c r="C629" s="13"/>
      <c r="D629" s="13"/>
      <c r="E629" s="13"/>
      <c r="F629" s="14"/>
      <c r="G629" s="116"/>
      <c r="H629" s="116"/>
      <c r="I629" s="15"/>
    </row>
    <row r="630" spans="1:12" ht="12.75" x14ac:dyDescent="0.2">
      <c r="B630" s="831"/>
      <c r="C630" s="832"/>
      <c r="D630" s="87"/>
      <c r="E630" s="88" t="s">
        <v>6</v>
      </c>
      <c r="F630" s="339" t="str">
        <f>$H$5</f>
        <v>PCAP</v>
      </c>
      <c r="G630" s="15"/>
      <c r="H630" s="15"/>
      <c r="I630" s="20"/>
    </row>
    <row r="631" spans="1:12" s="121" customFormat="1" ht="15.75" customHeight="1" x14ac:dyDescent="0.2">
      <c r="A631" s="6"/>
      <c r="B631" s="126" t="s">
        <v>475</v>
      </c>
      <c r="C631" s="126"/>
      <c r="D631" s="126"/>
      <c r="E631" s="326">
        <v>581481928.01285386</v>
      </c>
      <c r="F631" s="243">
        <v>0.10368527339185563</v>
      </c>
      <c r="G631" s="175"/>
      <c r="H631" s="122"/>
      <c r="I631" s="120"/>
      <c r="J631" s="104"/>
      <c r="K631" s="209"/>
      <c r="L631" s="5"/>
    </row>
    <row r="632" spans="1:12" ht="12" customHeight="1" x14ac:dyDescent="0.2">
      <c r="A632" s="114"/>
      <c r="B632" s="123"/>
      <c r="C632" s="124"/>
      <c r="D632" s="124"/>
      <c r="E632" s="329"/>
      <c r="F632" s="244"/>
      <c r="G632" s="204"/>
      <c r="H632" s="119"/>
      <c r="I632" s="111"/>
      <c r="L632" s="121"/>
    </row>
    <row r="633" spans="1:12" s="121" customFormat="1" ht="17.25" customHeight="1" x14ac:dyDescent="0.2">
      <c r="A633" s="6"/>
      <c r="B633" s="126" t="s">
        <v>30</v>
      </c>
      <c r="C633" s="127"/>
      <c r="D633" s="128"/>
      <c r="E633" s="407">
        <v>59253799247.814621</v>
      </c>
      <c r="F633" s="408">
        <v>5.4639659339379198E-2</v>
      </c>
      <c r="G633" s="205"/>
      <c r="H633" s="125"/>
      <c r="I633" s="120"/>
      <c r="J633" s="104"/>
      <c r="K633" s="209" t="b">
        <f>IF(ABS(E633-SUM(E558,E626,E631))&lt;0.001,TRUE,FALSE)</f>
        <v>1</v>
      </c>
      <c r="L633" s="5"/>
    </row>
    <row r="634" spans="1:12" ht="12.75" x14ac:dyDescent="0.2">
      <c r="A634" s="114"/>
      <c r="B634" s="218"/>
      <c r="C634" s="127"/>
      <c r="D634" s="127"/>
      <c r="E634" s="409"/>
      <c r="F634" s="410"/>
      <c r="G634" s="206"/>
      <c r="H634" s="129"/>
      <c r="I634" s="111"/>
      <c r="L634" s="121"/>
    </row>
    <row r="635" spans="1:12" s="121" customFormat="1" ht="17.25" customHeight="1" x14ac:dyDescent="0.2">
      <c r="A635" s="6"/>
      <c r="B635" s="126" t="s">
        <v>240</v>
      </c>
      <c r="C635" s="127"/>
      <c r="D635" s="128"/>
      <c r="E635" s="407">
        <v>36569276.36999996</v>
      </c>
      <c r="F635" s="408">
        <v>-0.1530320170249706</v>
      </c>
      <c r="G635" s="206"/>
      <c r="H635" s="130"/>
      <c r="I635" s="120"/>
      <c r="J635" s="104"/>
    </row>
    <row r="636" spans="1:12" s="121" customFormat="1" ht="17.25" customHeight="1" x14ac:dyDescent="0.2">
      <c r="A636" s="114"/>
      <c r="B636" s="216"/>
      <c r="C636" s="573"/>
      <c r="D636" s="573"/>
      <c r="E636" s="402"/>
      <c r="F636" s="209"/>
      <c r="G636" s="206"/>
      <c r="H636" s="129"/>
      <c r="I636" s="120"/>
      <c r="J636" s="104"/>
    </row>
    <row r="637" spans="1:12" s="121" customFormat="1" ht="17.25" customHeight="1" x14ac:dyDescent="0.2">
      <c r="A637" s="114"/>
      <c r="B637" s="126" t="s">
        <v>437</v>
      </c>
      <c r="C637" s="127"/>
      <c r="D637" s="128"/>
      <c r="E637" s="407">
        <v>59862181.279999994</v>
      </c>
      <c r="F637" s="408">
        <v>5.1438773583116104E-2</v>
      </c>
      <c r="G637" s="206"/>
      <c r="H637" s="129"/>
      <c r="I637" s="120"/>
      <c r="J637" s="104"/>
      <c r="L637" s="5"/>
    </row>
    <row r="638" spans="1:12" ht="12.75" x14ac:dyDescent="0.2">
      <c r="A638" s="114"/>
      <c r="B638" s="216"/>
      <c r="C638" s="217"/>
      <c r="D638" s="196"/>
      <c r="E638" s="402"/>
      <c r="F638" s="209"/>
      <c r="G638" s="206"/>
      <c r="H638" s="129"/>
      <c r="I638" s="111"/>
      <c r="J638" s="104"/>
    </row>
    <row r="639" spans="1:12" ht="12.75" customHeight="1" x14ac:dyDescent="0.2">
      <c r="B639" s="126" t="s">
        <v>19</v>
      </c>
      <c r="C639" s="131"/>
      <c r="D639" s="132"/>
      <c r="E639" s="407">
        <v>4528740537.4900026</v>
      </c>
      <c r="F639" s="408">
        <v>5.9497348499002456E-2</v>
      </c>
      <c r="G639" s="173"/>
      <c r="H639" s="130"/>
      <c r="I639" s="111"/>
      <c r="J639" s="104"/>
    </row>
    <row r="640" spans="1:12" ht="12.75" customHeight="1" x14ac:dyDescent="0.2">
      <c r="B640" s="216"/>
      <c r="C640" s="217"/>
      <c r="D640" s="196"/>
      <c r="E640" s="402"/>
      <c r="F640" s="209"/>
      <c r="G640" s="173"/>
      <c r="H640" s="130"/>
      <c r="I640" s="111"/>
    </row>
    <row r="641" spans="2:12" ht="12.75" customHeight="1" x14ac:dyDescent="0.2">
      <c r="B641" s="126" t="s">
        <v>44</v>
      </c>
      <c r="C641" s="131"/>
      <c r="D641" s="132"/>
      <c r="E641" s="407">
        <v>64169184.159999982</v>
      </c>
      <c r="F641" s="408">
        <v>5.7827685298561526E-2</v>
      </c>
      <c r="G641" s="173"/>
      <c r="H641" s="130"/>
      <c r="I641" s="111"/>
      <c r="J641" s="104"/>
    </row>
    <row r="642" spans="2:12" ht="12.75" customHeight="1" x14ac:dyDescent="0.2">
      <c r="B642" s="216"/>
      <c r="C642" s="217"/>
      <c r="D642" s="196"/>
      <c r="E642" s="402"/>
      <c r="F642" s="209"/>
      <c r="G642" s="173"/>
      <c r="H642" s="130"/>
      <c r="I642" s="111"/>
    </row>
    <row r="643" spans="2:12" ht="12.75" customHeight="1" x14ac:dyDescent="0.2">
      <c r="B643" s="233" t="s">
        <v>42</v>
      </c>
      <c r="C643" s="131"/>
      <c r="D643" s="132"/>
      <c r="E643" s="411">
        <v>2685476552.8499985</v>
      </c>
      <c r="F643" s="412">
        <v>2.5066430092835379E-2</v>
      </c>
      <c r="G643" s="173"/>
      <c r="H643" s="130"/>
      <c r="I643" s="111"/>
      <c r="J643" s="104"/>
    </row>
    <row r="644" spans="2:12" ht="12.75" customHeight="1" x14ac:dyDescent="0.2">
      <c r="B644" s="149" t="s">
        <v>83</v>
      </c>
      <c r="C644" s="217"/>
      <c r="D644" s="230"/>
      <c r="E644" s="289">
        <v>290474.93</v>
      </c>
      <c r="F644" s="179">
        <v>-0.10748322684120803</v>
      </c>
      <c r="G644" s="173"/>
      <c r="H644" s="130"/>
      <c r="I644" s="111"/>
      <c r="J644" s="104"/>
    </row>
    <row r="645" spans="2:12" ht="12.75" customHeight="1" x14ac:dyDescent="0.2">
      <c r="B645" s="162" t="s">
        <v>84</v>
      </c>
      <c r="C645" s="231"/>
      <c r="D645" s="232"/>
      <c r="E645" s="413">
        <v>4334852.040000001</v>
      </c>
      <c r="F645" s="187">
        <v>-0.52230632743802685</v>
      </c>
      <c r="G645" s="173"/>
      <c r="H645" s="130"/>
      <c r="I645" s="111"/>
      <c r="J645" s="104"/>
    </row>
    <row r="646" spans="2:12" ht="16.5" hidden="1" customHeight="1" x14ac:dyDescent="0.2">
      <c r="B646" s="71"/>
      <c r="C646" s="217"/>
      <c r="D646" s="196"/>
      <c r="E646" s="414"/>
      <c r="F646" s="415"/>
      <c r="G646" s="173"/>
      <c r="H646" s="130"/>
      <c r="I646" s="111"/>
    </row>
    <row r="647" spans="2:12" ht="16.5" hidden="1" customHeight="1" x14ac:dyDescent="0.2">
      <c r="B647" s="71"/>
      <c r="C647" s="217"/>
      <c r="D647" s="196"/>
      <c r="E647" s="416"/>
      <c r="F647" s="205"/>
      <c r="G647" s="173"/>
      <c r="H647" s="130"/>
      <c r="I647" s="111"/>
    </row>
    <row r="648" spans="2:12" ht="16.5" hidden="1" customHeight="1" x14ac:dyDescent="0.2">
      <c r="B648" s="71"/>
      <c r="C648" s="217"/>
      <c r="D648" s="196"/>
      <c r="E648" s="416"/>
      <c r="F648" s="205"/>
      <c r="G648" s="173"/>
      <c r="H648" s="130"/>
      <c r="I648" s="111"/>
    </row>
    <row r="649" spans="2:12" ht="16.5" hidden="1" customHeight="1" x14ac:dyDescent="0.2">
      <c r="B649" s="71"/>
      <c r="C649" s="217"/>
      <c r="D649" s="196"/>
      <c r="E649" s="416"/>
      <c r="F649" s="205"/>
      <c r="G649" s="173"/>
      <c r="H649" s="130"/>
      <c r="I649" s="111"/>
    </row>
    <row r="650" spans="2:12" ht="16.5" hidden="1" customHeight="1" x14ac:dyDescent="0.2">
      <c r="B650" s="71"/>
      <c r="C650" s="217"/>
      <c r="D650" s="196"/>
      <c r="E650" s="416"/>
      <c r="F650" s="205"/>
      <c r="G650" s="173"/>
      <c r="H650" s="130"/>
      <c r="I650" s="111"/>
    </row>
    <row r="651" spans="2:12" ht="16.5" hidden="1" customHeight="1" x14ac:dyDescent="0.2">
      <c r="B651" s="71"/>
      <c r="C651" s="217"/>
      <c r="D651" s="196"/>
      <c r="E651" s="416"/>
      <c r="F651" s="205"/>
      <c r="G651" s="173"/>
      <c r="H651" s="130"/>
      <c r="I651" s="111"/>
    </row>
    <row r="652" spans="2:12" ht="16.5" hidden="1" customHeight="1" x14ac:dyDescent="0.2">
      <c r="B652" s="71"/>
      <c r="C652" s="217"/>
      <c r="D652" s="196"/>
      <c r="E652" s="416"/>
      <c r="F652" s="205"/>
      <c r="G652" s="173"/>
      <c r="H652" s="130"/>
      <c r="I652" s="111"/>
    </row>
    <row r="653" spans="2:12" ht="16.5" customHeight="1" x14ac:dyDescent="0.2">
      <c r="B653" s="71"/>
      <c r="C653" s="217"/>
      <c r="D653" s="196"/>
      <c r="E653" s="416"/>
      <c r="F653" s="205"/>
      <c r="G653" s="173"/>
      <c r="H653" s="130"/>
      <c r="I653" s="111"/>
    </row>
    <row r="654" spans="2:12" ht="16.5" customHeight="1" x14ac:dyDescent="0.2">
      <c r="B654" s="233" t="s">
        <v>384</v>
      </c>
      <c r="C654" s="131"/>
      <c r="D654" s="403"/>
      <c r="E654" s="407">
        <v>2641395225</v>
      </c>
      <c r="F654" s="408">
        <v>0</v>
      </c>
      <c r="G654" s="173"/>
      <c r="H654" s="130"/>
      <c r="I654" s="111"/>
    </row>
    <row r="655" spans="2:12" ht="16.5" customHeight="1" thickBot="1" x14ac:dyDescent="0.25">
      <c r="B655" s="583"/>
      <c r="C655" s="217"/>
      <c r="D655" s="584"/>
      <c r="E655" s="402"/>
      <c r="F655" s="209"/>
      <c r="G655" s="173"/>
      <c r="H655" s="130"/>
      <c r="I655" s="111"/>
    </row>
    <row r="656" spans="2:12" ht="16.5" customHeight="1" thickBot="1" x14ac:dyDescent="0.25">
      <c r="B656" s="133" t="s">
        <v>289</v>
      </c>
      <c r="C656" s="134"/>
      <c r="D656" s="134"/>
      <c r="E656" s="417">
        <v>130468944217.30354</v>
      </c>
      <c r="F656" s="418">
        <v>5.3412007777768888E-2</v>
      </c>
      <c r="G656" s="173"/>
      <c r="H656" s="130"/>
      <c r="I656" s="111"/>
      <c r="K656" s="209" t="b">
        <f>IF(ABS(E656-SUM(E505,E508:E512,E633,E635,E637,E639,E641,E643:E645,E654))&lt;0.001,TRUE,FALSE)</f>
        <v>1</v>
      </c>
      <c r="L656" s="136"/>
    </row>
    <row r="657" spans="1:12" s="136" customFormat="1" ht="39" customHeight="1" x14ac:dyDescent="0.2">
      <c r="A657" s="6"/>
      <c r="B657" s="5"/>
      <c r="C657" s="3"/>
      <c r="D657" s="3"/>
      <c r="E657" s="3"/>
      <c r="F657" s="3"/>
      <c r="G657" s="173"/>
      <c r="H657" s="130"/>
      <c r="I657" s="85"/>
      <c r="J657" s="104"/>
      <c r="L657" s="5"/>
    </row>
    <row r="658" spans="1:12" ht="12" x14ac:dyDescent="0.2">
      <c r="G658" s="207"/>
      <c r="H658" s="135"/>
    </row>
  </sheetData>
  <dataConsolidate/>
  <mergeCells count="93">
    <mergeCell ref="B626:D626"/>
    <mergeCell ref="B630:C630"/>
    <mergeCell ref="B613:D613"/>
    <mergeCell ref="B614:D614"/>
    <mergeCell ref="B616:D616"/>
    <mergeCell ref="B617:D617"/>
    <mergeCell ref="B619:D619"/>
    <mergeCell ref="B615:D615"/>
    <mergeCell ref="B624:D624"/>
    <mergeCell ref="B625:D625"/>
    <mergeCell ref="B621:D621"/>
    <mergeCell ref="B622:D622"/>
    <mergeCell ref="B623:D623"/>
    <mergeCell ref="B564:D564"/>
    <mergeCell ref="B620:D620"/>
    <mergeCell ref="B605:D605"/>
    <mergeCell ref="B606:D606"/>
    <mergeCell ref="B607:D607"/>
    <mergeCell ref="B609:D609"/>
    <mergeCell ref="B610:D610"/>
    <mergeCell ref="B611:D611"/>
    <mergeCell ref="B586:D586"/>
    <mergeCell ref="B577:D577"/>
    <mergeCell ref="B603:D603"/>
    <mergeCell ref="B612:D612"/>
    <mergeCell ref="B604:D604"/>
    <mergeCell ref="B608:D608"/>
    <mergeCell ref="B558:C558"/>
    <mergeCell ref="B562:C562"/>
    <mergeCell ref="B563:D563"/>
    <mergeCell ref="B554:C554"/>
    <mergeCell ref="B555:C555"/>
    <mergeCell ref="B556:C556"/>
    <mergeCell ref="B557:C557"/>
    <mergeCell ref="B520:C520"/>
    <mergeCell ref="B521:C521"/>
    <mergeCell ref="B548:C548"/>
    <mergeCell ref="B549:C549"/>
    <mergeCell ref="B550:C550"/>
    <mergeCell ref="B552:C552"/>
    <mergeCell ref="B524:C524"/>
    <mergeCell ref="B531:C531"/>
    <mergeCell ref="B551:C551"/>
    <mergeCell ref="B547:C547"/>
    <mergeCell ref="B525:C525"/>
    <mergeCell ref="B522:C522"/>
    <mergeCell ref="B529:C529"/>
    <mergeCell ref="B534:C534"/>
    <mergeCell ref="B533:C533"/>
    <mergeCell ref="B530:C530"/>
    <mergeCell ref="B532:C532"/>
    <mergeCell ref="B553:C553"/>
    <mergeCell ref="B539:C539"/>
    <mergeCell ref="B545:C545"/>
    <mergeCell ref="B540:C540"/>
    <mergeCell ref="B537:C537"/>
    <mergeCell ref="B538:C538"/>
    <mergeCell ref="B535:C535"/>
    <mergeCell ref="B541:C541"/>
    <mergeCell ref="B546:C546"/>
    <mergeCell ref="B542:C542"/>
    <mergeCell ref="B536:C536"/>
    <mergeCell ref="B565:D565"/>
    <mergeCell ref="B569:D569"/>
    <mergeCell ref="B570:D570"/>
    <mergeCell ref="B581:D581"/>
    <mergeCell ref="B566:D566"/>
    <mergeCell ref="B568:D568"/>
    <mergeCell ref="B571:D571"/>
    <mergeCell ref="B580:D580"/>
    <mergeCell ref="B575:D575"/>
    <mergeCell ref="B576:D576"/>
    <mergeCell ref="B587:D587"/>
    <mergeCell ref="B584:D584"/>
    <mergeCell ref="B585:D585"/>
    <mergeCell ref="B578:D578"/>
    <mergeCell ref="B579:D579"/>
    <mergeCell ref="B582:D582"/>
    <mergeCell ref="B583:D583"/>
    <mergeCell ref="B588:D588"/>
    <mergeCell ref="B589:D589"/>
    <mergeCell ref="B602:D602"/>
    <mergeCell ref="B593:D593"/>
    <mergeCell ref="B595:D595"/>
    <mergeCell ref="B597:D597"/>
    <mergeCell ref="B598:D598"/>
    <mergeCell ref="B599:D599"/>
    <mergeCell ref="B600:D600"/>
    <mergeCell ref="B601:D601"/>
    <mergeCell ref="B596:D596"/>
    <mergeCell ref="B590:D590"/>
    <mergeCell ref="B594:D594"/>
    <mergeCell ref="B592:D592"/>
  </mergeCells>
  <phoneticPr fontId="22" type="noConversion"/>
  <printOptions headings="1"/>
  <pageMargins left="0.19685039370078741" right="0.19685039370078741" top="0.27559055118110237" bottom="0.19685039370078741" header="0.31496062992125984" footer="0.51181102362204722"/>
  <pageSetup paperSize="9" scale="45" orientation="portrait" r:id="rId1"/>
  <headerFooter alignWithMargins="0">
    <oddFooter xml:space="preserve">&amp;R&amp;8
</oddFooter>
  </headerFooter>
  <rowBreaks count="5" manualBreakCount="5">
    <brk id="156" max="8" man="1"/>
    <brk id="302" max="8" man="1"/>
    <brk id="420" max="8" man="1"/>
    <brk id="516" max="8" man="1"/>
    <brk id="626" max="8"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tabColor indexed="43"/>
  </sheetPr>
  <dimension ref="A1:H358"/>
  <sheetViews>
    <sheetView showRowColHeaders="0" showZeros="0" view="pageBreakPreview" topLeftCell="A168" zoomScale="115" zoomScaleNormal="100" zoomScaleSheetLayoutView="115" workbookViewId="0">
      <selection activeCell="C192" sqref="C192:G192"/>
    </sheetView>
  </sheetViews>
  <sheetFormatPr baseColWidth="10" defaultRowHeight="11.25" x14ac:dyDescent="0.2"/>
  <cols>
    <col min="1" max="1" width="4" style="6" customWidth="1"/>
    <col min="2" max="2" width="42.85546875" style="5" customWidth="1"/>
    <col min="3" max="3" width="13.7109375" style="3" customWidth="1"/>
    <col min="4" max="4" width="13.5703125" style="3" customWidth="1"/>
    <col min="5" max="5" width="13" style="3" customWidth="1"/>
    <col min="6" max="6" width="13.7109375" style="3" customWidth="1"/>
    <col min="7" max="7" width="8.7109375" style="3" customWidth="1"/>
    <col min="8" max="8" width="2.5703125" style="3" customWidth="1"/>
    <col min="9" max="16384" width="11.42578125" style="5"/>
  </cols>
  <sheetData>
    <row r="1" spans="1:8" ht="9" customHeight="1" x14ac:dyDescent="0.2">
      <c r="A1" s="1"/>
      <c r="F1" s="4"/>
      <c r="G1" s="4"/>
      <c r="H1" s="4"/>
    </row>
    <row r="2" spans="1:8" ht="18" customHeight="1" x14ac:dyDescent="0.25">
      <c r="B2" s="7" t="s">
        <v>288</v>
      </c>
      <c r="C2" s="8"/>
      <c r="D2" s="8"/>
      <c r="E2" s="8"/>
      <c r="F2" s="8"/>
      <c r="G2" s="8"/>
      <c r="H2" s="8"/>
    </row>
    <row r="3" spans="1:8" ht="12" customHeight="1" x14ac:dyDescent="0.2">
      <c r="B3" s="9"/>
      <c r="C3" s="10" t="str">
        <f>CUMUL_Tousrisques_mnt!C3</f>
        <v>PERIODE DU 1.1 AU 31.7.2024</v>
      </c>
      <c r="D3" s="11"/>
    </row>
    <row r="4" spans="1:8" ht="14.25" customHeight="1" x14ac:dyDescent="0.2">
      <c r="B4" s="12" t="s">
        <v>172</v>
      </c>
      <c r="C4" s="13"/>
      <c r="D4" s="13"/>
      <c r="E4" s="13"/>
      <c r="F4" s="13"/>
      <c r="G4" s="351"/>
      <c r="H4" s="15"/>
    </row>
    <row r="5" spans="1:8" ht="12" customHeight="1" x14ac:dyDescent="0.2">
      <c r="B5" s="16" t="s">
        <v>4</v>
      </c>
      <c r="C5" s="17" t="s">
        <v>1</v>
      </c>
      <c r="D5" s="17" t="s">
        <v>2</v>
      </c>
      <c r="E5" s="18" t="s">
        <v>6</v>
      </c>
      <c r="F5" s="219" t="s">
        <v>3</v>
      </c>
      <c r="G5" s="19" t="str">
        <f>CUMUL_Maladie_mnt!$H$5</f>
        <v>PCAP</v>
      </c>
      <c r="H5" s="20"/>
    </row>
    <row r="6" spans="1:8" ht="9.75" customHeight="1" x14ac:dyDescent="0.2">
      <c r="B6" s="21"/>
      <c r="C6" s="45" t="s">
        <v>5</v>
      </c>
      <c r="D6" s="44" t="s">
        <v>5</v>
      </c>
      <c r="E6" s="44"/>
      <c r="F6" s="220" t="s">
        <v>87</v>
      </c>
      <c r="G6" s="22" t="str">
        <f>CUMUL_Maladie_mnt!$H$6</f>
        <v>en %</v>
      </c>
      <c r="H6" s="23"/>
    </row>
    <row r="7" spans="1:8" s="28" customFormat="1" ht="16.5" customHeight="1" x14ac:dyDescent="0.2">
      <c r="A7" s="24"/>
      <c r="B7" s="25" t="s">
        <v>170</v>
      </c>
      <c r="C7" s="192"/>
      <c r="D7" s="192"/>
      <c r="E7" s="192"/>
      <c r="F7" s="228"/>
      <c r="G7" s="193"/>
      <c r="H7" s="27"/>
    </row>
    <row r="8" spans="1:8" ht="6.75" customHeight="1" x14ac:dyDescent="0.2">
      <c r="B8" s="29"/>
      <c r="C8" s="30"/>
      <c r="D8" s="30"/>
      <c r="E8" s="30"/>
      <c r="F8" s="222"/>
      <c r="G8" s="179"/>
      <c r="H8" s="20"/>
    </row>
    <row r="9" spans="1:8" s="28" customFormat="1" ht="12.75" customHeight="1" x14ac:dyDescent="0.2">
      <c r="A9" s="24"/>
      <c r="B9" s="31" t="s">
        <v>88</v>
      </c>
      <c r="C9" s="30"/>
      <c r="D9" s="30"/>
      <c r="E9" s="30"/>
      <c r="F9" s="222"/>
      <c r="G9" s="179"/>
      <c r="H9" s="27"/>
    </row>
    <row r="10" spans="1:8" ht="10.5" customHeight="1" x14ac:dyDescent="0.2">
      <c r="B10" s="16" t="s">
        <v>22</v>
      </c>
      <c r="C10" s="30">
        <v>88823308</v>
      </c>
      <c r="D10" s="30">
        <v>32691765</v>
      </c>
      <c r="E10" s="30">
        <v>121515073</v>
      </c>
      <c r="F10" s="222">
        <v>1469307</v>
      </c>
      <c r="G10" s="179">
        <v>2.0941285707392732E-2</v>
      </c>
      <c r="H10" s="20"/>
    </row>
    <row r="11" spans="1:8" ht="10.5" customHeight="1" x14ac:dyDescent="0.2">
      <c r="B11" s="16" t="s">
        <v>23</v>
      </c>
      <c r="C11" s="30">
        <v>1711383</v>
      </c>
      <c r="D11" s="30">
        <v>5366324</v>
      </c>
      <c r="E11" s="30">
        <v>7077707</v>
      </c>
      <c r="F11" s="222">
        <v>3114</v>
      </c>
      <c r="G11" s="179">
        <v>-8.5994461243230735E-2</v>
      </c>
      <c r="H11" s="20"/>
    </row>
    <row r="12" spans="1:8" ht="10.5" customHeight="1" x14ac:dyDescent="0.2">
      <c r="B12" s="33" t="s">
        <v>193</v>
      </c>
      <c r="C12" s="30">
        <v>368051.89999999781</v>
      </c>
      <c r="D12" s="30">
        <v>1409418.5499999998</v>
      </c>
      <c r="E12" s="30">
        <v>1777470.4499999976</v>
      </c>
      <c r="F12" s="222">
        <v>1364561.4</v>
      </c>
      <c r="G12" s="179">
        <v>-0.10733920094346194</v>
      </c>
      <c r="H12" s="20"/>
    </row>
    <row r="13" spans="1:8" ht="10.5" customHeight="1" x14ac:dyDescent="0.2">
      <c r="B13" s="33" t="s">
        <v>194</v>
      </c>
      <c r="C13" s="30">
        <v>4721422</v>
      </c>
      <c r="D13" s="30">
        <v>2050949.5</v>
      </c>
      <c r="E13" s="30">
        <v>6772371.5</v>
      </c>
      <c r="F13" s="222">
        <v>352641.5</v>
      </c>
      <c r="G13" s="179">
        <v>3.017641335736343E-2</v>
      </c>
      <c r="H13" s="20"/>
    </row>
    <row r="14" spans="1:8" x14ac:dyDescent="0.2">
      <c r="B14" s="33" t="s">
        <v>322</v>
      </c>
      <c r="C14" s="30">
        <v>229862</v>
      </c>
      <c r="D14" s="30">
        <v>60156</v>
      </c>
      <c r="E14" s="30">
        <v>290018</v>
      </c>
      <c r="F14" s="222">
        <v>16870</v>
      </c>
      <c r="G14" s="179">
        <v>7.6912794043927812E-2</v>
      </c>
      <c r="H14" s="20"/>
    </row>
    <row r="15" spans="1:8" x14ac:dyDescent="0.2">
      <c r="B15" s="33" t="s">
        <v>324</v>
      </c>
      <c r="C15" s="30">
        <v>32</v>
      </c>
      <c r="D15" s="30">
        <v>3</v>
      </c>
      <c r="E15" s="30">
        <v>35</v>
      </c>
      <c r="F15" s="222">
        <v>3</v>
      </c>
      <c r="G15" s="179">
        <v>0.45833333333333326</v>
      </c>
      <c r="H15" s="20"/>
    </row>
    <row r="16" spans="1:8" x14ac:dyDescent="0.2">
      <c r="B16" s="33" t="s">
        <v>325</v>
      </c>
      <c r="C16" s="30">
        <v>100</v>
      </c>
      <c r="D16" s="30">
        <v>1962</v>
      </c>
      <c r="E16" s="30">
        <v>2062</v>
      </c>
      <c r="F16" s="222">
        <v>1862</v>
      </c>
      <c r="G16" s="179">
        <v>-1.1031175059951992E-2</v>
      </c>
      <c r="H16" s="20"/>
    </row>
    <row r="17" spans="1:8" x14ac:dyDescent="0.2">
      <c r="B17" s="33" t="s">
        <v>320</v>
      </c>
      <c r="C17" s="30">
        <v>1117942</v>
      </c>
      <c r="D17" s="30">
        <v>536757</v>
      </c>
      <c r="E17" s="30">
        <v>1654699</v>
      </c>
      <c r="F17" s="222">
        <v>38417</v>
      </c>
      <c r="G17" s="179">
        <v>-7.3707138566711072E-2</v>
      </c>
      <c r="H17" s="20"/>
    </row>
    <row r="18" spans="1:8" x14ac:dyDescent="0.2">
      <c r="B18" s="33" t="s">
        <v>321</v>
      </c>
      <c r="C18" s="30">
        <v>135776</v>
      </c>
      <c r="D18" s="30">
        <v>6598</v>
      </c>
      <c r="E18" s="30">
        <v>142374</v>
      </c>
      <c r="F18" s="222">
        <v>361</v>
      </c>
      <c r="G18" s="179">
        <v>0.25365643188602327</v>
      </c>
      <c r="H18" s="20"/>
    </row>
    <row r="19" spans="1:8" x14ac:dyDescent="0.2">
      <c r="B19" s="33" t="s">
        <v>323</v>
      </c>
      <c r="C19" s="30">
        <v>3237710</v>
      </c>
      <c r="D19" s="30">
        <v>1445473.5</v>
      </c>
      <c r="E19" s="30">
        <v>4683183.5</v>
      </c>
      <c r="F19" s="222">
        <v>295128.5</v>
      </c>
      <c r="G19" s="179">
        <v>6.3720686932670523E-2</v>
      </c>
      <c r="H19" s="20"/>
    </row>
    <row r="20" spans="1:8" x14ac:dyDescent="0.2">
      <c r="B20" s="16" t="s">
        <v>195</v>
      </c>
      <c r="C20" s="30">
        <v>5089473.8999999976</v>
      </c>
      <c r="D20" s="30">
        <v>3460368.05</v>
      </c>
      <c r="E20" s="30">
        <v>8549841.9499999993</v>
      </c>
      <c r="F20" s="222">
        <v>1717202.9</v>
      </c>
      <c r="G20" s="179">
        <v>-1.7927002022714023E-3</v>
      </c>
      <c r="H20" s="20"/>
    </row>
    <row r="21" spans="1:8" x14ac:dyDescent="0.2">
      <c r="B21" s="35"/>
      <c r="C21" s="30"/>
      <c r="D21" s="30"/>
      <c r="E21" s="30"/>
      <c r="F21" s="222"/>
      <c r="G21" s="179"/>
      <c r="H21" s="34"/>
    </row>
    <row r="22" spans="1:8" s="28" customFormat="1" ht="12.75" customHeight="1" x14ac:dyDescent="0.2">
      <c r="A22" s="24"/>
      <c r="B22" s="31" t="s">
        <v>102</v>
      </c>
      <c r="C22" s="30"/>
      <c r="D22" s="30"/>
      <c r="E22" s="30"/>
      <c r="F22" s="222"/>
      <c r="G22" s="179"/>
      <c r="H22" s="36"/>
    </row>
    <row r="23" spans="1:8" ht="10.5" customHeight="1" x14ac:dyDescent="0.2">
      <c r="B23" s="16" t="s">
        <v>22</v>
      </c>
      <c r="C23" s="30">
        <v>34357506</v>
      </c>
      <c r="D23" s="30">
        <v>12959348</v>
      </c>
      <c r="E23" s="30">
        <v>47316854</v>
      </c>
      <c r="F23" s="222">
        <v>3419025</v>
      </c>
      <c r="G23" s="179">
        <v>1.5976040094643151E-2</v>
      </c>
      <c r="H23" s="20"/>
    </row>
    <row r="24" spans="1:8" ht="10.5" customHeight="1" x14ac:dyDescent="0.2">
      <c r="B24" s="16" t="s">
        <v>23</v>
      </c>
      <c r="C24" s="30">
        <v>13889</v>
      </c>
      <c r="D24" s="30">
        <v>23122</v>
      </c>
      <c r="E24" s="30">
        <v>37011</v>
      </c>
      <c r="F24" s="222">
        <v>73</v>
      </c>
      <c r="G24" s="179">
        <v>-0.16259022105572773</v>
      </c>
      <c r="H24" s="34"/>
    </row>
    <row r="25" spans="1:8" ht="10.5" customHeight="1" x14ac:dyDescent="0.2">
      <c r="B25" s="33" t="s">
        <v>193</v>
      </c>
      <c r="C25" s="30">
        <v>1690865.0799999996</v>
      </c>
      <c r="D25" s="30">
        <v>12400738.879999999</v>
      </c>
      <c r="E25" s="30">
        <v>14091603.959999999</v>
      </c>
      <c r="F25" s="222">
        <v>11969148.1</v>
      </c>
      <c r="G25" s="179">
        <v>1.4509044997119691E-3</v>
      </c>
      <c r="H25" s="34"/>
    </row>
    <row r="26" spans="1:8" ht="10.5" customHeight="1" x14ac:dyDescent="0.2">
      <c r="B26" s="33" t="s">
        <v>194</v>
      </c>
      <c r="C26" s="30">
        <v>72414415</v>
      </c>
      <c r="D26" s="30">
        <v>38080706</v>
      </c>
      <c r="E26" s="30">
        <v>110495121</v>
      </c>
      <c r="F26" s="222">
        <v>17878331.5</v>
      </c>
      <c r="G26" s="179">
        <v>4.8905339446332574E-2</v>
      </c>
      <c r="H26" s="34"/>
    </row>
    <row r="27" spans="1:8" ht="10.5" customHeight="1" x14ac:dyDescent="0.2">
      <c r="B27" s="33" t="s">
        <v>322</v>
      </c>
      <c r="C27" s="30">
        <v>1254243.5</v>
      </c>
      <c r="D27" s="30">
        <v>3930533</v>
      </c>
      <c r="E27" s="30">
        <v>5184776.5</v>
      </c>
      <c r="F27" s="222">
        <v>3356390</v>
      </c>
      <c r="G27" s="179">
        <v>3.8554570182624204E-2</v>
      </c>
      <c r="H27" s="34"/>
    </row>
    <row r="28" spans="1:8" ht="10.5" customHeight="1" x14ac:dyDescent="0.2">
      <c r="B28" s="33" t="s">
        <v>324</v>
      </c>
      <c r="C28" s="30">
        <v>4217</v>
      </c>
      <c r="D28" s="30">
        <v>2353</v>
      </c>
      <c r="E28" s="30">
        <v>6570</v>
      </c>
      <c r="F28" s="222">
        <v>5509</v>
      </c>
      <c r="G28" s="179">
        <v>-0.12760589563139024</v>
      </c>
      <c r="H28" s="34"/>
    </row>
    <row r="29" spans="1:8" ht="10.5" customHeight="1" x14ac:dyDescent="0.2">
      <c r="B29" s="33" t="s">
        <v>325</v>
      </c>
      <c r="C29" s="30">
        <v>54038</v>
      </c>
      <c r="D29" s="30">
        <v>4950383</v>
      </c>
      <c r="E29" s="30">
        <v>5004421</v>
      </c>
      <c r="F29" s="222">
        <v>4937996</v>
      </c>
      <c r="G29" s="179">
        <v>3.4063577575519144E-2</v>
      </c>
      <c r="H29" s="34"/>
    </row>
    <row r="30" spans="1:8" ht="10.5" customHeight="1" x14ac:dyDescent="0.2">
      <c r="B30" s="33" t="s">
        <v>320</v>
      </c>
      <c r="C30" s="30">
        <v>11834703</v>
      </c>
      <c r="D30" s="30">
        <v>4382555</v>
      </c>
      <c r="E30" s="30">
        <v>16217258</v>
      </c>
      <c r="F30" s="222">
        <v>487824</v>
      </c>
      <c r="G30" s="179">
        <v>4.5675638730843238E-2</v>
      </c>
      <c r="H30" s="34"/>
    </row>
    <row r="31" spans="1:8" ht="10.5" customHeight="1" x14ac:dyDescent="0.2">
      <c r="B31" s="33" t="s">
        <v>321</v>
      </c>
      <c r="C31" s="30">
        <v>28804970</v>
      </c>
      <c r="D31" s="30">
        <v>8775973</v>
      </c>
      <c r="E31" s="30">
        <v>37580943</v>
      </c>
      <c r="F31" s="222">
        <v>2395820</v>
      </c>
      <c r="G31" s="179">
        <v>6.1931113398214999E-2</v>
      </c>
      <c r="H31" s="34"/>
    </row>
    <row r="32" spans="1:8" ht="10.5" customHeight="1" x14ac:dyDescent="0.2">
      <c r="B32" s="33" t="s">
        <v>323</v>
      </c>
      <c r="C32" s="30">
        <v>30462243.5</v>
      </c>
      <c r="D32" s="30">
        <v>16038909</v>
      </c>
      <c r="E32" s="30">
        <v>46501152.5</v>
      </c>
      <c r="F32" s="222">
        <v>6694792.5</v>
      </c>
      <c r="G32" s="179">
        <v>4.2492440800031117E-2</v>
      </c>
      <c r="H32" s="34"/>
    </row>
    <row r="33" spans="1:8" ht="10.5" customHeight="1" x14ac:dyDescent="0.2">
      <c r="B33" s="269" t="s">
        <v>195</v>
      </c>
      <c r="C33" s="30">
        <v>74105280.079999998</v>
      </c>
      <c r="D33" s="30">
        <v>50481444.880000003</v>
      </c>
      <c r="E33" s="30">
        <v>124586724.96000001</v>
      </c>
      <c r="F33" s="222">
        <v>29847479.600000001</v>
      </c>
      <c r="G33" s="179">
        <v>4.3313552043111825E-2</v>
      </c>
      <c r="H33" s="34"/>
    </row>
    <row r="34" spans="1:8" ht="10.5" customHeight="1" x14ac:dyDescent="0.2">
      <c r="B34" s="16" t="s">
        <v>196</v>
      </c>
      <c r="C34" s="30">
        <v>33651</v>
      </c>
      <c r="D34" s="30">
        <v>2513</v>
      </c>
      <c r="E34" s="30">
        <v>36164</v>
      </c>
      <c r="F34" s="222">
        <v>138</v>
      </c>
      <c r="G34" s="179">
        <v>-0.24810279227394638</v>
      </c>
      <c r="H34" s="34"/>
    </row>
    <row r="35" spans="1:8" ht="10.5" customHeight="1" x14ac:dyDescent="0.2">
      <c r="B35" s="16" t="s">
        <v>197</v>
      </c>
      <c r="C35" s="30">
        <v>23626</v>
      </c>
      <c r="D35" s="30">
        <v>1739</v>
      </c>
      <c r="E35" s="30">
        <v>25365</v>
      </c>
      <c r="F35" s="222">
        <v>47</v>
      </c>
      <c r="G35" s="179">
        <v>-0.15758884091663894</v>
      </c>
      <c r="H35" s="34"/>
    </row>
    <row r="36" spans="1:8" ht="10.5" customHeight="1" x14ac:dyDescent="0.2">
      <c r="B36" s="16" t="s">
        <v>198</v>
      </c>
      <c r="C36" s="30">
        <v>147860.32</v>
      </c>
      <c r="D36" s="30">
        <v>2029732</v>
      </c>
      <c r="E36" s="30">
        <v>2177592.3199999998</v>
      </c>
      <c r="F36" s="222"/>
      <c r="G36" s="179">
        <v>-4.3417435245060143E-2</v>
      </c>
      <c r="H36" s="34"/>
    </row>
    <row r="37" spans="1:8" ht="9" customHeight="1" x14ac:dyDescent="0.2">
      <c r="B37" s="16" t="s">
        <v>303</v>
      </c>
      <c r="C37" s="30"/>
      <c r="D37" s="30"/>
      <c r="E37" s="30"/>
      <c r="F37" s="222"/>
      <c r="G37" s="179"/>
      <c r="H37" s="34"/>
    </row>
    <row r="38" spans="1:8" s="28" customFormat="1" ht="13.5" customHeight="1" x14ac:dyDescent="0.2">
      <c r="A38" s="24"/>
      <c r="B38" s="31" t="s">
        <v>113</v>
      </c>
      <c r="C38" s="30"/>
      <c r="D38" s="30"/>
      <c r="E38" s="30"/>
      <c r="F38" s="222"/>
      <c r="G38" s="179"/>
      <c r="H38" s="36"/>
    </row>
    <row r="39" spans="1:8" ht="10.5" customHeight="1" x14ac:dyDescent="0.2">
      <c r="B39" s="16" t="s">
        <v>22</v>
      </c>
      <c r="C39" s="30">
        <v>123180814</v>
      </c>
      <c r="D39" s="30">
        <v>45651113</v>
      </c>
      <c r="E39" s="30">
        <v>168831927</v>
      </c>
      <c r="F39" s="222">
        <v>4888332</v>
      </c>
      <c r="G39" s="179">
        <v>1.9544837334604104E-2</v>
      </c>
      <c r="H39" s="34"/>
    </row>
    <row r="40" spans="1:8" ht="10.5" customHeight="1" x14ac:dyDescent="0.2">
      <c r="B40" s="16" t="s">
        <v>23</v>
      </c>
      <c r="C40" s="30">
        <v>1725272</v>
      </c>
      <c r="D40" s="30">
        <v>5389446</v>
      </c>
      <c r="E40" s="30">
        <v>7114718</v>
      </c>
      <c r="F40" s="222">
        <v>3187</v>
      </c>
      <c r="G40" s="179">
        <v>-8.6429153657021973E-2</v>
      </c>
      <c r="H40" s="34"/>
    </row>
    <row r="41" spans="1:8" s="28" customFormat="1" ht="10.5" customHeight="1" x14ac:dyDescent="0.2">
      <c r="A41" s="24"/>
      <c r="B41" s="33" t="s">
        <v>193</v>
      </c>
      <c r="C41" s="30">
        <v>2058916.9799999974</v>
      </c>
      <c r="D41" s="30">
        <v>13810157.43</v>
      </c>
      <c r="E41" s="30">
        <v>15869074.409999998</v>
      </c>
      <c r="F41" s="222">
        <v>13333709.5</v>
      </c>
      <c r="G41" s="179">
        <v>-1.2035465856640948E-2</v>
      </c>
      <c r="H41" s="27"/>
    </row>
    <row r="42" spans="1:8" ht="10.5" customHeight="1" x14ac:dyDescent="0.2">
      <c r="B42" s="33" t="s">
        <v>194</v>
      </c>
      <c r="C42" s="30">
        <v>77135837</v>
      </c>
      <c r="D42" s="30">
        <v>40131655.5</v>
      </c>
      <c r="E42" s="30">
        <v>117267492.5</v>
      </c>
      <c r="F42" s="222">
        <v>18230973</v>
      </c>
      <c r="G42" s="179">
        <v>4.7805207033093655E-2</v>
      </c>
      <c r="H42" s="34"/>
    </row>
    <row r="43" spans="1:8" ht="10.5" customHeight="1" x14ac:dyDescent="0.2">
      <c r="B43" s="33" t="s">
        <v>322</v>
      </c>
      <c r="C43" s="30">
        <v>1484105.5</v>
      </c>
      <c r="D43" s="30">
        <v>3990689</v>
      </c>
      <c r="E43" s="30">
        <v>5474794.5</v>
      </c>
      <c r="F43" s="222">
        <v>3373260</v>
      </c>
      <c r="G43" s="179">
        <v>4.0517860945675332E-2</v>
      </c>
      <c r="H43" s="34"/>
    </row>
    <row r="44" spans="1:8" ht="10.5" customHeight="1" x14ac:dyDescent="0.2">
      <c r="B44" s="33" t="s">
        <v>324</v>
      </c>
      <c r="C44" s="30">
        <v>4249</v>
      </c>
      <c r="D44" s="30">
        <v>2356</v>
      </c>
      <c r="E44" s="343">
        <v>6605</v>
      </c>
      <c r="F44" s="222">
        <v>5512</v>
      </c>
      <c r="G44" s="344">
        <v>-0.12574454003970881</v>
      </c>
      <c r="H44" s="34"/>
    </row>
    <row r="45" spans="1:8" ht="10.5" customHeight="1" x14ac:dyDescent="0.2">
      <c r="B45" s="33" t="s">
        <v>325</v>
      </c>
      <c r="C45" s="30">
        <v>54138</v>
      </c>
      <c r="D45" s="30">
        <v>4952345</v>
      </c>
      <c r="E45" s="343">
        <v>5006483</v>
      </c>
      <c r="F45" s="222">
        <v>4939858</v>
      </c>
      <c r="G45" s="344">
        <v>3.4044158059241436E-2</v>
      </c>
      <c r="H45" s="34"/>
    </row>
    <row r="46" spans="1:8" ht="10.5" customHeight="1" x14ac:dyDescent="0.2">
      <c r="B46" s="33" t="s">
        <v>320</v>
      </c>
      <c r="C46" s="30">
        <v>12952645</v>
      </c>
      <c r="D46" s="30">
        <v>4919312</v>
      </c>
      <c r="E46" s="343">
        <v>17871957</v>
      </c>
      <c r="F46" s="222">
        <v>526241</v>
      </c>
      <c r="G46" s="344">
        <v>3.3344999351555993E-2</v>
      </c>
      <c r="H46" s="34"/>
    </row>
    <row r="47" spans="1:8" ht="10.5" customHeight="1" x14ac:dyDescent="0.2">
      <c r="B47" s="33" t="s">
        <v>321</v>
      </c>
      <c r="C47" s="30">
        <v>28940746</v>
      </c>
      <c r="D47" s="30">
        <v>8782571</v>
      </c>
      <c r="E47" s="343">
        <v>37723317</v>
      </c>
      <c r="F47" s="222">
        <v>2396181</v>
      </c>
      <c r="G47" s="344">
        <v>6.254440757084212E-2</v>
      </c>
      <c r="H47" s="34"/>
    </row>
    <row r="48" spans="1:8" ht="10.5" customHeight="1" x14ac:dyDescent="0.2">
      <c r="B48" s="33" t="s">
        <v>323</v>
      </c>
      <c r="C48" s="30">
        <v>33699953.5</v>
      </c>
      <c r="D48" s="30">
        <v>17484382.5</v>
      </c>
      <c r="E48" s="343">
        <v>51184336</v>
      </c>
      <c r="F48" s="222">
        <v>6989921</v>
      </c>
      <c r="G48" s="344">
        <v>4.4399469605096886E-2</v>
      </c>
      <c r="H48" s="34"/>
    </row>
    <row r="49" spans="1:8" ht="10.5" customHeight="1" x14ac:dyDescent="0.2">
      <c r="B49" s="269" t="s">
        <v>195</v>
      </c>
      <c r="C49" s="30">
        <v>79194753.980000004</v>
      </c>
      <c r="D49" s="30">
        <v>53941812.93</v>
      </c>
      <c r="E49" s="343">
        <v>133136566.90999998</v>
      </c>
      <c r="F49" s="222">
        <v>31564682.5</v>
      </c>
      <c r="G49" s="344">
        <v>4.0294760348627223E-2</v>
      </c>
      <c r="H49" s="34"/>
    </row>
    <row r="50" spans="1:8" ht="10.5" customHeight="1" x14ac:dyDescent="0.2">
      <c r="B50" s="16" t="s">
        <v>196</v>
      </c>
      <c r="C50" s="30">
        <v>33651</v>
      </c>
      <c r="D50" s="30">
        <v>2513</v>
      </c>
      <c r="E50" s="343">
        <v>36164</v>
      </c>
      <c r="F50" s="222">
        <v>138</v>
      </c>
      <c r="G50" s="344">
        <v>-0.24810279227394638</v>
      </c>
      <c r="H50" s="34"/>
    </row>
    <row r="51" spans="1:8" s="28" customFormat="1" ht="10.5" customHeight="1" x14ac:dyDescent="0.2">
      <c r="A51" s="24"/>
      <c r="B51" s="16" t="s">
        <v>197</v>
      </c>
      <c r="C51" s="30">
        <v>23626</v>
      </c>
      <c r="D51" s="30">
        <v>1739</v>
      </c>
      <c r="E51" s="343">
        <v>25365</v>
      </c>
      <c r="F51" s="222">
        <v>47</v>
      </c>
      <c r="G51" s="344">
        <v>-0.15758884091663894</v>
      </c>
      <c r="H51" s="27"/>
    </row>
    <row r="52" spans="1:8" ht="10.5" customHeight="1" x14ac:dyDescent="0.2">
      <c r="B52" s="16" t="s">
        <v>198</v>
      </c>
      <c r="C52" s="30">
        <v>147860.32</v>
      </c>
      <c r="D52" s="30">
        <v>2029732</v>
      </c>
      <c r="E52" s="343">
        <v>2177592.3199999998</v>
      </c>
      <c r="F52" s="222"/>
      <c r="G52" s="344">
        <v>-4.3417435245060143E-2</v>
      </c>
      <c r="H52" s="34"/>
    </row>
    <row r="53" spans="1:8" ht="10.5" customHeight="1" x14ac:dyDescent="0.2">
      <c r="B53" s="16" t="s">
        <v>303</v>
      </c>
      <c r="C53" s="30"/>
      <c r="D53" s="30"/>
      <c r="E53" s="343"/>
      <c r="F53" s="222"/>
      <c r="G53" s="344"/>
      <c r="H53" s="34"/>
    </row>
    <row r="54" spans="1:8" ht="9.75" customHeight="1" x14ac:dyDescent="0.2">
      <c r="B54" s="31" t="s">
        <v>122</v>
      </c>
      <c r="C54" s="30"/>
      <c r="D54" s="30"/>
      <c r="E54" s="30"/>
      <c r="F54" s="222"/>
      <c r="G54" s="179"/>
      <c r="H54" s="34"/>
    </row>
    <row r="55" spans="1:8" ht="10.5" customHeight="1" x14ac:dyDescent="0.2">
      <c r="B55" s="16" t="s">
        <v>22</v>
      </c>
      <c r="C55" s="30">
        <v>2248515</v>
      </c>
      <c r="D55" s="30">
        <v>242191</v>
      </c>
      <c r="E55" s="30">
        <v>2490706</v>
      </c>
      <c r="F55" s="222">
        <v>148</v>
      </c>
      <c r="G55" s="179">
        <v>0.11970225261594392</v>
      </c>
      <c r="H55" s="34"/>
    </row>
    <row r="56" spans="1:8" ht="10.5" customHeight="1" x14ac:dyDescent="0.2">
      <c r="B56" s="16" t="s">
        <v>23</v>
      </c>
      <c r="C56" s="30">
        <v>18616</v>
      </c>
      <c r="D56" s="30">
        <v>986</v>
      </c>
      <c r="E56" s="30">
        <v>19602</v>
      </c>
      <c r="F56" s="222"/>
      <c r="G56" s="179">
        <v>-2.5212591376995386E-2</v>
      </c>
      <c r="H56" s="34"/>
    </row>
    <row r="57" spans="1:8" s="28" customFormat="1" ht="7.5" customHeight="1" x14ac:dyDescent="0.2">
      <c r="A57" s="24"/>
      <c r="B57" s="35"/>
      <c r="C57" s="30"/>
      <c r="D57" s="30"/>
      <c r="E57" s="30"/>
      <c r="F57" s="222"/>
      <c r="G57" s="179"/>
      <c r="H57" s="36"/>
    </row>
    <row r="58" spans="1:8" s="28" customFormat="1" ht="10.5" customHeight="1" x14ac:dyDescent="0.2">
      <c r="A58" s="24"/>
      <c r="B58" s="31" t="s">
        <v>121</v>
      </c>
      <c r="C58" s="30"/>
      <c r="D58" s="30"/>
      <c r="E58" s="30"/>
      <c r="F58" s="222"/>
      <c r="G58" s="179"/>
      <c r="H58" s="36"/>
    </row>
    <row r="59" spans="1:8" s="28" customFormat="1" ht="10.5" customHeight="1" x14ac:dyDescent="0.2">
      <c r="A59" s="24"/>
      <c r="B59" s="16" t="s">
        <v>22</v>
      </c>
      <c r="C59" s="30">
        <v>6258002</v>
      </c>
      <c r="D59" s="30">
        <v>421941</v>
      </c>
      <c r="E59" s="30">
        <v>6679943</v>
      </c>
      <c r="F59" s="222">
        <v>147</v>
      </c>
      <c r="G59" s="179">
        <v>2.151875137535364E-2</v>
      </c>
      <c r="H59" s="36"/>
    </row>
    <row r="60" spans="1:8" s="28" customFormat="1" ht="10.5" customHeight="1" x14ac:dyDescent="0.2">
      <c r="A60" s="24"/>
      <c r="B60" s="16" t="s">
        <v>169</v>
      </c>
      <c r="C60" s="30">
        <v>1716</v>
      </c>
      <c r="D60" s="30">
        <v>516</v>
      </c>
      <c r="E60" s="30">
        <v>2232</v>
      </c>
      <c r="F60" s="222"/>
      <c r="G60" s="179">
        <v>0.73157486423584173</v>
      </c>
      <c r="H60" s="36"/>
    </row>
    <row r="61" spans="1:8" s="28" customFormat="1" ht="10.5" customHeight="1" x14ac:dyDescent="0.2">
      <c r="A61" s="24"/>
      <c r="B61" s="16" t="s">
        <v>199</v>
      </c>
      <c r="C61" s="30">
        <v>28573798.219999999</v>
      </c>
      <c r="D61" s="30">
        <v>740608.04</v>
      </c>
      <c r="E61" s="30">
        <v>29314406.259999998</v>
      </c>
      <c r="F61" s="222">
        <v>698</v>
      </c>
      <c r="G61" s="179">
        <v>3.8841838112430693E-2</v>
      </c>
      <c r="H61" s="36"/>
    </row>
    <row r="62" spans="1:8" s="28" customFormat="1" ht="10.5" customHeight="1" x14ac:dyDescent="0.2">
      <c r="A62" s="24"/>
      <c r="B62" s="16" t="s">
        <v>200</v>
      </c>
      <c r="C62" s="30">
        <v>41012</v>
      </c>
      <c r="D62" s="30">
        <v>287623</v>
      </c>
      <c r="E62" s="30">
        <v>328635</v>
      </c>
      <c r="F62" s="222">
        <v>104</v>
      </c>
      <c r="G62" s="179">
        <v>0.10249124407885035</v>
      </c>
      <c r="H62" s="36"/>
    </row>
    <row r="63" spans="1:8" s="28" customFormat="1" ht="10.5" customHeight="1" x14ac:dyDescent="0.2">
      <c r="A63" s="24"/>
      <c r="B63" s="16" t="s">
        <v>201</v>
      </c>
      <c r="C63" s="30">
        <v>2823096</v>
      </c>
      <c r="D63" s="30">
        <v>750924</v>
      </c>
      <c r="E63" s="30">
        <v>3574020</v>
      </c>
      <c r="F63" s="222">
        <v>56559</v>
      </c>
      <c r="G63" s="179">
        <v>3.9655327389237716E-2</v>
      </c>
      <c r="H63" s="36"/>
    </row>
    <row r="64" spans="1:8" s="28" customFormat="1" ht="10.5" customHeight="1" x14ac:dyDescent="0.2">
      <c r="A64" s="24"/>
      <c r="B64" s="16" t="s">
        <v>202</v>
      </c>
      <c r="C64" s="30">
        <v>32193913</v>
      </c>
      <c r="D64" s="30">
        <v>1928831</v>
      </c>
      <c r="E64" s="30">
        <v>34122744</v>
      </c>
      <c r="F64" s="222">
        <v>25070</v>
      </c>
      <c r="G64" s="179">
        <v>4.5584876493937054E-2</v>
      </c>
      <c r="H64" s="36"/>
    </row>
    <row r="65" spans="1:8" s="28" customFormat="1" ht="10.5" customHeight="1" x14ac:dyDescent="0.2">
      <c r="A65" s="24"/>
      <c r="B65" s="16" t="s">
        <v>203</v>
      </c>
      <c r="C65" s="30">
        <v>8533305</v>
      </c>
      <c r="D65" s="30">
        <v>641763</v>
      </c>
      <c r="E65" s="30">
        <v>9175068</v>
      </c>
      <c r="F65" s="222">
        <v>44</v>
      </c>
      <c r="G65" s="179">
        <v>2.7853728415818679E-3</v>
      </c>
      <c r="H65" s="36"/>
    </row>
    <row r="66" spans="1:8" s="28" customFormat="1" ht="10.5" customHeight="1" x14ac:dyDescent="0.2">
      <c r="A66" s="24"/>
      <c r="B66" s="16" t="s">
        <v>204</v>
      </c>
      <c r="C66" s="30">
        <v>9895769.7300000004</v>
      </c>
      <c r="D66" s="30">
        <v>130098335.3</v>
      </c>
      <c r="E66" s="30">
        <v>139994105.03</v>
      </c>
      <c r="F66" s="222"/>
      <c r="G66" s="179">
        <v>4.6213766202699569E-2</v>
      </c>
      <c r="H66" s="36"/>
    </row>
    <row r="67" spans="1:8" s="28" customFormat="1" ht="6.75" customHeight="1" x14ac:dyDescent="0.2">
      <c r="A67" s="24"/>
      <c r="B67" s="35"/>
      <c r="C67" s="30"/>
      <c r="D67" s="30"/>
      <c r="E67" s="30"/>
      <c r="F67" s="222"/>
      <c r="G67" s="179"/>
      <c r="H67" s="36"/>
    </row>
    <row r="68" spans="1:8" s="28" customFormat="1" ht="12" customHeight="1" x14ac:dyDescent="0.2">
      <c r="A68" s="24"/>
      <c r="B68" s="31" t="s">
        <v>243</v>
      </c>
      <c r="C68" s="30"/>
      <c r="D68" s="30"/>
      <c r="E68" s="30"/>
      <c r="F68" s="222"/>
      <c r="G68" s="179"/>
      <c r="H68" s="36"/>
    </row>
    <row r="69" spans="1:8" s="28" customFormat="1" ht="10.5" customHeight="1" x14ac:dyDescent="0.2">
      <c r="A69" s="24"/>
      <c r="B69" s="16" t="s">
        <v>22</v>
      </c>
      <c r="C69" s="30">
        <v>7174769</v>
      </c>
      <c r="D69" s="30">
        <v>2869685</v>
      </c>
      <c r="E69" s="30">
        <v>10044454</v>
      </c>
      <c r="F69" s="222"/>
      <c r="G69" s="179">
        <v>0.12253332384147875</v>
      </c>
      <c r="H69" s="36"/>
    </row>
    <row r="70" spans="1:8" s="28" customFormat="1" ht="10.5" customHeight="1" x14ac:dyDescent="0.2">
      <c r="A70" s="24"/>
      <c r="B70" s="16" t="s">
        <v>23</v>
      </c>
      <c r="C70" s="30">
        <v>16290</v>
      </c>
      <c r="D70" s="30">
        <v>62797</v>
      </c>
      <c r="E70" s="30">
        <v>79087</v>
      </c>
      <c r="F70" s="222"/>
      <c r="G70" s="179">
        <v>7.0102562714799976E-2</v>
      </c>
      <c r="H70" s="36"/>
    </row>
    <row r="71" spans="1:8" s="28" customFormat="1" ht="10.5" customHeight="1" x14ac:dyDescent="0.2">
      <c r="A71" s="24"/>
      <c r="B71" s="33" t="s">
        <v>193</v>
      </c>
      <c r="C71" s="30">
        <v>2979758.12</v>
      </c>
      <c r="D71" s="30">
        <v>1625786.6600000001</v>
      </c>
      <c r="E71" s="30">
        <v>4605544.78</v>
      </c>
      <c r="F71" s="222"/>
      <c r="G71" s="179">
        <v>5.4697715352534759E-2</v>
      </c>
      <c r="H71" s="36"/>
    </row>
    <row r="72" spans="1:8" ht="10.5" customHeight="1" x14ac:dyDescent="0.2">
      <c r="B72" s="33" t="s">
        <v>194</v>
      </c>
      <c r="C72" s="30">
        <v>5298466.5</v>
      </c>
      <c r="D72" s="30">
        <v>1426271.5</v>
      </c>
      <c r="E72" s="30">
        <v>6724738</v>
      </c>
      <c r="F72" s="222"/>
      <c r="G72" s="179">
        <v>6.0850215049421008E-2</v>
      </c>
      <c r="H72" s="34"/>
    </row>
    <row r="73" spans="1:8" ht="10.5" customHeight="1" x14ac:dyDescent="0.2">
      <c r="B73" s="33" t="s">
        <v>322</v>
      </c>
      <c r="C73" s="30">
        <v>80271.5</v>
      </c>
      <c r="D73" s="30">
        <v>56496</v>
      </c>
      <c r="E73" s="30">
        <v>136767.5</v>
      </c>
      <c r="F73" s="222"/>
      <c r="G73" s="179">
        <v>0.44075742013641994</v>
      </c>
      <c r="H73" s="34"/>
    </row>
    <row r="74" spans="1:8" ht="10.5" customHeight="1" x14ac:dyDescent="0.2">
      <c r="B74" s="33" t="s">
        <v>324</v>
      </c>
      <c r="C74" s="30">
        <v>92</v>
      </c>
      <c r="D74" s="30">
        <v>67</v>
      </c>
      <c r="E74" s="30">
        <v>159</v>
      </c>
      <c r="F74" s="222"/>
      <c r="G74" s="179">
        <v>0.16911764705882359</v>
      </c>
      <c r="H74" s="34"/>
    </row>
    <row r="75" spans="1:8" ht="10.5" customHeight="1" x14ac:dyDescent="0.2">
      <c r="B75" s="33" t="s">
        <v>325</v>
      </c>
      <c r="C75" s="30">
        <v>571</v>
      </c>
      <c r="D75" s="30">
        <v>22100</v>
      </c>
      <c r="E75" s="30">
        <v>22671</v>
      </c>
      <c r="F75" s="222"/>
      <c r="G75" s="179">
        <v>-0.35099622122981788</v>
      </c>
      <c r="H75" s="34"/>
    </row>
    <row r="76" spans="1:8" ht="10.5" customHeight="1" x14ac:dyDescent="0.2">
      <c r="B76" s="33" t="s">
        <v>320</v>
      </c>
      <c r="C76" s="30">
        <v>344965</v>
      </c>
      <c r="D76" s="30">
        <v>94966.5</v>
      </c>
      <c r="E76" s="30">
        <v>439931.5</v>
      </c>
      <c r="F76" s="222"/>
      <c r="G76" s="179">
        <v>5.6973749333282031E-2</v>
      </c>
      <c r="H76" s="34"/>
    </row>
    <row r="77" spans="1:8" ht="10.5" customHeight="1" x14ac:dyDescent="0.2">
      <c r="B77" s="33" t="s">
        <v>321</v>
      </c>
      <c r="C77" s="30">
        <v>1432264.5</v>
      </c>
      <c r="D77" s="30">
        <v>163847</v>
      </c>
      <c r="E77" s="30">
        <v>1596111.5</v>
      </c>
      <c r="F77" s="222"/>
      <c r="G77" s="179">
        <v>0.11888437635491389</v>
      </c>
      <c r="H77" s="34"/>
    </row>
    <row r="78" spans="1:8" ht="10.5" customHeight="1" x14ac:dyDescent="0.2">
      <c r="B78" s="33" t="s">
        <v>323</v>
      </c>
      <c r="C78" s="30">
        <v>3440302.5</v>
      </c>
      <c r="D78" s="30">
        <v>1088795</v>
      </c>
      <c r="E78" s="30">
        <v>4529097.5</v>
      </c>
      <c r="F78" s="222"/>
      <c r="G78" s="179">
        <v>3.7291177786827001E-2</v>
      </c>
      <c r="H78" s="34"/>
    </row>
    <row r="79" spans="1:8" ht="10.5" customHeight="1" x14ac:dyDescent="0.2">
      <c r="B79" s="16" t="s">
        <v>195</v>
      </c>
      <c r="C79" s="30">
        <v>8278224.6200000001</v>
      </c>
      <c r="D79" s="30">
        <v>3052058.16</v>
      </c>
      <c r="E79" s="30">
        <v>11330282.780000001</v>
      </c>
      <c r="F79" s="222"/>
      <c r="G79" s="179">
        <v>5.8340702597725391E-2</v>
      </c>
      <c r="H79" s="34"/>
    </row>
    <row r="80" spans="1:8" ht="10.5" customHeight="1" x14ac:dyDescent="0.2">
      <c r="B80" s="16" t="s">
        <v>196</v>
      </c>
      <c r="C80" s="30">
        <v>7289</v>
      </c>
      <c r="D80" s="30">
        <v>697</v>
      </c>
      <c r="E80" s="30">
        <v>7986</v>
      </c>
      <c r="F80" s="222"/>
      <c r="G80" s="179">
        <v>3.5260565206118644E-2</v>
      </c>
      <c r="H80" s="34"/>
    </row>
    <row r="81" spans="1:8" ht="10.5" customHeight="1" x14ac:dyDescent="0.2">
      <c r="B81" s="16" t="s">
        <v>197</v>
      </c>
      <c r="C81" s="30">
        <v>3091</v>
      </c>
      <c r="D81" s="30">
        <v>248</v>
      </c>
      <c r="E81" s="30">
        <v>3339</v>
      </c>
      <c r="F81" s="222"/>
      <c r="G81" s="179">
        <v>9.1890124264224937E-2</v>
      </c>
      <c r="H81" s="34"/>
    </row>
    <row r="82" spans="1:8" s="28" customFormat="1" ht="10.5" customHeight="1" x14ac:dyDescent="0.2">
      <c r="A82" s="24"/>
      <c r="B82" s="16" t="s">
        <v>198</v>
      </c>
      <c r="C82" s="30">
        <v>3960</v>
      </c>
      <c r="D82" s="30">
        <v>70610</v>
      </c>
      <c r="E82" s="30">
        <v>74570</v>
      </c>
      <c r="F82" s="222"/>
      <c r="G82" s="179">
        <v>-0.34264230114863492</v>
      </c>
      <c r="H82" s="36"/>
    </row>
    <row r="83" spans="1:8" s="28" customFormat="1" ht="10.5" customHeight="1" x14ac:dyDescent="0.2">
      <c r="A83" s="24"/>
      <c r="B83" s="16" t="s">
        <v>200</v>
      </c>
      <c r="C83" s="46">
        <v>6585</v>
      </c>
      <c r="D83" s="46">
        <v>84991</v>
      </c>
      <c r="E83" s="46">
        <v>91576</v>
      </c>
      <c r="F83" s="222"/>
      <c r="G83" s="190">
        <v>-9.2983637732261037E-2</v>
      </c>
      <c r="H83" s="47"/>
    </row>
    <row r="84" spans="1:8" s="28" customFormat="1" ht="10.5" customHeight="1" x14ac:dyDescent="0.2">
      <c r="A84" s="24"/>
      <c r="B84" s="16" t="s">
        <v>201</v>
      </c>
      <c r="C84" s="46">
        <v>494438</v>
      </c>
      <c r="D84" s="46">
        <v>216926</v>
      </c>
      <c r="E84" s="345">
        <v>711364</v>
      </c>
      <c r="F84" s="222"/>
      <c r="G84" s="346">
        <v>-7.8273191850215529E-3</v>
      </c>
      <c r="H84" s="47"/>
    </row>
    <row r="85" spans="1:8" s="28" customFormat="1" ht="10.5" customHeight="1" x14ac:dyDescent="0.2">
      <c r="A85" s="24"/>
      <c r="B85" s="16" t="s">
        <v>202</v>
      </c>
      <c r="C85" s="46">
        <v>5715334</v>
      </c>
      <c r="D85" s="46">
        <v>426867</v>
      </c>
      <c r="E85" s="345">
        <v>6142201</v>
      </c>
      <c r="F85" s="222"/>
      <c r="G85" s="346">
        <v>4.5785589641510915E-2</v>
      </c>
      <c r="H85" s="47"/>
    </row>
    <row r="86" spans="1:8" s="28" customFormat="1" ht="10.5" customHeight="1" x14ac:dyDescent="0.2">
      <c r="A86" s="24"/>
      <c r="B86" s="16" t="s">
        <v>203</v>
      </c>
      <c r="C86" s="46">
        <v>1763379</v>
      </c>
      <c r="D86" s="46">
        <v>177539</v>
      </c>
      <c r="E86" s="345">
        <v>1940918</v>
      </c>
      <c r="F86" s="222"/>
      <c r="G86" s="346">
        <v>2.1763804133132947E-2</v>
      </c>
      <c r="H86" s="47"/>
    </row>
    <row r="87" spans="1:8" s="28" customFormat="1" ht="10.5" customHeight="1" x14ac:dyDescent="0.2">
      <c r="A87" s="24"/>
      <c r="B87" s="16" t="s">
        <v>204</v>
      </c>
      <c r="C87" s="46">
        <v>1153238.42</v>
      </c>
      <c r="D87" s="46">
        <v>14532773.25</v>
      </c>
      <c r="E87" s="345">
        <v>15686011.67</v>
      </c>
      <c r="F87" s="222"/>
      <c r="G87" s="346">
        <v>9.5749613394208177E-2</v>
      </c>
      <c r="H87" s="47"/>
    </row>
    <row r="88" spans="1:8" ht="10.5" customHeight="1" x14ac:dyDescent="0.2">
      <c r="B88" s="16" t="s">
        <v>303</v>
      </c>
      <c r="C88" s="348"/>
      <c r="D88" s="46"/>
      <c r="E88" s="345"/>
      <c r="F88" s="222"/>
      <c r="G88" s="346"/>
      <c r="H88" s="47"/>
    </row>
    <row r="89" spans="1:8" s="28" customFormat="1" ht="11.25" customHeight="1" x14ac:dyDescent="0.2">
      <c r="A89" s="24"/>
      <c r="B89" s="31" t="s">
        <v>278</v>
      </c>
      <c r="C89" s="348"/>
      <c r="D89" s="46"/>
      <c r="E89" s="345"/>
      <c r="F89" s="222"/>
      <c r="G89" s="346"/>
      <c r="H89" s="47"/>
    </row>
    <row r="90" spans="1:8" ht="10.5" customHeight="1" x14ac:dyDescent="0.2">
      <c r="B90" s="16" t="s">
        <v>22</v>
      </c>
      <c r="C90" s="348">
        <v>138862100</v>
      </c>
      <c r="D90" s="46">
        <v>49184930</v>
      </c>
      <c r="E90" s="345">
        <v>188047030</v>
      </c>
      <c r="F90" s="222">
        <v>4888627</v>
      </c>
      <c r="G90" s="346">
        <v>2.5857986782158005E-2</v>
      </c>
      <c r="H90" s="47"/>
    </row>
    <row r="91" spans="1:8" ht="10.5" customHeight="1" x14ac:dyDescent="0.2">
      <c r="B91" s="16" t="s">
        <v>23</v>
      </c>
      <c r="C91" s="348">
        <v>1761894</v>
      </c>
      <c r="D91" s="46">
        <v>5453745</v>
      </c>
      <c r="E91" s="345">
        <v>7215639</v>
      </c>
      <c r="F91" s="222">
        <v>3187</v>
      </c>
      <c r="G91" s="346">
        <v>-8.4671721182334458E-2</v>
      </c>
      <c r="H91" s="47"/>
    </row>
    <row r="92" spans="1:8" ht="10.5" customHeight="1" x14ac:dyDescent="0.2">
      <c r="B92" s="33" t="s">
        <v>193</v>
      </c>
      <c r="C92" s="348">
        <v>34197102.319999993</v>
      </c>
      <c r="D92" s="46">
        <v>16192395.130000001</v>
      </c>
      <c r="E92" s="46">
        <v>50389497.449999996</v>
      </c>
      <c r="F92" s="222">
        <v>13334603.5</v>
      </c>
      <c r="G92" s="190">
        <v>2.5186215168633064E-2</v>
      </c>
      <c r="H92" s="47"/>
    </row>
    <row r="93" spans="1:8" ht="10.5" customHeight="1" x14ac:dyDescent="0.2">
      <c r="B93" s="33" t="s">
        <v>194</v>
      </c>
      <c r="C93" s="348">
        <v>82434303.5</v>
      </c>
      <c r="D93" s="46">
        <v>41557927</v>
      </c>
      <c r="E93" s="46">
        <v>123992230.5</v>
      </c>
      <c r="F93" s="222">
        <v>18230973</v>
      </c>
      <c r="G93" s="190">
        <v>4.8504471506997549E-2</v>
      </c>
      <c r="H93" s="47"/>
    </row>
    <row r="94" spans="1:8" ht="10.5" customHeight="1" x14ac:dyDescent="0.2">
      <c r="B94" s="33" t="s">
        <v>322</v>
      </c>
      <c r="C94" s="348">
        <v>1564377</v>
      </c>
      <c r="D94" s="46">
        <v>4047185</v>
      </c>
      <c r="E94" s="46">
        <v>5611562</v>
      </c>
      <c r="F94" s="222">
        <v>3373260</v>
      </c>
      <c r="G94" s="190">
        <v>4.7610833350602011E-2</v>
      </c>
      <c r="H94" s="47"/>
    </row>
    <row r="95" spans="1:8" ht="10.5" customHeight="1" x14ac:dyDescent="0.2">
      <c r="B95" s="33" t="s">
        <v>324</v>
      </c>
      <c r="C95" s="348">
        <v>4341</v>
      </c>
      <c r="D95" s="46">
        <v>2423</v>
      </c>
      <c r="E95" s="46">
        <v>6764</v>
      </c>
      <c r="F95" s="222">
        <v>5512</v>
      </c>
      <c r="G95" s="190">
        <v>-0.12053049018333117</v>
      </c>
      <c r="H95" s="47"/>
    </row>
    <row r="96" spans="1:8" ht="10.5" customHeight="1" x14ac:dyDescent="0.2">
      <c r="B96" s="33" t="s">
        <v>325</v>
      </c>
      <c r="C96" s="348">
        <v>54709</v>
      </c>
      <c r="D96" s="46">
        <v>4974445</v>
      </c>
      <c r="E96" s="46">
        <v>5029154</v>
      </c>
      <c r="F96" s="222">
        <v>4939858</v>
      </c>
      <c r="G96" s="190">
        <v>3.1286033156399329E-2</v>
      </c>
      <c r="H96" s="47"/>
    </row>
    <row r="97" spans="2:8" ht="10.5" customHeight="1" x14ac:dyDescent="0.2">
      <c r="B97" s="33" t="s">
        <v>320</v>
      </c>
      <c r="C97" s="348">
        <v>13297610</v>
      </c>
      <c r="D97" s="46">
        <v>5014278.5</v>
      </c>
      <c r="E97" s="46">
        <v>18311888.5</v>
      </c>
      <c r="F97" s="222">
        <v>526241</v>
      </c>
      <c r="G97" s="190">
        <v>3.3900273071708176E-2</v>
      </c>
      <c r="H97" s="47"/>
    </row>
    <row r="98" spans="2:8" ht="10.5" customHeight="1" x14ac:dyDescent="0.2">
      <c r="B98" s="33" t="s">
        <v>321</v>
      </c>
      <c r="C98" s="348">
        <v>30373010.5</v>
      </c>
      <c r="D98" s="46">
        <v>8946418</v>
      </c>
      <c r="E98" s="46">
        <v>39319428.5</v>
      </c>
      <c r="F98" s="222">
        <v>2396181</v>
      </c>
      <c r="G98" s="190">
        <v>6.4720729468862537E-2</v>
      </c>
      <c r="H98" s="47"/>
    </row>
    <row r="99" spans="2:8" ht="10.5" customHeight="1" x14ac:dyDescent="0.2">
      <c r="B99" s="33" t="s">
        <v>323</v>
      </c>
      <c r="C99" s="348">
        <v>37140256</v>
      </c>
      <c r="D99" s="46">
        <v>18573177.5</v>
      </c>
      <c r="E99" s="46">
        <v>55713433.5</v>
      </c>
      <c r="F99" s="222">
        <v>6989921</v>
      </c>
      <c r="G99" s="190">
        <v>4.3817981166288655E-2</v>
      </c>
      <c r="H99" s="47"/>
    </row>
    <row r="100" spans="2:8" ht="10.5" customHeight="1" x14ac:dyDescent="0.2">
      <c r="B100" s="16" t="s">
        <v>195</v>
      </c>
      <c r="C100" s="348">
        <v>116631405.82000001</v>
      </c>
      <c r="D100" s="46">
        <v>57750322.130000003</v>
      </c>
      <c r="E100" s="46">
        <v>174381727.95000002</v>
      </c>
      <c r="F100" s="222">
        <v>31565576.5</v>
      </c>
      <c r="G100" s="190">
        <v>4.1658145447769579E-2</v>
      </c>
      <c r="H100" s="47"/>
    </row>
    <row r="101" spans="2:8" ht="10.5" customHeight="1" x14ac:dyDescent="0.2">
      <c r="B101" s="16" t="s">
        <v>196</v>
      </c>
      <c r="C101" s="348">
        <v>40940</v>
      </c>
      <c r="D101" s="46">
        <v>3210</v>
      </c>
      <c r="E101" s="46">
        <v>44150</v>
      </c>
      <c r="F101" s="222">
        <v>138</v>
      </c>
      <c r="G101" s="190">
        <v>-0.20893730626578988</v>
      </c>
      <c r="H101" s="47"/>
    </row>
    <row r="102" spans="2:8" ht="10.5" customHeight="1" x14ac:dyDescent="0.2">
      <c r="B102" s="16" t="s">
        <v>197</v>
      </c>
      <c r="C102" s="348">
        <v>26717</v>
      </c>
      <c r="D102" s="46">
        <v>1987</v>
      </c>
      <c r="E102" s="46">
        <v>28704</v>
      </c>
      <c r="F102" s="222">
        <v>47</v>
      </c>
      <c r="G102" s="190">
        <v>-0.13458755426917512</v>
      </c>
      <c r="H102" s="47"/>
    </row>
    <row r="103" spans="2:8" ht="10.5" customHeight="1" x14ac:dyDescent="0.2">
      <c r="B103" s="16" t="s">
        <v>198</v>
      </c>
      <c r="C103" s="348">
        <v>151820.32</v>
      </c>
      <c r="D103" s="46">
        <v>2100342</v>
      </c>
      <c r="E103" s="46">
        <v>2252162.3199999998</v>
      </c>
      <c r="F103" s="222"/>
      <c r="G103" s="190">
        <v>-5.7620633554397505E-2</v>
      </c>
      <c r="H103" s="47"/>
    </row>
    <row r="104" spans="2:8" ht="10.5" customHeight="1" x14ac:dyDescent="0.2">
      <c r="B104" s="16" t="s">
        <v>200</v>
      </c>
      <c r="C104" s="348">
        <v>47597</v>
      </c>
      <c r="D104" s="46">
        <v>372614</v>
      </c>
      <c r="E104" s="46">
        <v>420211</v>
      </c>
      <c r="F104" s="222">
        <v>104</v>
      </c>
      <c r="G104" s="190">
        <v>5.3033720254205052E-2</v>
      </c>
      <c r="H104" s="47"/>
    </row>
    <row r="105" spans="2:8" ht="10.5" customHeight="1" x14ac:dyDescent="0.2">
      <c r="B105" s="16" t="s">
        <v>201</v>
      </c>
      <c r="C105" s="348">
        <v>3317534</v>
      </c>
      <c r="D105" s="46">
        <v>967850</v>
      </c>
      <c r="E105" s="46">
        <v>4285384</v>
      </c>
      <c r="F105" s="222">
        <v>56559</v>
      </c>
      <c r="G105" s="190">
        <v>3.1461200436231573E-2</v>
      </c>
      <c r="H105" s="47"/>
    </row>
    <row r="106" spans="2:8" ht="10.5" customHeight="1" x14ac:dyDescent="0.2">
      <c r="B106" s="16" t="s">
        <v>202</v>
      </c>
      <c r="C106" s="348">
        <v>37909247</v>
      </c>
      <c r="D106" s="46">
        <v>2355698</v>
      </c>
      <c r="E106" s="46">
        <v>40264945</v>
      </c>
      <c r="F106" s="222">
        <v>25070</v>
      </c>
      <c r="G106" s="190">
        <v>4.561548922601677E-2</v>
      </c>
      <c r="H106" s="47"/>
    </row>
    <row r="107" spans="2:8" ht="10.5" customHeight="1" x14ac:dyDescent="0.2">
      <c r="B107" s="16" t="s">
        <v>203</v>
      </c>
      <c r="C107" s="348">
        <v>10296684</v>
      </c>
      <c r="D107" s="46">
        <v>819302</v>
      </c>
      <c r="E107" s="46">
        <v>11115986</v>
      </c>
      <c r="F107" s="222">
        <v>44</v>
      </c>
      <c r="G107" s="190">
        <v>6.0481526241047412E-3</v>
      </c>
      <c r="H107" s="47"/>
    </row>
    <row r="108" spans="2:8" ht="10.5" customHeight="1" x14ac:dyDescent="0.2">
      <c r="B108" s="16" t="s">
        <v>204</v>
      </c>
      <c r="C108" s="348">
        <v>11049008.15</v>
      </c>
      <c r="D108" s="46">
        <v>144631108.55000001</v>
      </c>
      <c r="E108" s="46">
        <v>155680116.69999999</v>
      </c>
      <c r="F108" s="222"/>
      <c r="G108" s="190">
        <v>5.1001068052165532E-2</v>
      </c>
      <c r="H108" s="47"/>
    </row>
    <row r="109" spans="2:8" ht="10.5" customHeight="1" x14ac:dyDescent="0.2">
      <c r="B109" s="21" t="s">
        <v>303</v>
      </c>
      <c r="C109" s="398"/>
      <c r="D109" s="399"/>
      <c r="E109" s="399"/>
      <c r="F109" s="342"/>
      <c r="G109" s="347"/>
      <c r="H109" s="47"/>
    </row>
    <row r="110" spans="2:8" ht="9.75" customHeight="1" x14ac:dyDescent="0.2">
      <c r="B110" s="43"/>
      <c r="C110" s="49"/>
      <c r="D110" s="49"/>
      <c r="E110" s="49"/>
      <c r="F110" s="348"/>
      <c r="G110" s="348"/>
      <c r="H110" s="47"/>
    </row>
    <row r="111" spans="2:8" ht="15" customHeight="1" x14ac:dyDescent="0.25">
      <c r="B111" s="7" t="s">
        <v>288</v>
      </c>
      <c r="C111" s="8"/>
      <c r="D111" s="8"/>
      <c r="E111" s="8"/>
      <c r="F111" s="349"/>
      <c r="G111" s="349"/>
      <c r="H111" s="8"/>
    </row>
    <row r="112" spans="2:8" ht="9.75" customHeight="1" x14ac:dyDescent="0.2">
      <c r="B112" s="9"/>
      <c r="C112" s="261" t="str">
        <f>$C$3</f>
        <v>PERIODE DU 1.1 AU 31.7.2024</v>
      </c>
      <c r="D112" s="262"/>
      <c r="F112" s="350"/>
      <c r="G112" s="350"/>
    </row>
    <row r="113" spans="1:8" ht="14.25" customHeight="1" x14ac:dyDescent="0.2">
      <c r="B113" s="12" t="s">
        <v>172</v>
      </c>
      <c r="C113" s="13"/>
      <c r="D113" s="13"/>
      <c r="E113" s="13"/>
      <c r="F113" s="353"/>
      <c r="G113" s="351"/>
      <c r="H113" s="15"/>
    </row>
    <row r="114" spans="1:8" ht="12" customHeight="1" x14ac:dyDescent="0.2">
      <c r="B114" s="16" t="s">
        <v>4</v>
      </c>
      <c r="C114" s="17" t="s">
        <v>1</v>
      </c>
      <c r="D114" s="17" t="s">
        <v>2</v>
      </c>
      <c r="E114" s="18" t="s">
        <v>6</v>
      </c>
      <c r="F114" s="219" t="s">
        <v>3</v>
      </c>
      <c r="G114" s="19" t="str">
        <f>CUMUL_Maladie_mnt!$H$5</f>
        <v>PCAP</v>
      </c>
      <c r="H114" s="20"/>
    </row>
    <row r="115" spans="1:8" ht="9.75" customHeight="1" x14ac:dyDescent="0.2">
      <c r="B115" s="21"/>
      <c r="C115" s="45" t="s">
        <v>5</v>
      </c>
      <c r="D115" s="44" t="s">
        <v>5</v>
      </c>
      <c r="E115" s="44"/>
      <c r="F115" s="220" t="s">
        <v>87</v>
      </c>
      <c r="G115" s="22" t="str">
        <f>CUMUL_Maladie_mnt!$H$6</f>
        <v>en %</v>
      </c>
      <c r="H115" s="23"/>
    </row>
    <row r="116" spans="1:8" s="28" customFormat="1" ht="18" customHeight="1" x14ac:dyDescent="0.2">
      <c r="A116" s="24"/>
      <c r="B116" s="52" t="s">
        <v>163</v>
      </c>
      <c r="C116" s="238"/>
      <c r="D116" s="238"/>
      <c r="E116" s="238"/>
      <c r="F116" s="222"/>
      <c r="G116" s="239"/>
      <c r="H116" s="27"/>
    </row>
    <row r="117" spans="1:8" ht="6.75" customHeight="1" x14ac:dyDescent="0.2">
      <c r="B117" s="16"/>
      <c r="C117" s="238"/>
      <c r="D117" s="238"/>
      <c r="E117" s="238"/>
      <c r="F117" s="222"/>
      <c r="G117" s="239"/>
      <c r="H117" s="20"/>
    </row>
    <row r="118" spans="1:8" s="28" customFormat="1" ht="15" customHeight="1" x14ac:dyDescent="0.2">
      <c r="A118" s="54"/>
      <c r="B118" s="31" t="s">
        <v>124</v>
      </c>
      <c r="C118" s="238"/>
      <c r="D118" s="238"/>
      <c r="E118" s="238"/>
      <c r="F118" s="222"/>
      <c r="G118" s="239"/>
      <c r="H118" s="27"/>
    </row>
    <row r="119" spans="1:8" ht="10.5" customHeight="1" x14ac:dyDescent="0.2">
      <c r="A119" s="2"/>
      <c r="B119" s="37" t="s">
        <v>205</v>
      </c>
      <c r="C119" s="238">
        <v>132456116.98000564</v>
      </c>
      <c r="D119" s="238">
        <v>452630440.70999247</v>
      </c>
      <c r="E119" s="238">
        <v>585086557.68999815</v>
      </c>
      <c r="F119" s="222">
        <v>1585279.08</v>
      </c>
      <c r="G119" s="239">
        <v>1.0561183984328482E-2</v>
      </c>
      <c r="H119" s="20"/>
    </row>
    <row r="120" spans="1:8" ht="10.5" customHeight="1" x14ac:dyDescent="0.2">
      <c r="A120" s="2"/>
      <c r="B120" s="37" t="s">
        <v>206</v>
      </c>
      <c r="C120" s="238">
        <v>2055373.4200000006</v>
      </c>
      <c r="D120" s="238">
        <v>21008354.019999985</v>
      </c>
      <c r="E120" s="238">
        <v>23063727.439999983</v>
      </c>
      <c r="F120" s="222"/>
      <c r="G120" s="239"/>
      <c r="H120" s="20"/>
    </row>
    <row r="121" spans="1:8" ht="10.5" customHeight="1" x14ac:dyDescent="0.2">
      <c r="A121" s="2"/>
      <c r="B121" s="37" t="s">
        <v>226</v>
      </c>
      <c r="C121" s="238">
        <v>9775372.3599999957</v>
      </c>
      <c r="D121" s="238">
        <v>71270793.059999958</v>
      </c>
      <c r="E121" s="238">
        <v>81046165.419999957</v>
      </c>
      <c r="F121" s="222"/>
      <c r="G121" s="239"/>
      <c r="H121" s="20"/>
    </row>
    <row r="122" spans="1:8" ht="10.5" hidden="1" customHeight="1" x14ac:dyDescent="0.2">
      <c r="A122" s="2"/>
      <c r="B122" s="37"/>
      <c r="C122" s="238"/>
      <c r="D122" s="238"/>
      <c r="E122" s="238"/>
      <c r="F122" s="222"/>
      <c r="G122" s="239"/>
      <c r="H122" s="20"/>
    </row>
    <row r="123" spans="1:8" ht="10.5" hidden="1" customHeight="1" x14ac:dyDescent="0.2">
      <c r="A123" s="2"/>
      <c r="B123" s="37"/>
      <c r="C123" s="238"/>
      <c r="D123" s="238"/>
      <c r="E123" s="238"/>
      <c r="F123" s="222"/>
      <c r="G123" s="239"/>
      <c r="H123" s="20"/>
    </row>
    <row r="124" spans="1:8" ht="10.5" hidden="1" customHeight="1" x14ac:dyDescent="0.2">
      <c r="A124" s="2"/>
      <c r="B124" s="37"/>
      <c r="C124" s="238"/>
      <c r="D124" s="238"/>
      <c r="E124" s="238"/>
      <c r="F124" s="222"/>
      <c r="G124" s="239"/>
      <c r="H124" s="20"/>
    </row>
    <row r="125" spans="1:8" ht="10.5" hidden="1" customHeight="1" x14ac:dyDescent="0.2">
      <c r="A125" s="2"/>
      <c r="B125" s="16"/>
      <c r="C125" s="238"/>
      <c r="D125" s="238"/>
      <c r="E125" s="238"/>
      <c r="F125" s="222"/>
      <c r="G125" s="239"/>
      <c r="H125" s="20"/>
    </row>
    <row r="126" spans="1:8" s="28" customFormat="1" ht="10.5" customHeight="1" x14ac:dyDescent="0.2">
      <c r="A126" s="54"/>
      <c r="B126" s="35" t="s">
        <v>227</v>
      </c>
      <c r="C126" s="238">
        <v>144299089.76000565</v>
      </c>
      <c r="D126" s="238">
        <v>544928893.78999257</v>
      </c>
      <c r="E126" s="238">
        <v>689227983.54999828</v>
      </c>
      <c r="F126" s="222">
        <v>1585279.08</v>
      </c>
      <c r="G126" s="239">
        <v>-0.19867152421642365</v>
      </c>
      <c r="H126" s="27"/>
    </row>
    <row r="127" spans="1:8" ht="7.5" customHeight="1" x14ac:dyDescent="0.2">
      <c r="A127" s="2"/>
      <c r="B127" s="35"/>
      <c r="C127" s="238"/>
      <c r="D127" s="238"/>
      <c r="E127" s="238"/>
      <c r="F127" s="222"/>
      <c r="G127" s="239"/>
      <c r="H127" s="20"/>
    </row>
    <row r="128" spans="1:8" s="28" customFormat="1" ht="15.75" customHeight="1" x14ac:dyDescent="0.2">
      <c r="A128" s="54"/>
      <c r="B128" s="31"/>
      <c r="C128" s="238"/>
      <c r="D128" s="238"/>
      <c r="E128" s="238"/>
      <c r="F128" s="222"/>
      <c r="G128" s="239"/>
      <c r="H128" s="27"/>
    </row>
    <row r="129" spans="1:8" ht="10.5" customHeight="1" x14ac:dyDescent="0.2">
      <c r="A129" s="2"/>
      <c r="B129" s="37" t="s">
        <v>132</v>
      </c>
      <c r="C129" s="238">
        <v>134869924.12008733</v>
      </c>
      <c r="D129" s="238">
        <v>299340427.46993393</v>
      </c>
      <c r="E129" s="238">
        <v>434210351.59002119</v>
      </c>
      <c r="F129" s="222">
        <v>6367710.3500000322</v>
      </c>
      <c r="G129" s="239">
        <v>0.14295497985132943</v>
      </c>
      <c r="H129" s="20"/>
    </row>
    <row r="130" spans="1:8" ht="10.5" customHeight="1" x14ac:dyDescent="0.2">
      <c r="A130" s="2"/>
      <c r="B130" s="37" t="s">
        <v>207</v>
      </c>
      <c r="C130" s="238">
        <v>4043948.2500001881</v>
      </c>
      <c r="D130" s="238">
        <v>25887152.899997979</v>
      </c>
      <c r="E130" s="238">
        <v>29931101.149998166</v>
      </c>
      <c r="F130" s="222">
        <v>16665110.769998321</v>
      </c>
      <c r="G130" s="239">
        <v>-0.31824390570060923</v>
      </c>
      <c r="H130" s="20"/>
    </row>
    <row r="131" spans="1:8" ht="10.5" customHeight="1" x14ac:dyDescent="0.2">
      <c r="A131" s="2"/>
      <c r="B131" s="37" t="s">
        <v>208</v>
      </c>
      <c r="C131" s="238">
        <v>758390131.46972692</v>
      </c>
      <c r="D131" s="238">
        <v>268407674.43996885</v>
      </c>
      <c r="E131" s="238">
        <v>1026797805.9096959</v>
      </c>
      <c r="F131" s="222">
        <v>10666396.110000176</v>
      </c>
      <c r="G131" s="239">
        <v>3.3783963248192439E-2</v>
      </c>
      <c r="H131" s="20"/>
    </row>
    <row r="132" spans="1:8" ht="10.5" hidden="1" customHeight="1" x14ac:dyDescent="0.2">
      <c r="A132" s="2"/>
      <c r="B132" s="37" t="s">
        <v>209</v>
      </c>
      <c r="C132" s="238"/>
      <c r="D132" s="238"/>
      <c r="E132" s="238"/>
      <c r="F132" s="222"/>
      <c r="G132" s="239"/>
      <c r="H132" s="20"/>
    </row>
    <row r="133" spans="1:8" ht="10.5" hidden="1" customHeight="1" x14ac:dyDescent="0.2">
      <c r="A133" s="2"/>
      <c r="B133" s="37"/>
      <c r="C133" s="238"/>
      <c r="D133" s="238"/>
      <c r="E133" s="238"/>
      <c r="F133" s="222"/>
      <c r="G133" s="239"/>
      <c r="H133" s="20"/>
    </row>
    <row r="134" spans="1:8" ht="10.5" hidden="1" customHeight="1" x14ac:dyDescent="0.2">
      <c r="A134" s="2"/>
      <c r="B134" s="16"/>
      <c r="C134" s="238"/>
      <c r="D134" s="238"/>
      <c r="E134" s="238"/>
      <c r="F134" s="222"/>
      <c r="G134" s="239"/>
      <c r="H134" s="20"/>
    </row>
    <row r="135" spans="1:8" ht="10.5" customHeight="1" x14ac:dyDescent="0.2">
      <c r="A135" s="2"/>
      <c r="B135" s="35" t="s">
        <v>228</v>
      </c>
      <c r="C135" s="238">
        <v>897304058.83981442</v>
      </c>
      <c r="D135" s="238">
        <v>593640346.80990064</v>
      </c>
      <c r="E135" s="238">
        <v>1490944405.6497152</v>
      </c>
      <c r="F135" s="222">
        <v>33699217.229998529</v>
      </c>
      <c r="G135" s="239">
        <v>5.2144382713855242E-2</v>
      </c>
      <c r="H135" s="20"/>
    </row>
    <row r="136" spans="1:8" ht="6.75" customHeight="1" x14ac:dyDescent="0.2">
      <c r="A136" s="2"/>
      <c r="B136" s="35"/>
      <c r="C136" s="238"/>
      <c r="D136" s="238"/>
      <c r="E136" s="238"/>
      <c r="F136" s="222"/>
      <c r="G136" s="239"/>
      <c r="H136" s="20"/>
    </row>
    <row r="137" spans="1:8" s="28" customFormat="1" ht="16.5" customHeight="1" x14ac:dyDescent="0.2">
      <c r="A137" s="54"/>
      <c r="B137" s="31" t="s">
        <v>136</v>
      </c>
      <c r="C137" s="238"/>
      <c r="D137" s="238"/>
      <c r="E137" s="238"/>
      <c r="F137" s="222"/>
      <c r="G137" s="239"/>
      <c r="H137" s="27"/>
    </row>
    <row r="138" spans="1:8" ht="10.5" customHeight="1" x14ac:dyDescent="0.2">
      <c r="A138" s="2"/>
      <c r="B138" s="37" t="s">
        <v>210</v>
      </c>
      <c r="C138" s="238">
        <v>182335807.16000247</v>
      </c>
      <c r="D138" s="238">
        <v>84163523.000000119</v>
      </c>
      <c r="E138" s="238">
        <v>266499330.16000259</v>
      </c>
      <c r="F138" s="222">
        <v>556545.08000000054</v>
      </c>
      <c r="G138" s="239">
        <v>3.0829501494533673E-2</v>
      </c>
      <c r="H138" s="20"/>
    </row>
    <row r="139" spans="1:8" ht="10.5" hidden="1" customHeight="1" x14ac:dyDescent="0.2">
      <c r="A139" s="2"/>
      <c r="B139" s="37"/>
      <c r="C139" s="238"/>
      <c r="D139" s="238"/>
      <c r="E139" s="238"/>
      <c r="F139" s="222"/>
      <c r="G139" s="239"/>
      <c r="H139" s="20"/>
    </row>
    <row r="140" spans="1:8" ht="10.5" hidden="1" customHeight="1" x14ac:dyDescent="0.2">
      <c r="A140" s="2"/>
      <c r="B140" s="16"/>
      <c r="C140" s="238"/>
      <c r="D140" s="238"/>
      <c r="E140" s="238"/>
      <c r="F140" s="222"/>
      <c r="G140" s="239"/>
      <c r="H140" s="20"/>
    </row>
    <row r="141" spans="1:8" s="28" customFormat="1" ht="10.5" customHeight="1" x14ac:dyDescent="0.2">
      <c r="A141" s="54"/>
      <c r="B141" s="35" t="s">
        <v>229</v>
      </c>
      <c r="C141" s="238">
        <v>182335807.16000247</v>
      </c>
      <c r="D141" s="238">
        <v>84164849.000000119</v>
      </c>
      <c r="E141" s="238">
        <v>266500656.16000259</v>
      </c>
      <c r="F141" s="222">
        <v>556545.08000000054</v>
      </c>
      <c r="G141" s="239">
        <v>3.0827230123363858E-2</v>
      </c>
      <c r="H141" s="27"/>
    </row>
    <row r="142" spans="1:8" ht="7.5" customHeight="1" x14ac:dyDescent="0.2">
      <c r="A142" s="2"/>
      <c r="B142" s="35"/>
      <c r="C142" s="238"/>
      <c r="D142" s="238"/>
      <c r="E142" s="238"/>
      <c r="F142" s="222"/>
      <c r="G142" s="239"/>
      <c r="H142" s="20"/>
    </row>
    <row r="143" spans="1:8" s="28" customFormat="1" ht="16.5" customHeight="1" x14ac:dyDescent="0.2">
      <c r="A143" s="54"/>
      <c r="B143" s="31" t="s">
        <v>141</v>
      </c>
      <c r="C143" s="238"/>
      <c r="D143" s="238"/>
      <c r="E143" s="238"/>
      <c r="F143" s="222"/>
      <c r="G143" s="239"/>
      <c r="H143" s="27"/>
    </row>
    <row r="144" spans="1:8" ht="10.5" customHeight="1" x14ac:dyDescent="0.2">
      <c r="A144" s="2"/>
      <c r="B144" s="37" t="s">
        <v>211</v>
      </c>
      <c r="C144" s="238">
        <v>55280228.619999386</v>
      </c>
      <c r="D144" s="238">
        <v>9269100.1400001347</v>
      </c>
      <c r="E144" s="238">
        <v>64549328.759999521</v>
      </c>
      <c r="F144" s="222">
        <v>13719.75</v>
      </c>
      <c r="G144" s="239">
        <v>0.13658714439187047</v>
      </c>
      <c r="H144" s="20"/>
    </row>
    <row r="145" spans="1:8" ht="10.5" hidden="1" customHeight="1" x14ac:dyDescent="0.2">
      <c r="A145" s="2"/>
      <c r="B145" s="37"/>
      <c r="C145" s="53"/>
      <c r="D145" s="53"/>
      <c r="E145" s="53"/>
      <c r="F145" s="222"/>
      <c r="G145" s="239"/>
      <c r="H145" s="20"/>
    </row>
    <row r="146" spans="1:8" s="57" customFormat="1" ht="10.5" hidden="1" customHeight="1" x14ac:dyDescent="0.2">
      <c r="A146" s="6"/>
      <c r="B146" s="16"/>
      <c r="C146" s="55"/>
      <c r="D146" s="55"/>
      <c r="E146" s="55"/>
      <c r="F146" s="222"/>
      <c r="G146" s="182"/>
      <c r="H146" s="56"/>
    </row>
    <row r="147" spans="1:8" s="57" customFormat="1" ht="10.5" customHeight="1" x14ac:dyDescent="0.2">
      <c r="A147" s="6"/>
      <c r="B147" s="35" t="s">
        <v>230</v>
      </c>
      <c r="C147" s="55">
        <v>55280228.619999386</v>
      </c>
      <c r="D147" s="55">
        <v>9269100.1400001347</v>
      </c>
      <c r="E147" s="55">
        <v>64549328.759999521</v>
      </c>
      <c r="F147" s="222">
        <v>13719.75</v>
      </c>
      <c r="G147" s="182">
        <v>0.13658714439187047</v>
      </c>
      <c r="H147" s="56"/>
    </row>
    <row r="148" spans="1:8" s="57" customFormat="1" ht="6.75" customHeight="1" x14ac:dyDescent="0.2">
      <c r="A148" s="6"/>
      <c r="B148" s="35"/>
      <c r="C148" s="55"/>
      <c r="D148" s="55"/>
      <c r="E148" s="55"/>
      <c r="F148" s="222"/>
      <c r="G148" s="182"/>
      <c r="H148" s="56"/>
    </row>
    <row r="149" spans="1:8" s="60" customFormat="1" ht="14.25" customHeight="1" x14ac:dyDescent="0.2">
      <c r="A149" s="24"/>
      <c r="B149" s="31" t="s">
        <v>139</v>
      </c>
      <c r="C149" s="55"/>
      <c r="D149" s="55"/>
      <c r="E149" s="55"/>
      <c r="F149" s="222"/>
      <c r="G149" s="182"/>
      <c r="H149" s="59"/>
    </row>
    <row r="150" spans="1:8" s="57" customFormat="1" ht="10.5" customHeight="1" x14ac:dyDescent="0.2">
      <c r="A150" s="6"/>
      <c r="B150" s="37" t="s">
        <v>212</v>
      </c>
      <c r="C150" s="55">
        <v>4044105.3100000159</v>
      </c>
      <c r="D150" s="55">
        <v>345501.58000000234</v>
      </c>
      <c r="E150" s="55">
        <v>4389606.8900000174</v>
      </c>
      <c r="F150" s="222">
        <v>42.85</v>
      </c>
      <c r="G150" s="182"/>
      <c r="H150" s="56"/>
    </row>
    <row r="151" spans="1:8" s="57" customFormat="1" ht="10.5" hidden="1" customHeight="1" x14ac:dyDescent="0.2">
      <c r="A151" s="6"/>
      <c r="B151" s="37"/>
      <c r="C151" s="55"/>
      <c r="D151" s="55"/>
      <c r="E151" s="55"/>
      <c r="F151" s="222"/>
      <c r="G151" s="182"/>
      <c r="H151" s="56"/>
    </row>
    <row r="152" spans="1:8" s="60" customFormat="1" ht="10.5" hidden="1" customHeight="1" x14ac:dyDescent="0.2">
      <c r="A152" s="24"/>
      <c r="B152" s="35" t="s">
        <v>231</v>
      </c>
      <c r="C152" s="55">
        <v>4044105.3100000159</v>
      </c>
      <c r="D152" s="55">
        <v>345831.58000000234</v>
      </c>
      <c r="E152" s="55">
        <v>4389936.8900000174</v>
      </c>
      <c r="F152" s="222">
        <v>42.85</v>
      </c>
      <c r="G152" s="182"/>
      <c r="H152" s="59"/>
    </row>
    <row r="153" spans="1:8" s="57" customFormat="1" ht="8.25" customHeight="1" x14ac:dyDescent="0.2">
      <c r="A153" s="6"/>
      <c r="B153" s="35"/>
      <c r="C153" s="55"/>
      <c r="D153" s="55"/>
      <c r="E153" s="55"/>
      <c r="F153" s="222"/>
      <c r="G153" s="182"/>
      <c r="H153" s="56"/>
    </row>
    <row r="154" spans="1:8" s="60" customFormat="1" ht="17.25" customHeight="1" x14ac:dyDescent="0.2">
      <c r="A154" s="24"/>
      <c r="B154" s="31" t="s">
        <v>122</v>
      </c>
      <c r="C154" s="55"/>
      <c r="D154" s="55"/>
      <c r="E154" s="55"/>
      <c r="F154" s="222"/>
      <c r="G154" s="182"/>
      <c r="H154" s="59"/>
    </row>
    <row r="155" spans="1:8" s="57" customFormat="1" ht="10.5" customHeight="1" x14ac:dyDescent="0.2">
      <c r="A155" s="6"/>
      <c r="B155" s="37" t="s">
        <v>213</v>
      </c>
      <c r="C155" s="55">
        <v>7682.83</v>
      </c>
      <c r="D155" s="55">
        <v>55833.55</v>
      </c>
      <c r="E155" s="55">
        <v>63516.380000000005</v>
      </c>
      <c r="F155" s="222"/>
      <c r="G155" s="182">
        <v>-8.6109058784003767E-2</v>
      </c>
      <c r="H155" s="56"/>
    </row>
    <row r="156" spans="1:8" s="57" customFormat="1" ht="10.5" hidden="1" customHeight="1" x14ac:dyDescent="0.2">
      <c r="A156" s="6"/>
      <c r="B156" s="37"/>
      <c r="C156" s="55"/>
      <c r="D156" s="55"/>
      <c r="E156" s="55"/>
      <c r="F156" s="222"/>
      <c r="G156" s="182"/>
      <c r="H156" s="56"/>
    </row>
    <row r="157" spans="1:8" s="57" customFormat="1" ht="12" customHeight="1" x14ac:dyDescent="0.2">
      <c r="A157" s="6"/>
      <c r="B157" s="35" t="s">
        <v>232</v>
      </c>
      <c r="C157" s="55">
        <v>7682.83</v>
      </c>
      <c r="D157" s="55">
        <v>55833.55</v>
      </c>
      <c r="E157" s="55">
        <v>63516.380000000005</v>
      </c>
      <c r="F157" s="222"/>
      <c r="G157" s="182">
        <v>-8.6109058784003767E-2</v>
      </c>
      <c r="H157" s="56"/>
    </row>
    <row r="158" spans="1:8" s="57" customFormat="1" x14ac:dyDescent="0.2">
      <c r="A158" s="6"/>
      <c r="B158" s="35"/>
      <c r="C158" s="55"/>
      <c r="D158" s="55"/>
      <c r="E158" s="55"/>
      <c r="F158" s="222"/>
      <c r="G158" s="182"/>
      <c r="H158" s="56"/>
    </row>
    <row r="159" spans="1:8" s="63" customFormat="1" ht="12" x14ac:dyDescent="0.2">
      <c r="A159" s="61"/>
      <c r="B159" s="31" t="s">
        <v>244</v>
      </c>
      <c r="C159" s="191"/>
      <c r="D159" s="191"/>
      <c r="E159" s="191"/>
      <c r="F159" s="222"/>
      <c r="G159" s="182"/>
      <c r="H159" s="62"/>
    </row>
    <row r="160" spans="1:8" s="60" customFormat="1" ht="13.5" customHeight="1" x14ac:dyDescent="0.2">
      <c r="A160" s="24"/>
      <c r="B160" s="37" t="s">
        <v>213</v>
      </c>
      <c r="C160" s="55">
        <v>88.6</v>
      </c>
      <c r="D160" s="55"/>
      <c r="E160" s="55">
        <v>88.6</v>
      </c>
      <c r="F160" s="222"/>
      <c r="G160" s="182">
        <v>0.21369863013698631</v>
      </c>
      <c r="H160" s="59"/>
    </row>
    <row r="161" spans="1:8" s="60" customFormat="1" ht="15" customHeight="1" x14ac:dyDescent="0.2">
      <c r="A161" s="24"/>
      <c r="B161" s="37" t="s">
        <v>205</v>
      </c>
      <c r="C161" s="55">
        <v>2525541.6499999803</v>
      </c>
      <c r="D161" s="55">
        <v>7378797.0700000245</v>
      </c>
      <c r="E161" s="55">
        <v>9904338.7200000044</v>
      </c>
      <c r="F161" s="222"/>
      <c r="G161" s="182">
        <v>-3.2128767603465391E-2</v>
      </c>
      <c r="H161" s="59"/>
    </row>
    <row r="162" spans="1:8" s="57" customFormat="1" ht="10.5" customHeight="1" x14ac:dyDescent="0.2">
      <c r="A162" s="6"/>
      <c r="B162" s="37" t="s">
        <v>206</v>
      </c>
      <c r="C162" s="55">
        <v>18474.740000000002</v>
      </c>
      <c r="D162" s="55">
        <v>139815.99</v>
      </c>
      <c r="E162" s="55">
        <v>158290.72999999998</v>
      </c>
      <c r="F162" s="222"/>
      <c r="G162" s="182"/>
      <c r="H162" s="56"/>
    </row>
    <row r="163" spans="1:8" s="57" customFormat="1" ht="10.5" customHeight="1" x14ac:dyDescent="0.2">
      <c r="A163" s="6"/>
      <c r="B163" s="37" t="s">
        <v>127</v>
      </c>
      <c r="C163" s="55">
        <v>209551.4</v>
      </c>
      <c r="D163" s="55">
        <v>1254172.5000000005</v>
      </c>
      <c r="E163" s="55">
        <v>1463723.9000000004</v>
      </c>
      <c r="F163" s="222"/>
      <c r="G163" s="182"/>
      <c r="H163" s="56"/>
    </row>
    <row r="164" spans="1:8" s="57" customFormat="1" ht="10.5" customHeight="1" x14ac:dyDescent="0.2">
      <c r="A164" s="6"/>
      <c r="B164" s="37" t="s">
        <v>207</v>
      </c>
      <c r="C164" s="55">
        <v>315533.84999999823</v>
      </c>
      <c r="D164" s="55">
        <v>515525.51000000007</v>
      </c>
      <c r="E164" s="55">
        <v>831059.35999999836</v>
      </c>
      <c r="F164" s="222"/>
      <c r="G164" s="182">
        <v>0.20312304379796209</v>
      </c>
      <c r="H164" s="56"/>
    </row>
    <row r="165" spans="1:8" s="57" customFormat="1" ht="10.5" customHeight="1" x14ac:dyDescent="0.2">
      <c r="A165" s="6"/>
      <c r="B165" s="37" t="s">
        <v>208</v>
      </c>
      <c r="C165" s="55">
        <v>39008.409999999989</v>
      </c>
      <c r="D165" s="55">
        <v>198172.46999999974</v>
      </c>
      <c r="E165" s="55">
        <v>237180.87999999974</v>
      </c>
      <c r="F165" s="222"/>
      <c r="G165" s="182">
        <v>-0.19502154678829153</v>
      </c>
      <c r="H165" s="56"/>
    </row>
    <row r="166" spans="1:8" s="57" customFormat="1" ht="10.5" customHeight="1" x14ac:dyDescent="0.2">
      <c r="A166" s="6"/>
      <c r="B166" s="37" t="s">
        <v>209</v>
      </c>
      <c r="C166" s="55">
        <v>1537101.3400000033</v>
      </c>
      <c r="D166" s="55">
        <v>761075.04</v>
      </c>
      <c r="E166" s="55">
        <v>2298176.3800000031</v>
      </c>
      <c r="F166" s="222"/>
      <c r="G166" s="182">
        <v>0.18427583169332995</v>
      </c>
      <c r="H166" s="56"/>
    </row>
    <row r="167" spans="1:8" s="57" customFormat="1" ht="10.5" customHeight="1" x14ac:dyDescent="0.2">
      <c r="A167" s="6"/>
      <c r="B167" s="37" t="s">
        <v>210</v>
      </c>
      <c r="C167" s="55">
        <v>298769.20000000019</v>
      </c>
      <c r="D167" s="55">
        <v>104977.69999999998</v>
      </c>
      <c r="E167" s="55">
        <v>403746.90000000014</v>
      </c>
      <c r="F167" s="222"/>
      <c r="G167" s="182">
        <v>-6.4200726834791721E-2</v>
      </c>
      <c r="H167" s="56"/>
    </row>
    <row r="168" spans="1:8" s="57" customFormat="1" ht="10.5" customHeight="1" x14ac:dyDescent="0.2">
      <c r="A168" s="6"/>
      <c r="B168" s="37" t="s">
        <v>211</v>
      </c>
      <c r="C168" s="55">
        <v>15908030.440000085</v>
      </c>
      <c r="D168" s="55">
        <v>1872581.5700000133</v>
      </c>
      <c r="E168" s="55">
        <v>17780612.010000098</v>
      </c>
      <c r="F168" s="222"/>
      <c r="G168" s="182">
        <v>-5.7554409844306265E-2</v>
      </c>
      <c r="H168" s="56"/>
    </row>
    <row r="169" spans="1:8" s="57" customFormat="1" ht="10.5" customHeight="1" x14ac:dyDescent="0.2">
      <c r="A169" s="6"/>
      <c r="B169" s="37" t="s">
        <v>212</v>
      </c>
      <c r="C169" s="55">
        <v>12366.519999999999</v>
      </c>
      <c r="D169" s="55">
        <v>958.7</v>
      </c>
      <c r="E169" s="55">
        <v>13325.22</v>
      </c>
      <c r="F169" s="222"/>
      <c r="G169" s="182"/>
      <c r="H169" s="56"/>
    </row>
    <row r="170" spans="1:8" s="57" customFormat="1" ht="10.5" customHeight="1" x14ac:dyDescent="0.2">
      <c r="A170" s="6"/>
      <c r="B170" s="35" t="s">
        <v>234</v>
      </c>
      <c r="C170" s="55">
        <v>20870107.150000066</v>
      </c>
      <c r="D170" s="55">
        <v>12229878.550000036</v>
      </c>
      <c r="E170" s="55">
        <v>33099985.7000001</v>
      </c>
      <c r="F170" s="222"/>
      <c r="G170" s="182">
        <v>-9.6988092564476602E-2</v>
      </c>
      <c r="H170" s="56"/>
    </row>
    <row r="171" spans="1:8" s="57" customFormat="1" ht="9" x14ac:dyDescent="0.15">
      <c r="A171" s="6"/>
      <c r="B171" s="264"/>
      <c r="C171" s="55"/>
      <c r="D171" s="55"/>
      <c r="E171" s="55"/>
      <c r="F171" s="222"/>
      <c r="G171" s="182"/>
      <c r="H171" s="56"/>
    </row>
    <row r="172" spans="1:8" s="57" customFormat="1" x14ac:dyDescent="0.2">
      <c r="A172" s="6"/>
      <c r="B172" s="35" t="s">
        <v>233</v>
      </c>
      <c r="C172" s="55">
        <v>1304764847.669822</v>
      </c>
      <c r="D172" s="55">
        <v>1244685406.4198933</v>
      </c>
      <c r="E172" s="55">
        <v>2549450254.0897155</v>
      </c>
      <c r="F172" s="222">
        <v>35854803.989998527</v>
      </c>
      <c r="G172" s="182">
        <v>-3.0582316470792459E-2</v>
      </c>
      <c r="H172" s="56"/>
    </row>
    <row r="173" spans="1:8" s="60" customFormat="1" x14ac:dyDescent="0.2">
      <c r="A173" s="24"/>
      <c r="B173" s="35"/>
      <c r="C173" s="55"/>
      <c r="D173" s="55"/>
      <c r="E173" s="55"/>
      <c r="F173" s="222"/>
      <c r="G173" s="182"/>
      <c r="H173" s="59"/>
    </row>
    <row r="174" spans="1:8" s="57" customFormat="1" ht="8.25" customHeight="1" x14ac:dyDescent="0.15">
      <c r="A174" s="6"/>
      <c r="B174" s="64"/>
      <c r="C174" s="55"/>
      <c r="D174" s="55"/>
      <c r="E174" s="55"/>
      <c r="F174" s="222"/>
      <c r="G174" s="182"/>
      <c r="H174" s="56"/>
    </row>
    <row r="175" spans="1:8" s="60" customFormat="1" ht="13.5" customHeight="1" x14ac:dyDescent="0.2">
      <c r="A175" s="24"/>
      <c r="B175" s="31" t="s">
        <v>145</v>
      </c>
      <c r="C175" s="55"/>
      <c r="D175" s="55"/>
      <c r="E175" s="55"/>
      <c r="F175" s="222"/>
      <c r="G175" s="182"/>
      <c r="H175" s="59"/>
    </row>
    <row r="176" spans="1:8" s="60" customFormat="1" ht="10.5" customHeight="1" x14ac:dyDescent="0.2">
      <c r="A176" s="24"/>
      <c r="B176" s="37" t="s">
        <v>205</v>
      </c>
      <c r="C176" s="55">
        <v>2493025.2499999464</v>
      </c>
      <c r="D176" s="55">
        <v>1676167.1499999932</v>
      </c>
      <c r="E176" s="55">
        <v>4169192.3999999403</v>
      </c>
      <c r="F176" s="222">
        <v>337617.41999999917</v>
      </c>
      <c r="G176" s="182">
        <v>2.4178852630930781E-2</v>
      </c>
      <c r="H176" s="59"/>
    </row>
    <row r="177" spans="1:8" s="60" customFormat="1" ht="10.5" customHeight="1" x14ac:dyDescent="0.2">
      <c r="A177" s="24"/>
      <c r="B177" s="37" t="s">
        <v>214</v>
      </c>
      <c r="C177" s="55">
        <v>6252173213.4700003</v>
      </c>
      <c r="D177" s="55">
        <v>4134203474.6599998</v>
      </c>
      <c r="E177" s="55">
        <v>10386376688.130001</v>
      </c>
      <c r="F177" s="222">
        <v>636981756.17999995</v>
      </c>
      <c r="G177" s="182">
        <v>1.9932925583345584E-2</v>
      </c>
      <c r="H177" s="59"/>
    </row>
    <row r="178" spans="1:8" s="60" customFormat="1" ht="10.5" customHeight="1" x14ac:dyDescent="0.2">
      <c r="A178" s="24"/>
      <c r="B178" s="37" t="s">
        <v>215</v>
      </c>
      <c r="C178" s="55">
        <v>1296162.0600000008</v>
      </c>
      <c r="D178" s="55">
        <v>360186.60000000003</v>
      </c>
      <c r="E178" s="55">
        <v>1656348.6600000008</v>
      </c>
      <c r="F178" s="222">
        <v>55311.05</v>
      </c>
      <c r="G178" s="182">
        <v>-0.57316722526396613</v>
      </c>
      <c r="H178" s="59"/>
    </row>
    <row r="179" spans="1:8" s="60" customFormat="1" ht="10.5" customHeight="1" x14ac:dyDescent="0.2">
      <c r="A179" s="24"/>
      <c r="B179" s="37" t="s">
        <v>216</v>
      </c>
      <c r="C179" s="55">
        <v>1936841.04</v>
      </c>
      <c r="D179" s="55">
        <v>1196206.8</v>
      </c>
      <c r="E179" s="55">
        <v>3133047.8400000003</v>
      </c>
      <c r="F179" s="222">
        <v>124017.94000000002</v>
      </c>
      <c r="G179" s="182">
        <v>-5.528796192426555E-2</v>
      </c>
      <c r="H179" s="59"/>
    </row>
    <row r="180" spans="1:8" s="60" customFormat="1" ht="10.5" customHeight="1" x14ac:dyDescent="0.2">
      <c r="A180" s="24"/>
      <c r="B180" s="37" t="s">
        <v>217</v>
      </c>
      <c r="C180" s="55">
        <v>11183865.850000151</v>
      </c>
      <c r="D180" s="55">
        <v>7599013.0699995933</v>
      </c>
      <c r="E180" s="55">
        <v>18782878.919999741</v>
      </c>
      <c r="F180" s="222">
        <v>931141.76000000234</v>
      </c>
      <c r="G180" s="182">
        <v>-4.5752987088935604E-2</v>
      </c>
      <c r="H180" s="59"/>
    </row>
    <row r="181" spans="1:8" s="60" customFormat="1" ht="10.5" hidden="1" customHeight="1" x14ac:dyDescent="0.2">
      <c r="A181" s="24"/>
      <c r="B181" s="37"/>
      <c r="C181" s="55"/>
      <c r="D181" s="55"/>
      <c r="E181" s="55"/>
      <c r="F181" s="222"/>
      <c r="G181" s="182"/>
      <c r="H181" s="59"/>
    </row>
    <row r="182" spans="1:8" s="57" customFormat="1" ht="10.5" hidden="1" customHeight="1" x14ac:dyDescent="0.2">
      <c r="A182" s="6"/>
      <c r="B182" s="37"/>
      <c r="C182" s="55"/>
      <c r="D182" s="55"/>
      <c r="E182" s="55"/>
      <c r="F182" s="222"/>
      <c r="G182" s="182"/>
      <c r="H182" s="56"/>
    </row>
    <row r="183" spans="1:8" s="57" customFormat="1" ht="10.5" hidden="1" customHeight="1" x14ac:dyDescent="0.2">
      <c r="A183" s="6"/>
      <c r="B183" s="16"/>
      <c r="C183" s="55"/>
      <c r="D183" s="55"/>
      <c r="E183" s="55"/>
      <c r="F183" s="222"/>
      <c r="G183" s="182"/>
      <c r="H183" s="56"/>
    </row>
    <row r="184" spans="1:8" s="57" customFormat="1" ht="10.5" hidden="1" customHeight="1" x14ac:dyDescent="0.2">
      <c r="A184" s="6"/>
      <c r="B184" s="37"/>
      <c r="C184" s="55"/>
      <c r="D184" s="55"/>
      <c r="E184" s="55"/>
      <c r="F184" s="222"/>
      <c r="G184" s="182"/>
      <c r="H184" s="56"/>
    </row>
    <row r="185" spans="1:8" s="60" customFormat="1" ht="10.5" hidden="1" customHeight="1" x14ac:dyDescent="0.2">
      <c r="A185" s="24"/>
      <c r="B185" s="16"/>
      <c r="C185" s="55"/>
      <c r="D185" s="55"/>
      <c r="E185" s="55"/>
      <c r="F185" s="222"/>
      <c r="G185" s="182"/>
      <c r="H185" s="59"/>
    </row>
    <row r="186" spans="1:8" ht="10.5" customHeight="1" x14ac:dyDescent="0.2">
      <c r="A186" s="2"/>
      <c r="B186" s="41" t="s">
        <v>235</v>
      </c>
      <c r="C186" s="166">
        <v>6269083107.6700001</v>
      </c>
      <c r="D186" s="166">
        <v>4145035048.2799997</v>
      </c>
      <c r="E186" s="166">
        <v>10414118155.950001</v>
      </c>
      <c r="F186" s="342">
        <v>638429844.3499999</v>
      </c>
      <c r="G186" s="194">
        <v>1.9558289340565693E-2</v>
      </c>
      <c r="H186" s="69"/>
    </row>
    <row r="187" spans="1:8" ht="13.5" hidden="1" customHeight="1" x14ac:dyDescent="0.2">
      <c r="A187" s="2"/>
      <c r="B187" s="195" t="s">
        <v>164</v>
      </c>
      <c r="C187" s="55"/>
      <c r="D187" s="55"/>
      <c r="E187" s="55"/>
      <c r="F187" s="222"/>
      <c r="G187" s="185"/>
      <c r="H187" s="69"/>
    </row>
    <row r="188" spans="1:8" ht="10.5" hidden="1" customHeight="1" x14ac:dyDescent="0.2">
      <c r="A188" s="2"/>
      <c r="B188" s="81"/>
      <c r="C188" s="55"/>
      <c r="D188" s="55"/>
      <c r="E188" s="55"/>
      <c r="F188" s="222"/>
      <c r="G188" s="185"/>
      <c r="H188" s="69"/>
    </row>
    <row r="189" spans="1:8" ht="10.5" hidden="1" customHeight="1" x14ac:dyDescent="0.2">
      <c r="A189" s="2"/>
      <c r="B189" s="82" t="s">
        <v>80</v>
      </c>
      <c r="C189" s="55"/>
      <c r="D189" s="55">
        <v>100730587.28228286</v>
      </c>
      <c r="E189" s="55">
        <v>100730587.28228286</v>
      </c>
      <c r="F189" s="222"/>
      <c r="G189" s="185">
        <v>-1.7454717119136376E-4</v>
      </c>
      <c r="H189" s="69"/>
    </row>
    <row r="190" spans="1:8" ht="10.5" hidden="1" customHeight="1" x14ac:dyDescent="0.2">
      <c r="A190" s="2"/>
      <c r="B190" s="82" t="s">
        <v>81</v>
      </c>
      <c r="C190" s="55"/>
      <c r="D190" s="55">
        <v>71447383.580780536</v>
      </c>
      <c r="E190" s="55">
        <v>71447383.580780536</v>
      </c>
      <c r="F190" s="222"/>
      <c r="G190" s="185">
        <v>5.69588635911078E-2</v>
      </c>
      <c r="H190" s="69"/>
    </row>
    <row r="191" spans="1:8" ht="10.5" hidden="1" customHeight="1" x14ac:dyDescent="0.2">
      <c r="A191" s="2"/>
      <c r="B191" s="82"/>
      <c r="C191" s="55"/>
      <c r="D191" s="55"/>
      <c r="E191" s="55"/>
      <c r="F191" s="222"/>
      <c r="G191" s="185"/>
      <c r="H191" s="69"/>
    </row>
    <row r="192" spans="1:8" s="28" customFormat="1" ht="27.75" customHeight="1" x14ac:dyDescent="0.2">
      <c r="A192" s="54"/>
      <c r="B192" s="391" t="s">
        <v>165</v>
      </c>
      <c r="C192" s="392"/>
      <c r="D192" s="377">
        <v>186830368.03093484</v>
      </c>
      <c r="E192" s="377">
        <v>186830368.03093484</v>
      </c>
      <c r="F192" s="393"/>
      <c r="G192" s="394">
        <v>3.3714121935950914E-2</v>
      </c>
      <c r="H192" s="70"/>
    </row>
    <row r="193" spans="1:8" ht="10.5" customHeight="1" x14ac:dyDescent="0.2">
      <c r="A193" s="2"/>
      <c r="B193" s="84"/>
      <c r="C193" s="72"/>
      <c r="D193" s="72"/>
      <c r="E193" s="72"/>
      <c r="F193" s="342"/>
      <c r="G193" s="352"/>
      <c r="H193" s="69"/>
    </row>
    <row r="194" spans="1:8" x14ac:dyDescent="0.2">
      <c r="F194" s="350"/>
      <c r="G194" s="350"/>
    </row>
    <row r="195" spans="1:8" x14ac:dyDescent="0.2">
      <c r="F195" s="350"/>
      <c r="G195" s="350"/>
    </row>
    <row r="196" spans="1:8" x14ac:dyDescent="0.2">
      <c r="F196" s="350"/>
      <c r="G196" s="350"/>
    </row>
    <row r="197" spans="1:8" x14ac:dyDescent="0.2">
      <c r="F197" s="350"/>
      <c r="G197" s="350"/>
    </row>
    <row r="198" spans="1:8" x14ac:dyDescent="0.2">
      <c r="F198" s="350"/>
      <c r="G198" s="350"/>
    </row>
    <row r="199" spans="1:8" x14ac:dyDescent="0.2">
      <c r="F199" s="350"/>
      <c r="G199" s="350"/>
    </row>
    <row r="200" spans="1:8" x14ac:dyDescent="0.2">
      <c r="F200" s="350"/>
      <c r="G200" s="350"/>
    </row>
    <row r="201" spans="1:8" x14ac:dyDescent="0.2">
      <c r="F201" s="350"/>
      <c r="G201" s="350"/>
    </row>
    <row r="202" spans="1:8" x14ac:dyDescent="0.2">
      <c r="F202" s="350"/>
      <c r="G202" s="350"/>
    </row>
    <row r="203" spans="1:8" x14ac:dyDescent="0.2">
      <c r="F203" s="350"/>
      <c r="G203" s="350"/>
    </row>
    <row r="204" spans="1:8" x14ac:dyDescent="0.2">
      <c r="F204" s="350"/>
      <c r="G204" s="350"/>
    </row>
    <row r="205" spans="1:8" x14ac:dyDescent="0.2">
      <c r="F205" s="350"/>
      <c r="G205" s="350"/>
    </row>
    <row r="206" spans="1:8" x14ac:dyDescent="0.2">
      <c r="F206" s="350"/>
      <c r="G206" s="350"/>
    </row>
    <row r="207" spans="1:8" x14ac:dyDescent="0.2">
      <c r="F207" s="350"/>
      <c r="G207" s="350"/>
    </row>
    <row r="208" spans="1:8" x14ac:dyDescent="0.2">
      <c r="F208" s="350"/>
      <c r="G208" s="350"/>
    </row>
    <row r="209" spans="6:7" x14ac:dyDescent="0.2">
      <c r="F209" s="350"/>
      <c r="G209" s="350"/>
    </row>
    <row r="210" spans="6:7" x14ac:dyDescent="0.2">
      <c r="F210" s="350"/>
      <c r="G210" s="350"/>
    </row>
    <row r="211" spans="6:7" x14ac:dyDescent="0.2">
      <c r="F211" s="350"/>
      <c r="G211" s="350"/>
    </row>
    <row r="212" spans="6:7" x14ac:dyDescent="0.2">
      <c r="F212" s="350"/>
      <c r="G212" s="350"/>
    </row>
    <row r="213" spans="6:7" x14ac:dyDescent="0.2">
      <c r="F213" s="350"/>
      <c r="G213" s="350"/>
    </row>
    <row r="214" spans="6:7" x14ac:dyDescent="0.2">
      <c r="F214" s="350"/>
      <c r="G214" s="350"/>
    </row>
    <row r="215" spans="6:7" x14ac:dyDescent="0.2">
      <c r="F215" s="350"/>
      <c r="G215" s="350"/>
    </row>
    <row r="216" spans="6:7" x14ac:dyDescent="0.2">
      <c r="F216" s="350"/>
      <c r="G216" s="350"/>
    </row>
    <row r="217" spans="6:7" x14ac:dyDescent="0.2">
      <c r="F217" s="350"/>
      <c r="G217" s="350"/>
    </row>
    <row r="218" spans="6:7" x14ac:dyDescent="0.2">
      <c r="F218" s="350"/>
      <c r="G218" s="350"/>
    </row>
    <row r="219" spans="6:7" x14ac:dyDescent="0.2">
      <c r="F219" s="350"/>
      <c r="G219" s="350"/>
    </row>
    <row r="220" spans="6:7" x14ac:dyDescent="0.2">
      <c r="F220" s="350"/>
      <c r="G220" s="350"/>
    </row>
    <row r="221" spans="6:7" x14ac:dyDescent="0.2">
      <c r="F221" s="350"/>
      <c r="G221" s="350"/>
    </row>
    <row r="222" spans="6:7" x14ac:dyDescent="0.2">
      <c r="F222" s="350"/>
      <c r="G222" s="350"/>
    </row>
    <row r="223" spans="6:7" x14ac:dyDescent="0.2">
      <c r="F223" s="350"/>
      <c r="G223" s="350"/>
    </row>
    <row r="224" spans="6:7" x14ac:dyDescent="0.2">
      <c r="F224" s="350"/>
      <c r="G224" s="350"/>
    </row>
    <row r="225" spans="6:7" x14ac:dyDescent="0.2">
      <c r="F225" s="350"/>
      <c r="G225" s="350"/>
    </row>
    <row r="226" spans="6:7" x14ac:dyDescent="0.2">
      <c r="F226" s="350"/>
      <c r="G226" s="350"/>
    </row>
    <row r="227" spans="6:7" x14ac:dyDescent="0.2">
      <c r="F227" s="350"/>
      <c r="G227" s="350"/>
    </row>
    <row r="228" spans="6:7" x14ac:dyDescent="0.2">
      <c r="F228" s="350"/>
      <c r="G228" s="350"/>
    </row>
    <row r="229" spans="6:7" x14ac:dyDescent="0.2">
      <c r="F229" s="350"/>
      <c r="G229" s="350"/>
    </row>
    <row r="230" spans="6:7" x14ac:dyDescent="0.2">
      <c r="F230" s="350"/>
      <c r="G230" s="350"/>
    </row>
    <row r="231" spans="6:7" x14ac:dyDescent="0.2">
      <c r="F231" s="350"/>
      <c r="G231" s="350"/>
    </row>
    <row r="232" spans="6:7" x14ac:dyDescent="0.2">
      <c r="F232" s="350"/>
      <c r="G232" s="350"/>
    </row>
    <row r="233" spans="6:7" x14ac:dyDescent="0.2">
      <c r="F233" s="350"/>
      <c r="G233" s="350"/>
    </row>
    <row r="234" spans="6:7" x14ac:dyDescent="0.2">
      <c r="F234" s="350"/>
      <c r="G234" s="350"/>
    </row>
    <row r="235" spans="6:7" x14ac:dyDescent="0.2">
      <c r="F235" s="350"/>
      <c r="G235" s="350"/>
    </row>
    <row r="236" spans="6:7" x14ac:dyDescent="0.2">
      <c r="F236" s="350"/>
      <c r="G236" s="350"/>
    </row>
    <row r="237" spans="6:7" x14ac:dyDescent="0.2">
      <c r="F237" s="350"/>
      <c r="G237" s="350"/>
    </row>
    <row r="238" spans="6:7" x14ac:dyDescent="0.2">
      <c r="F238" s="350"/>
      <c r="G238" s="350"/>
    </row>
    <row r="239" spans="6:7" x14ac:dyDescent="0.2">
      <c r="F239" s="350"/>
      <c r="G239" s="350"/>
    </row>
    <row r="240" spans="6:7" x14ac:dyDescent="0.2">
      <c r="F240" s="350"/>
      <c r="G240" s="350"/>
    </row>
    <row r="241" spans="6:7" x14ac:dyDescent="0.2">
      <c r="F241" s="350"/>
      <c r="G241" s="350"/>
    </row>
    <row r="242" spans="6:7" x14ac:dyDescent="0.2">
      <c r="F242" s="350"/>
      <c r="G242" s="350"/>
    </row>
    <row r="243" spans="6:7" x14ac:dyDescent="0.2">
      <c r="F243" s="350"/>
      <c r="G243" s="350"/>
    </row>
    <row r="244" spans="6:7" x14ac:dyDescent="0.2">
      <c r="F244" s="350"/>
      <c r="G244" s="350"/>
    </row>
    <row r="245" spans="6:7" x14ac:dyDescent="0.2">
      <c r="F245" s="350"/>
      <c r="G245" s="350"/>
    </row>
    <row r="246" spans="6:7" x14ac:dyDescent="0.2">
      <c r="F246" s="350"/>
      <c r="G246" s="350"/>
    </row>
    <row r="247" spans="6:7" x14ac:dyDescent="0.2">
      <c r="F247" s="350"/>
      <c r="G247" s="350"/>
    </row>
    <row r="248" spans="6:7" x14ac:dyDescent="0.2">
      <c r="F248" s="350"/>
      <c r="G248" s="350"/>
    </row>
    <row r="249" spans="6:7" x14ac:dyDescent="0.2">
      <c r="F249" s="350"/>
      <c r="G249" s="350"/>
    </row>
    <row r="250" spans="6:7" x14ac:dyDescent="0.2">
      <c r="F250" s="350"/>
      <c r="G250" s="350"/>
    </row>
    <row r="251" spans="6:7" x14ac:dyDescent="0.2">
      <c r="F251" s="350"/>
      <c r="G251" s="350"/>
    </row>
    <row r="252" spans="6:7" x14ac:dyDescent="0.2">
      <c r="F252" s="350"/>
      <c r="G252" s="350"/>
    </row>
    <row r="253" spans="6:7" x14ac:dyDescent="0.2">
      <c r="F253" s="350"/>
      <c r="G253" s="350"/>
    </row>
    <row r="254" spans="6:7" x14ac:dyDescent="0.2">
      <c r="F254" s="350"/>
      <c r="G254" s="350"/>
    </row>
    <row r="255" spans="6:7" x14ac:dyDescent="0.2">
      <c r="F255" s="350"/>
      <c r="G255" s="350"/>
    </row>
    <row r="256" spans="6:7" x14ac:dyDescent="0.2">
      <c r="F256" s="350"/>
      <c r="G256" s="350"/>
    </row>
    <row r="257" spans="6:7" x14ac:dyDescent="0.2">
      <c r="F257" s="350"/>
      <c r="G257" s="350"/>
    </row>
    <row r="258" spans="6:7" x14ac:dyDescent="0.2">
      <c r="F258" s="350"/>
      <c r="G258" s="350"/>
    </row>
    <row r="259" spans="6:7" x14ac:dyDescent="0.2">
      <c r="F259" s="350"/>
      <c r="G259" s="350"/>
    </row>
    <row r="260" spans="6:7" x14ac:dyDescent="0.2">
      <c r="F260" s="350"/>
      <c r="G260" s="350"/>
    </row>
    <row r="261" spans="6:7" x14ac:dyDescent="0.2">
      <c r="F261" s="350"/>
      <c r="G261" s="350"/>
    </row>
    <row r="262" spans="6:7" x14ac:dyDescent="0.2">
      <c r="F262" s="350"/>
      <c r="G262" s="350"/>
    </row>
    <row r="263" spans="6:7" x14ac:dyDescent="0.2">
      <c r="F263" s="350"/>
      <c r="G263" s="350"/>
    </row>
    <row r="264" spans="6:7" x14ac:dyDescent="0.2">
      <c r="F264" s="350"/>
      <c r="G264" s="350"/>
    </row>
    <row r="265" spans="6:7" x14ac:dyDescent="0.2">
      <c r="F265" s="350"/>
      <c r="G265" s="350"/>
    </row>
    <row r="266" spans="6:7" x14ac:dyDescent="0.2">
      <c r="F266" s="350"/>
      <c r="G266" s="350"/>
    </row>
    <row r="267" spans="6:7" x14ac:dyDescent="0.2">
      <c r="F267" s="350"/>
      <c r="G267" s="350"/>
    </row>
    <row r="268" spans="6:7" x14ac:dyDescent="0.2">
      <c r="F268" s="350"/>
      <c r="G268" s="350"/>
    </row>
    <row r="269" spans="6:7" x14ac:dyDescent="0.2">
      <c r="F269" s="350"/>
      <c r="G269" s="350"/>
    </row>
    <row r="270" spans="6:7" x14ac:dyDescent="0.2">
      <c r="F270" s="350"/>
      <c r="G270" s="350"/>
    </row>
    <row r="271" spans="6:7" x14ac:dyDescent="0.2">
      <c r="F271" s="350"/>
      <c r="G271" s="350"/>
    </row>
    <row r="272" spans="6:7" x14ac:dyDescent="0.2">
      <c r="F272" s="350"/>
      <c r="G272" s="350"/>
    </row>
    <row r="273" spans="6:7" x14ac:dyDescent="0.2">
      <c r="F273" s="350"/>
      <c r="G273" s="350"/>
    </row>
    <row r="274" spans="6:7" x14ac:dyDescent="0.2">
      <c r="F274" s="350"/>
      <c r="G274" s="350"/>
    </row>
    <row r="275" spans="6:7" x14ac:dyDescent="0.2">
      <c r="F275" s="350"/>
      <c r="G275" s="350"/>
    </row>
    <row r="276" spans="6:7" x14ac:dyDescent="0.2">
      <c r="F276" s="350"/>
      <c r="G276" s="350"/>
    </row>
    <row r="277" spans="6:7" x14ac:dyDescent="0.2">
      <c r="F277" s="350"/>
      <c r="G277" s="350"/>
    </row>
    <row r="278" spans="6:7" x14ac:dyDescent="0.2">
      <c r="F278" s="350"/>
      <c r="G278" s="350"/>
    </row>
    <row r="279" spans="6:7" x14ac:dyDescent="0.2">
      <c r="F279" s="350"/>
      <c r="G279" s="350"/>
    </row>
    <row r="280" spans="6:7" x14ac:dyDescent="0.2">
      <c r="F280" s="350"/>
      <c r="G280" s="350"/>
    </row>
    <row r="281" spans="6:7" x14ac:dyDescent="0.2">
      <c r="F281" s="350"/>
      <c r="G281" s="350"/>
    </row>
    <row r="282" spans="6:7" x14ac:dyDescent="0.2">
      <c r="F282" s="350"/>
      <c r="G282" s="350"/>
    </row>
    <row r="283" spans="6:7" x14ac:dyDescent="0.2">
      <c r="F283" s="350"/>
      <c r="G283" s="350"/>
    </row>
    <row r="284" spans="6:7" x14ac:dyDescent="0.2">
      <c r="F284" s="350"/>
      <c r="G284" s="350"/>
    </row>
    <row r="285" spans="6:7" x14ac:dyDescent="0.2">
      <c r="F285" s="350"/>
      <c r="G285" s="350"/>
    </row>
    <row r="286" spans="6:7" x14ac:dyDescent="0.2">
      <c r="F286" s="350"/>
      <c r="G286" s="350"/>
    </row>
    <row r="287" spans="6:7" x14ac:dyDescent="0.2">
      <c r="F287" s="350"/>
      <c r="G287" s="350"/>
    </row>
    <row r="288" spans="6:7" x14ac:dyDescent="0.2">
      <c r="F288" s="350"/>
      <c r="G288" s="350"/>
    </row>
    <row r="289" spans="6:7" x14ac:dyDescent="0.2">
      <c r="F289" s="350"/>
      <c r="G289" s="350"/>
    </row>
    <row r="290" spans="6:7" x14ac:dyDescent="0.2">
      <c r="F290" s="350"/>
      <c r="G290" s="350"/>
    </row>
    <row r="291" spans="6:7" x14ac:dyDescent="0.2">
      <c r="F291" s="350"/>
      <c r="G291" s="350"/>
    </row>
    <row r="292" spans="6:7" x14ac:dyDescent="0.2">
      <c r="F292" s="350"/>
      <c r="G292" s="350"/>
    </row>
    <row r="293" spans="6:7" x14ac:dyDescent="0.2">
      <c r="F293" s="350"/>
      <c r="G293" s="350"/>
    </row>
    <row r="294" spans="6:7" x14ac:dyDescent="0.2">
      <c r="F294" s="350"/>
      <c r="G294" s="350"/>
    </row>
    <row r="295" spans="6:7" x14ac:dyDescent="0.2">
      <c r="F295" s="350"/>
      <c r="G295" s="350"/>
    </row>
    <row r="296" spans="6:7" x14ac:dyDescent="0.2">
      <c r="F296" s="350"/>
      <c r="G296" s="350"/>
    </row>
    <row r="297" spans="6:7" x14ac:dyDescent="0.2">
      <c r="F297" s="350"/>
      <c r="G297" s="350"/>
    </row>
    <row r="298" spans="6:7" x14ac:dyDescent="0.2">
      <c r="F298" s="350"/>
      <c r="G298" s="350"/>
    </row>
    <row r="299" spans="6:7" x14ac:dyDescent="0.2">
      <c r="F299" s="350"/>
      <c r="G299" s="350"/>
    </row>
    <row r="300" spans="6:7" x14ac:dyDescent="0.2">
      <c r="F300" s="350"/>
      <c r="G300" s="350"/>
    </row>
    <row r="301" spans="6:7" x14ac:dyDescent="0.2">
      <c r="F301" s="350"/>
      <c r="G301" s="350"/>
    </row>
    <row r="302" spans="6:7" x14ac:dyDescent="0.2">
      <c r="F302" s="350"/>
      <c r="G302" s="350"/>
    </row>
    <row r="303" spans="6:7" x14ac:dyDescent="0.2">
      <c r="F303" s="350"/>
    </row>
    <row r="304" spans="6:7" x14ac:dyDescent="0.2">
      <c r="F304" s="350"/>
    </row>
    <row r="305" spans="6:6" x14ac:dyDescent="0.2">
      <c r="F305" s="350"/>
    </row>
    <row r="306" spans="6:6" x14ac:dyDescent="0.2">
      <c r="F306" s="350"/>
    </row>
    <row r="307" spans="6:6" x14ac:dyDescent="0.2">
      <c r="F307" s="350"/>
    </row>
    <row r="308" spans="6:6" x14ac:dyDescent="0.2">
      <c r="F308" s="350"/>
    </row>
    <row r="309" spans="6:6" x14ac:dyDescent="0.2">
      <c r="F309" s="350"/>
    </row>
    <row r="310" spans="6:6" x14ac:dyDescent="0.2">
      <c r="F310" s="350"/>
    </row>
    <row r="311" spans="6:6" x14ac:dyDescent="0.2">
      <c r="F311" s="350"/>
    </row>
    <row r="312" spans="6:6" x14ac:dyDescent="0.2">
      <c r="F312" s="350"/>
    </row>
    <row r="313" spans="6:6" x14ac:dyDescent="0.2">
      <c r="F313" s="350"/>
    </row>
    <row r="314" spans="6:6" x14ac:dyDescent="0.2">
      <c r="F314" s="350"/>
    </row>
    <row r="315" spans="6:6" x14ac:dyDescent="0.2">
      <c r="F315" s="350"/>
    </row>
    <row r="316" spans="6:6" x14ac:dyDescent="0.2">
      <c r="F316" s="350"/>
    </row>
    <row r="317" spans="6:6" x14ac:dyDescent="0.2">
      <c r="F317" s="350"/>
    </row>
    <row r="318" spans="6:6" x14ac:dyDescent="0.2">
      <c r="F318" s="350"/>
    </row>
    <row r="319" spans="6:6" x14ac:dyDescent="0.2">
      <c r="F319" s="350"/>
    </row>
    <row r="320" spans="6:6" x14ac:dyDescent="0.2">
      <c r="F320" s="350"/>
    </row>
    <row r="321" spans="6:6" x14ac:dyDescent="0.2">
      <c r="F321" s="350"/>
    </row>
    <row r="322" spans="6:6" x14ac:dyDescent="0.2">
      <c r="F322" s="350"/>
    </row>
    <row r="323" spans="6:6" x14ac:dyDescent="0.2">
      <c r="F323" s="350"/>
    </row>
    <row r="324" spans="6:6" x14ac:dyDescent="0.2">
      <c r="F324" s="350"/>
    </row>
    <row r="325" spans="6:6" x14ac:dyDescent="0.2">
      <c r="F325" s="350"/>
    </row>
    <row r="326" spans="6:6" x14ac:dyDescent="0.2">
      <c r="F326" s="350"/>
    </row>
    <row r="327" spans="6:6" x14ac:dyDescent="0.2">
      <c r="F327" s="350"/>
    </row>
    <row r="328" spans="6:6" x14ac:dyDescent="0.2">
      <c r="F328" s="350"/>
    </row>
    <row r="329" spans="6:6" x14ac:dyDescent="0.2">
      <c r="F329" s="350"/>
    </row>
    <row r="330" spans="6:6" x14ac:dyDescent="0.2">
      <c r="F330" s="350"/>
    </row>
    <row r="331" spans="6:6" x14ac:dyDescent="0.2">
      <c r="F331" s="350"/>
    </row>
    <row r="332" spans="6:6" x14ac:dyDescent="0.2">
      <c r="F332" s="350"/>
    </row>
    <row r="333" spans="6:6" x14ac:dyDescent="0.2">
      <c r="F333" s="350"/>
    </row>
    <row r="334" spans="6:6" x14ac:dyDescent="0.2">
      <c r="F334" s="350"/>
    </row>
    <row r="335" spans="6:6" x14ac:dyDescent="0.2">
      <c r="F335" s="350"/>
    </row>
    <row r="336" spans="6:6" x14ac:dyDescent="0.2">
      <c r="F336" s="350"/>
    </row>
    <row r="337" spans="6:6" x14ac:dyDescent="0.2">
      <c r="F337" s="350"/>
    </row>
    <row r="338" spans="6:6" x14ac:dyDescent="0.2">
      <c r="F338" s="350"/>
    </row>
    <row r="339" spans="6:6" x14ac:dyDescent="0.2">
      <c r="F339" s="350"/>
    </row>
    <row r="340" spans="6:6" x14ac:dyDescent="0.2">
      <c r="F340" s="350"/>
    </row>
    <row r="341" spans="6:6" x14ac:dyDescent="0.2">
      <c r="F341" s="350"/>
    </row>
    <row r="342" spans="6:6" x14ac:dyDescent="0.2">
      <c r="F342" s="350"/>
    </row>
    <row r="343" spans="6:6" x14ac:dyDescent="0.2">
      <c r="F343" s="350"/>
    </row>
    <row r="344" spans="6:6" x14ac:dyDescent="0.2">
      <c r="F344" s="350"/>
    </row>
    <row r="345" spans="6:6" x14ac:dyDescent="0.2">
      <c r="F345" s="350"/>
    </row>
    <row r="346" spans="6:6" x14ac:dyDescent="0.2">
      <c r="F346" s="350"/>
    </row>
    <row r="347" spans="6:6" x14ac:dyDescent="0.2">
      <c r="F347" s="350"/>
    </row>
    <row r="348" spans="6:6" x14ac:dyDescent="0.2">
      <c r="F348" s="350"/>
    </row>
    <row r="349" spans="6:6" x14ac:dyDescent="0.2">
      <c r="F349" s="350"/>
    </row>
    <row r="350" spans="6:6" x14ac:dyDescent="0.2">
      <c r="F350" s="350"/>
    </row>
    <row r="351" spans="6:6" x14ac:dyDescent="0.2">
      <c r="F351" s="350"/>
    </row>
    <row r="352" spans="6:6" x14ac:dyDescent="0.2">
      <c r="F352" s="350"/>
    </row>
    <row r="353" spans="6:6" x14ac:dyDescent="0.2">
      <c r="F353" s="350"/>
    </row>
    <row r="354" spans="6:6" x14ac:dyDescent="0.2">
      <c r="F354" s="350"/>
    </row>
    <row r="355" spans="6:6" x14ac:dyDescent="0.2">
      <c r="F355" s="350"/>
    </row>
    <row r="356" spans="6:6" x14ac:dyDescent="0.2">
      <c r="F356" s="350"/>
    </row>
    <row r="357" spans="6:6" x14ac:dyDescent="0.2">
      <c r="F357" s="350"/>
    </row>
    <row r="358" spans="6:6" x14ac:dyDescent="0.2">
      <c r="F358" s="350"/>
    </row>
  </sheetData>
  <dataConsolidate/>
  <phoneticPr fontId="22" type="noConversion"/>
  <pageMargins left="0.19685039370078741" right="0.19685039370078741" top="0.27559055118110237" bottom="0.19685039370078741" header="0.31496062992125984" footer="0.51181102362204722"/>
  <pageSetup paperSize="9" scale="71" orientation="portrait" r:id="rId1"/>
  <headerFooter alignWithMargins="0">
    <oddFooter xml:space="preserve">&amp;R&amp;8
</oddFooter>
  </headerFooter>
  <rowBreaks count="1" manualBreakCount="1">
    <brk id="109" max="16383"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
    <tabColor indexed="26"/>
  </sheetPr>
  <dimension ref="A1:J257"/>
  <sheetViews>
    <sheetView showRowColHeaders="0" showZeros="0" view="pageBreakPreview" topLeftCell="A172" zoomScale="115" zoomScaleNormal="100" workbookViewId="0">
      <selection activeCell="C186" sqref="C186:E186"/>
    </sheetView>
  </sheetViews>
  <sheetFormatPr baseColWidth="10" defaultRowHeight="11.25" x14ac:dyDescent="0.2"/>
  <cols>
    <col min="1" max="1" width="4" style="6" customWidth="1"/>
    <col min="2" max="2" width="62.28515625" style="5" customWidth="1"/>
    <col min="3" max="3" width="13" style="3" customWidth="1"/>
    <col min="4" max="4" width="14.7109375" style="3" customWidth="1"/>
    <col min="5" max="5" width="9.140625" style="3" customWidth="1"/>
    <col min="6" max="6" width="2.5703125" style="3" customWidth="1"/>
    <col min="7" max="16384" width="11.42578125" style="5"/>
  </cols>
  <sheetData>
    <row r="1" spans="1:6" ht="9" customHeight="1" x14ac:dyDescent="0.2">
      <c r="A1" s="1"/>
      <c r="D1" s="4"/>
      <c r="E1" s="4"/>
      <c r="F1" s="4"/>
    </row>
    <row r="2" spans="1:6" ht="17.25" customHeight="1" x14ac:dyDescent="0.25">
      <c r="B2" s="7" t="s">
        <v>288</v>
      </c>
      <c r="C2" s="8"/>
      <c r="D2" s="8"/>
      <c r="E2" s="8"/>
      <c r="F2" s="8"/>
    </row>
    <row r="3" spans="1:6" ht="12" customHeight="1" x14ac:dyDescent="0.2">
      <c r="B3" s="9" t="str">
        <f>CUMUL_Maladie_nbre!C3</f>
        <v>PERIODE DU 1.1 AU 31.7.2024</v>
      </c>
    </row>
    <row r="4" spans="1:6" ht="14.25" customHeight="1" x14ac:dyDescent="0.2">
      <c r="B4" s="12" t="s">
        <v>174</v>
      </c>
      <c r="C4" s="13"/>
      <c r="D4" s="13"/>
      <c r="E4" s="14"/>
      <c r="F4" s="15"/>
    </row>
    <row r="5" spans="1:6" ht="12" customHeight="1" x14ac:dyDescent="0.2">
      <c r="B5" s="16" t="s">
        <v>4</v>
      </c>
      <c r="C5" s="18" t="s">
        <v>6</v>
      </c>
      <c r="D5" s="219" t="s">
        <v>3</v>
      </c>
      <c r="E5" s="19" t="str">
        <f>CUMUL_Maladie_mnt!$H$5</f>
        <v>PCAP</v>
      </c>
      <c r="F5" s="20"/>
    </row>
    <row r="6" spans="1:6" ht="9.75" customHeight="1" x14ac:dyDescent="0.2">
      <c r="B6" s="21"/>
      <c r="C6" s="17"/>
      <c r="D6" s="220" t="s">
        <v>87</v>
      </c>
      <c r="E6" s="22" t="str">
        <f>CUMUL_Maladie_mnt!$H$6</f>
        <v>en %</v>
      </c>
      <c r="F6" s="23"/>
    </row>
    <row r="7" spans="1:6" s="28" customFormat="1" ht="14.25" customHeight="1" x14ac:dyDescent="0.2">
      <c r="A7" s="24"/>
      <c r="B7" s="25" t="s">
        <v>170</v>
      </c>
      <c r="C7" s="192"/>
      <c r="D7" s="228"/>
      <c r="E7" s="193"/>
      <c r="F7" s="27"/>
    </row>
    <row r="8" spans="1:6" ht="6.75" customHeight="1" x14ac:dyDescent="0.2">
      <c r="B8" s="29"/>
      <c r="C8" s="30"/>
      <c r="D8" s="222"/>
      <c r="E8" s="179"/>
      <c r="F8" s="20"/>
    </row>
    <row r="9" spans="1:6" s="28" customFormat="1" ht="10.5" customHeight="1" x14ac:dyDescent="0.2">
      <c r="A9" s="24"/>
      <c r="B9" s="31" t="s">
        <v>88</v>
      </c>
      <c r="C9" s="30"/>
      <c r="D9" s="222"/>
      <c r="E9" s="179"/>
      <c r="F9" s="27"/>
    </row>
    <row r="10" spans="1:6" ht="10.5" customHeight="1" x14ac:dyDescent="0.2">
      <c r="B10" s="16" t="s">
        <v>22</v>
      </c>
      <c r="C10" s="30">
        <v>547705</v>
      </c>
      <c r="D10" s="222">
        <v>3460</v>
      </c>
      <c r="E10" s="179">
        <v>-8.8103665866385183E-2</v>
      </c>
      <c r="F10" s="20"/>
    </row>
    <row r="11" spans="1:6" ht="10.5" customHeight="1" x14ac:dyDescent="0.2">
      <c r="B11" s="16" t="s">
        <v>23</v>
      </c>
      <c r="C11" s="30">
        <v>5325</v>
      </c>
      <c r="D11" s="222"/>
      <c r="E11" s="179">
        <v>-0.18949771689497719</v>
      </c>
      <c r="F11" s="20"/>
    </row>
    <row r="12" spans="1:6" ht="10.5" customHeight="1" x14ac:dyDescent="0.2">
      <c r="B12" s="16" t="s">
        <v>218</v>
      </c>
      <c r="C12" s="30">
        <v>1166.1999999999998</v>
      </c>
      <c r="D12" s="222">
        <v>30</v>
      </c>
      <c r="E12" s="179">
        <v>-0.29730055435044611</v>
      </c>
      <c r="F12" s="20"/>
    </row>
    <row r="13" spans="1:6" ht="10.5" customHeight="1" x14ac:dyDescent="0.2">
      <c r="B13" s="33" t="s">
        <v>193</v>
      </c>
      <c r="C13" s="30">
        <v>41182</v>
      </c>
      <c r="D13" s="222">
        <v>509</v>
      </c>
      <c r="E13" s="179">
        <v>-9.4562803684893226E-2</v>
      </c>
      <c r="F13" s="20"/>
    </row>
    <row r="14" spans="1:6" x14ac:dyDescent="0.2">
      <c r="B14" s="33" t="s">
        <v>194</v>
      </c>
      <c r="C14" s="30">
        <v>612</v>
      </c>
      <c r="D14" s="222">
        <v>21</v>
      </c>
      <c r="E14" s="179">
        <v>-1.4492753623188359E-2</v>
      </c>
      <c r="F14" s="20"/>
    </row>
    <row r="15" spans="1:6" x14ac:dyDescent="0.2">
      <c r="B15" s="33" t="s">
        <v>322</v>
      </c>
      <c r="C15" s="30">
        <v>13</v>
      </c>
      <c r="D15" s="222">
        <v>10</v>
      </c>
      <c r="E15" s="179">
        <v>-0.31578947368421051</v>
      </c>
      <c r="F15" s="20"/>
    </row>
    <row r="16" spans="1:6" x14ac:dyDescent="0.2">
      <c r="B16" s="33" t="s">
        <v>324</v>
      </c>
      <c r="C16" s="30"/>
      <c r="D16" s="222"/>
      <c r="E16" s="179"/>
      <c r="F16" s="20"/>
    </row>
    <row r="17" spans="1:6" x14ac:dyDescent="0.2">
      <c r="B17" s="33" t="s">
        <v>325</v>
      </c>
      <c r="C17" s="30">
        <v>26583</v>
      </c>
      <c r="D17" s="222">
        <v>212</v>
      </c>
      <c r="E17" s="179">
        <v>-0.1255592105263158</v>
      </c>
      <c r="F17" s="20"/>
    </row>
    <row r="18" spans="1:6" x14ac:dyDescent="0.2">
      <c r="B18" s="33" t="s">
        <v>320</v>
      </c>
      <c r="C18" s="30">
        <v>31</v>
      </c>
      <c r="D18" s="222">
        <v>0</v>
      </c>
      <c r="E18" s="179">
        <v>6.8965517241379226E-2</v>
      </c>
      <c r="F18" s="20"/>
    </row>
    <row r="19" spans="1:6" x14ac:dyDescent="0.2">
      <c r="B19" s="33" t="s">
        <v>321</v>
      </c>
      <c r="C19" s="30">
        <v>13943</v>
      </c>
      <c r="D19" s="222">
        <v>266</v>
      </c>
      <c r="E19" s="179">
        <v>-3.2609449802261881E-2</v>
      </c>
      <c r="F19" s="20"/>
    </row>
    <row r="20" spans="1:6" x14ac:dyDescent="0.2">
      <c r="B20" s="33" t="s">
        <v>323</v>
      </c>
      <c r="C20" s="30">
        <v>42348.2</v>
      </c>
      <c r="D20" s="222">
        <v>539</v>
      </c>
      <c r="E20" s="179">
        <v>-0.10169994866638665</v>
      </c>
      <c r="F20" s="20"/>
    </row>
    <row r="21" spans="1:6" x14ac:dyDescent="0.2">
      <c r="B21" s="35"/>
      <c r="C21" s="30"/>
      <c r="D21" s="222"/>
      <c r="E21" s="179"/>
      <c r="F21" s="34"/>
    </row>
    <row r="22" spans="1:6" s="28" customFormat="1" ht="10.5" customHeight="1" x14ac:dyDescent="0.2">
      <c r="A22" s="24"/>
      <c r="B22" s="31" t="s">
        <v>102</v>
      </c>
      <c r="C22" s="30"/>
      <c r="D22" s="222"/>
      <c r="E22" s="179"/>
      <c r="F22" s="36"/>
    </row>
    <row r="23" spans="1:6" ht="10.5" customHeight="1" x14ac:dyDescent="0.2">
      <c r="B23" s="16" t="s">
        <v>22</v>
      </c>
      <c r="C23" s="30">
        <v>1207950</v>
      </c>
      <c r="D23" s="222">
        <v>190997</v>
      </c>
      <c r="E23" s="179">
        <v>-9.2646981499147407E-2</v>
      </c>
      <c r="F23" s="20"/>
    </row>
    <row r="24" spans="1:6" ht="10.5" customHeight="1" x14ac:dyDescent="0.2">
      <c r="B24" s="16" t="s">
        <v>23</v>
      </c>
      <c r="C24" s="30">
        <v>41</v>
      </c>
      <c r="D24" s="222">
        <v>1</v>
      </c>
      <c r="E24" s="179"/>
      <c r="F24" s="34"/>
    </row>
    <row r="25" spans="1:6" ht="10.5" customHeight="1" x14ac:dyDescent="0.2">
      <c r="B25" s="33" t="s">
        <v>193</v>
      </c>
      <c r="C25" s="30">
        <v>24816.5</v>
      </c>
      <c r="D25" s="222">
        <v>5823</v>
      </c>
      <c r="E25" s="179">
        <v>-4.2632399234615148E-2</v>
      </c>
      <c r="F25" s="34"/>
    </row>
    <row r="26" spans="1:6" ht="10.5" customHeight="1" x14ac:dyDescent="0.2">
      <c r="B26" s="33" t="s">
        <v>194</v>
      </c>
      <c r="C26" s="30">
        <v>716468</v>
      </c>
      <c r="D26" s="222">
        <v>175003</v>
      </c>
      <c r="E26" s="179">
        <v>-4.5641423543006376E-2</v>
      </c>
      <c r="F26" s="34"/>
    </row>
    <row r="27" spans="1:6" ht="10.5" customHeight="1" x14ac:dyDescent="0.2">
      <c r="B27" s="33" t="s">
        <v>322</v>
      </c>
      <c r="C27" s="30">
        <v>4640</v>
      </c>
      <c r="D27" s="222">
        <v>3033</v>
      </c>
      <c r="E27" s="179">
        <v>-4.6444718454582867E-2</v>
      </c>
      <c r="F27" s="34"/>
    </row>
    <row r="28" spans="1:6" ht="10.5" customHeight="1" x14ac:dyDescent="0.2">
      <c r="B28" s="33" t="s">
        <v>324</v>
      </c>
      <c r="C28" s="30">
        <v>61774</v>
      </c>
      <c r="D28" s="222">
        <v>60151</v>
      </c>
      <c r="E28" s="179">
        <v>-9.2453024226130109E-2</v>
      </c>
      <c r="F28" s="34"/>
    </row>
    <row r="29" spans="1:6" ht="10.5" customHeight="1" x14ac:dyDescent="0.2">
      <c r="B29" s="33" t="s">
        <v>325</v>
      </c>
      <c r="C29" s="30">
        <v>65983</v>
      </c>
      <c r="D29" s="222">
        <v>61371</v>
      </c>
      <c r="E29" s="179">
        <v>-5.9374465415977684E-2</v>
      </c>
      <c r="F29" s="34"/>
    </row>
    <row r="30" spans="1:6" ht="10.5" customHeight="1" x14ac:dyDescent="0.2">
      <c r="B30" s="33" t="s">
        <v>320</v>
      </c>
      <c r="C30" s="30">
        <v>430632</v>
      </c>
      <c r="D30" s="222">
        <v>8953</v>
      </c>
      <c r="E30" s="179">
        <v>-3.8302034690910536E-2</v>
      </c>
      <c r="F30" s="34"/>
    </row>
    <row r="31" spans="1:6" ht="10.5" customHeight="1" x14ac:dyDescent="0.2">
      <c r="B31" s="33" t="s">
        <v>321</v>
      </c>
      <c r="C31" s="30">
        <v>19424</v>
      </c>
      <c r="D31" s="222">
        <v>2833</v>
      </c>
      <c r="E31" s="179">
        <v>3.8105926994815853E-2</v>
      </c>
      <c r="F31" s="34"/>
    </row>
    <row r="32" spans="1:6" ht="10.5" customHeight="1" x14ac:dyDescent="0.2">
      <c r="B32" s="33" t="s">
        <v>323</v>
      </c>
      <c r="C32" s="30">
        <v>134015</v>
      </c>
      <c r="D32" s="222">
        <v>38662</v>
      </c>
      <c r="E32" s="179">
        <v>-5.0599507642172803E-2</v>
      </c>
      <c r="F32" s="34"/>
    </row>
    <row r="33" spans="1:6" ht="10.5" customHeight="1" x14ac:dyDescent="0.2">
      <c r="B33" s="16" t="s">
        <v>195</v>
      </c>
      <c r="C33" s="30">
        <v>741284.5</v>
      </c>
      <c r="D33" s="222">
        <v>180826</v>
      </c>
      <c r="E33" s="179">
        <v>-4.554099437574588E-2</v>
      </c>
      <c r="F33" s="34"/>
    </row>
    <row r="34" spans="1:6" ht="10.5" customHeight="1" x14ac:dyDescent="0.2">
      <c r="B34" s="16" t="s">
        <v>196</v>
      </c>
      <c r="C34" s="30">
        <v>34</v>
      </c>
      <c r="D34" s="222"/>
      <c r="E34" s="179">
        <v>-0.42372881355932202</v>
      </c>
      <c r="F34" s="34"/>
    </row>
    <row r="35" spans="1:6" ht="10.5" customHeight="1" x14ac:dyDescent="0.2">
      <c r="B35" s="16" t="s">
        <v>197</v>
      </c>
      <c r="C35" s="30">
        <v>20</v>
      </c>
      <c r="D35" s="222"/>
      <c r="E35" s="179">
        <v>1</v>
      </c>
      <c r="F35" s="34"/>
    </row>
    <row r="36" spans="1:6" ht="10.5" customHeight="1" x14ac:dyDescent="0.2">
      <c r="B36" s="16" t="s">
        <v>198</v>
      </c>
      <c r="C36" s="30">
        <v>225</v>
      </c>
      <c r="D36" s="222"/>
      <c r="E36" s="179">
        <v>-0.55000000000000004</v>
      </c>
      <c r="F36" s="34"/>
    </row>
    <row r="37" spans="1:6" ht="17.25" customHeight="1" x14ac:dyDescent="0.2">
      <c r="B37" s="16" t="s">
        <v>303</v>
      </c>
      <c r="C37" s="30"/>
      <c r="D37" s="222"/>
      <c r="E37" s="179"/>
      <c r="F37" s="34"/>
    </row>
    <row r="38" spans="1:6" s="28" customFormat="1" ht="12" customHeight="1" x14ac:dyDescent="0.2">
      <c r="A38" s="24"/>
      <c r="B38" s="31" t="s">
        <v>113</v>
      </c>
      <c r="C38" s="30"/>
      <c r="D38" s="222"/>
      <c r="E38" s="179"/>
      <c r="F38" s="36"/>
    </row>
    <row r="39" spans="1:6" ht="10.5" customHeight="1" x14ac:dyDescent="0.2">
      <c r="B39" s="16" t="s">
        <v>22</v>
      </c>
      <c r="C39" s="30">
        <v>1755655</v>
      </c>
      <c r="D39" s="222">
        <v>194457</v>
      </c>
      <c r="E39" s="179">
        <v>-9.1234486871037634E-2</v>
      </c>
      <c r="F39" s="34"/>
    </row>
    <row r="40" spans="1:6" ht="10.5" customHeight="1" x14ac:dyDescent="0.2">
      <c r="B40" s="16" t="s">
        <v>23</v>
      </c>
      <c r="C40" s="30">
        <v>5366</v>
      </c>
      <c r="D40" s="222">
        <v>1</v>
      </c>
      <c r="E40" s="179">
        <v>-0.25996414287684455</v>
      </c>
      <c r="F40" s="34"/>
    </row>
    <row r="41" spans="1:6" s="28" customFormat="1" ht="10.5" customHeight="1" x14ac:dyDescent="0.2">
      <c r="A41" s="24"/>
      <c r="B41" s="33" t="s">
        <v>193</v>
      </c>
      <c r="C41" s="30">
        <v>25982.7</v>
      </c>
      <c r="D41" s="222">
        <v>5853</v>
      </c>
      <c r="E41" s="179">
        <v>-5.7956144040143154E-2</v>
      </c>
      <c r="F41" s="27"/>
    </row>
    <row r="42" spans="1:6" ht="10.5" customHeight="1" x14ac:dyDescent="0.2">
      <c r="B42" s="33" t="s">
        <v>194</v>
      </c>
      <c r="C42" s="343">
        <v>757650</v>
      </c>
      <c r="D42" s="222">
        <v>175512</v>
      </c>
      <c r="E42" s="344">
        <v>-4.8436007588397834E-2</v>
      </c>
      <c r="F42" s="34"/>
    </row>
    <row r="43" spans="1:6" ht="10.5" customHeight="1" x14ac:dyDescent="0.2">
      <c r="B43" s="33" t="s">
        <v>322</v>
      </c>
      <c r="C43" s="343">
        <v>5252</v>
      </c>
      <c r="D43" s="222">
        <v>3054</v>
      </c>
      <c r="E43" s="344">
        <v>-4.2828503736103474E-2</v>
      </c>
      <c r="F43" s="34"/>
    </row>
    <row r="44" spans="1:6" ht="10.5" customHeight="1" x14ac:dyDescent="0.2">
      <c r="B44" s="33" t="s">
        <v>324</v>
      </c>
      <c r="C44" s="343">
        <v>61787</v>
      </c>
      <c r="D44" s="222">
        <v>60161</v>
      </c>
      <c r="E44" s="344">
        <v>-9.2515348236054451E-2</v>
      </c>
      <c r="F44" s="34"/>
    </row>
    <row r="45" spans="1:6" ht="10.5" customHeight="1" x14ac:dyDescent="0.2">
      <c r="B45" s="33" t="s">
        <v>325</v>
      </c>
      <c r="C45" s="343">
        <v>65983</v>
      </c>
      <c r="D45" s="222">
        <v>61371</v>
      </c>
      <c r="E45" s="344">
        <v>-5.9387874381673256E-2</v>
      </c>
      <c r="F45" s="34"/>
    </row>
    <row r="46" spans="1:6" ht="10.5" customHeight="1" x14ac:dyDescent="0.2">
      <c r="B46" s="33" t="s">
        <v>320</v>
      </c>
      <c r="C46" s="343">
        <v>457215</v>
      </c>
      <c r="D46" s="222">
        <v>9165</v>
      </c>
      <c r="E46" s="344">
        <v>-4.384932128494734E-2</v>
      </c>
      <c r="F46" s="34"/>
    </row>
    <row r="47" spans="1:6" ht="10.5" customHeight="1" x14ac:dyDescent="0.2">
      <c r="B47" s="33" t="s">
        <v>321</v>
      </c>
      <c r="C47" s="343">
        <v>19455</v>
      </c>
      <c r="D47" s="222">
        <v>2833</v>
      </c>
      <c r="E47" s="344">
        <v>3.8153681963714048E-2</v>
      </c>
      <c r="F47" s="34"/>
    </row>
    <row r="48" spans="1:6" ht="10.5" customHeight="1" x14ac:dyDescent="0.2">
      <c r="B48" s="33" t="s">
        <v>323</v>
      </c>
      <c r="C48" s="343">
        <v>147958</v>
      </c>
      <c r="D48" s="222">
        <v>38928</v>
      </c>
      <c r="E48" s="344">
        <v>-4.8932798956100254E-2</v>
      </c>
      <c r="F48" s="34"/>
    </row>
    <row r="49" spans="1:6" ht="10.5" customHeight="1" x14ac:dyDescent="0.2">
      <c r="B49" s="16" t="s">
        <v>196</v>
      </c>
      <c r="C49" s="343">
        <v>783632.7</v>
      </c>
      <c r="D49" s="222">
        <v>181365</v>
      </c>
      <c r="E49" s="344">
        <v>-4.8754747378813246E-2</v>
      </c>
      <c r="F49" s="34"/>
    </row>
    <row r="50" spans="1:6" s="28" customFormat="1" ht="10.5" customHeight="1" x14ac:dyDescent="0.2">
      <c r="A50" s="24"/>
      <c r="B50" s="16" t="s">
        <v>197</v>
      </c>
      <c r="C50" s="343">
        <v>34</v>
      </c>
      <c r="D50" s="222"/>
      <c r="E50" s="344">
        <v>-0.42372881355932202</v>
      </c>
      <c r="F50" s="27"/>
    </row>
    <row r="51" spans="1:6" ht="10.5" customHeight="1" x14ac:dyDescent="0.2">
      <c r="B51" s="16" t="s">
        <v>198</v>
      </c>
      <c r="C51" s="343">
        <v>20</v>
      </c>
      <c r="D51" s="222"/>
      <c r="E51" s="344">
        <v>1</v>
      </c>
      <c r="F51" s="34"/>
    </row>
    <row r="52" spans="1:6" ht="11.25" customHeight="1" x14ac:dyDescent="0.2">
      <c r="B52" s="16" t="s">
        <v>303</v>
      </c>
      <c r="C52" s="343">
        <v>225</v>
      </c>
      <c r="D52" s="222"/>
      <c r="E52" s="344">
        <v>-0.55000000000000004</v>
      </c>
      <c r="F52" s="34"/>
    </row>
    <row r="53" spans="1:6" ht="11.25" hidden="1" customHeight="1" x14ac:dyDescent="0.2">
      <c r="B53" s="16"/>
      <c r="C53" s="30"/>
      <c r="D53" s="222"/>
      <c r="E53" s="179"/>
      <c r="F53" s="34"/>
    </row>
    <row r="54" spans="1:6" ht="11.25" customHeight="1" x14ac:dyDescent="0.2">
      <c r="B54" s="31" t="s">
        <v>122</v>
      </c>
      <c r="C54" s="30"/>
      <c r="D54" s="222"/>
      <c r="E54" s="179"/>
      <c r="F54" s="34"/>
    </row>
    <row r="55" spans="1:6" ht="10.5" customHeight="1" x14ac:dyDescent="0.2">
      <c r="B55" s="16" t="s">
        <v>22</v>
      </c>
      <c r="C55" s="30">
        <v>781009</v>
      </c>
      <c r="D55" s="222">
        <v>1597</v>
      </c>
      <c r="E55" s="179">
        <v>6.1140556705149063E-2</v>
      </c>
      <c r="F55" s="34"/>
    </row>
    <row r="56" spans="1:6" ht="10.5" customHeight="1" x14ac:dyDescent="0.2">
      <c r="B56" s="16" t="s">
        <v>169</v>
      </c>
      <c r="C56" s="30">
        <v>32484</v>
      </c>
      <c r="D56" s="222"/>
      <c r="E56" s="179">
        <v>-0.1534893417418044</v>
      </c>
      <c r="F56" s="34"/>
    </row>
    <row r="57" spans="1:6" ht="6" customHeight="1" x14ac:dyDescent="0.2">
      <c r="B57" s="35"/>
      <c r="C57" s="30"/>
      <c r="D57" s="222"/>
      <c r="E57" s="179"/>
      <c r="F57" s="34"/>
    </row>
    <row r="58" spans="1:6" s="28" customFormat="1" ht="11.25" customHeight="1" x14ac:dyDescent="0.2">
      <c r="A58" s="24"/>
      <c r="B58" s="31" t="s">
        <v>121</v>
      </c>
      <c r="C58" s="30"/>
      <c r="D58" s="222"/>
      <c r="E58" s="179"/>
      <c r="F58" s="36"/>
    </row>
    <row r="59" spans="1:6" s="28" customFormat="1" ht="10.5" customHeight="1" x14ac:dyDescent="0.2">
      <c r="A59" s="24"/>
      <c r="B59" s="16" t="s">
        <v>22</v>
      </c>
      <c r="C59" s="30">
        <v>13567</v>
      </c>
      <c r="D59" s="222"/>
      <c r="E59" s="179">
        <v>-1.1871813546977417E-2</v>
      </c>
      <c r="F59" s="36"/>
    </row>
    <row r="60" spans="1:6" s="28" customFormat="1" ht="10.5" customHeight="1" x14ac:dyDescent="0.2">
      <c r="A60" s="24"/>
      <c r="B60" s="16" t="s">
        <v>23</v>
      </c>
      <c r="C60" s="30">
        <v>2</v>
      </c>
      <c r="D60" s="222"/>
      <c r="E60" s="179"/>
      <c r="F60" s="36"/>
    </row>
    <row r="61" spans="1:6" s="28" customFormat="1" ht="10.5" customHeight="1" x14ac:dyDescent="0.2">
      <c r="A61" s="24"/>
      <c r="B61" s="16" t="s">
        <v>199</v>
      </c>
      <c r="C61" s="30">
        <v>12822</v>
      </c>
      <c r="D61" s="222"/>
      <c r="E61" s="179">
        <v>-1.6868578438889781E-2</v>
      </c>
      <c r="F61" s="36"/>
    </row>
    <row r="62" spans="1:6" s="28" customFormat="1" ht="10.5" customHeight="1" x14ac:dyDescent="0.2">
      <c r="A62" s="24"/>
      <c r="B62" s="16" t="s">
        <v>200</v>
      </c>
      <c r="C62" s="30">
        <v>898</v>
      </c>
      <c r="D62" s="222"/>
      <c r="E62" s="179">
        <v>0.13959390862944154</v>
      </c>
      <c r="F62" s="36"/>
    </row>
    <row r="63" spans="1:6" s="28" customFormat="1" ht="10.5" customHeight="1" x14ac:dyDescent="0.2">
      <c r="A63" s="24"/>
      <c r="B63" s="16" t="s">
        <v>201</v>
      </c>
      <c r="C63" s="30">
        <v>3162</v>
      </c>
      <c r="D63" s="222">
        <v>8</v>
      </c>
      <c r="E63" s="179">
        <v>4.3220059386341214E-2</v>
      </c>
      <c r="F63" s="36"/>
    </row>
    <row r="64" spans="1:6" s="28" customFormat="1" ht="10.5" customHeight="1" x14ac:dyDescent="0.2">
      <c r="A64" s="24"/>
      <c r="B64" s="16" t="s">
        <v>202</v>
      </c>
      <c r="C64" s="30">
        <v>112313</v>
      </c>
      <c r="D64" s="222"/>
      <c r="E64" s="179">
        <v>5.3830130611019378E-2</v>
      </c>
      <c r="F64" s="36"/>
    </row>
    <row r="65" spans="1:6" s="28" customFormat="1" ht="10.5" customHeight="1" x14ac:dyDescent="0.2">
      <c r="A65" s="24"/>
      <c r="B65" s="16" t="s">
        <v>203</v>
      </c>
      <c r="C65" s="30">
        <v>7194</v>
      </c>
      <c r="D65" s="222"/>
      <c r="E65" s="179">
        <v>-4.5762037405491451E-2</v>
      </c>
      <c r="F65" s="36"/>
    </row>
    <row r="66" spans="1:6" s="28" customFormat="1" ht="10.5" customHeight="1" x14ac:dyDescent="0.2">
      <c r="A66" s="24"/>
      <c r="B66" s="16" t="s">
        <v>204</v>
      </c>
      <c r="C66" s="30">
        <v>5820.01</v>
      </c>
      <c r="D66" s="222"/>
      <c r="E66" s="179">
        <v>-7.5234766028442035E-2</v>
      </c>
      <c r="F66" s="36"/>
    </row>
    <row r="67" spans="1:6" s="28" customFormat="1" ht="6.75" customHeight="1" x14ac:dyDescent="0.2">
      <c r="A67" s="24"/>
      <c r="B67" s="35"/>
      <c r="C67" s="30"/>
      <c r="D67" s="222"/>
      <c r="E67" s="179"/>
      <c r="F67" s="36"/>
    </row>
    <row r="68" spans="1:6" s="28" customFormat="1" ht="10.5" customHeight="1" x14ac:dyDescent="0.2">
      <c r="A68" s="24"/>
      <c r="B68" s="31" t="s">
        <v>243</v>
      </c>
      <c r="C68" s="30"/>
      <c r="D68" s="222"/>
      <c r="E68" s="179"/>
      <c r="F68" s="36"/>
    </row>
    <row r="69" spans="1:6" s="28" customFormat="1" ht="10.5" customHeight="1" x14ac:dyDescent="0.2">
      <c r="A69" s="24"/>
      <c r="B69" s="16" t="s">
        <v>22</v>
      </c>
      <c r="C69" s="30">
        <v>128674</v>
      </c>
      <c r="D69" s="222"/>
      <c r="E69" s="179">
        <v>-2.1438403565208763E-2</v>
      </c>
      <c r="F69" s="36"/>
    </row>
    <row r="70" spans="1:6" s="28" customFormat="1" ht="10.5" customHeight="1" x14ac:dyDescent="0.2">
      <c r="A70" s="24"/>
      <c r="B70" s="16" t="s">
        <v>23</v>
      </c>
      <c r="C70" s="30">
        <v>7114</v>
      </c>
      <c r="D70" s="222"/>
      <c r="E70" s="179">
        <v>5.0502067336089862E-2</v>
      </c>
      <c r="F70" s="36"/>
    </row>
    <row r="71" spans="1:6" s="28" customFormat="1" ht="10.5" customHeight="1" x14ac:dyDescent="0.2">
      <c r="A71" s="24"/>
      <c r="B71" s="33" t="s">
        <v>193</v>
      </c>
      <c r="C71" s="30">
        <v>14423.5</v>
      </c>
      <c r="D71" s="222"/>
      <c r="E71" s="179">
        <v>0.16621387797344722</v>
      </c>
      <c r="F71" s="36"/>
    </row>
    <row r="72" spans="1:6" s="28" customFormat="1" ht="10.5" customHeight="1" x14ac:dyDescent="0.2">
      <c r="A72" s="24"/>
      <c r="B72" s="33" t="s">
        <v>194</v>
      </c>
      <c r="C72" s="30">
        <v>25377</v>
      </c>
      <c r="D72" s="222"/>
      <c r="E72" s="179">
        <v>1.5689413648188877E-2</v>
      </c>
      <c r="F72" s="36"/>
    </row>
    <row r="73" spans="1:6" s="28" customFormat="1" ht="10.5" customHeight="1" x14ac:dyDescent="0.2">
      <c r="A73" s="24"/>
      <c r="B73" s="33" t="s">
        <v>322</v>
      </c>
      <c r="C73" s="30">
        <v>154</v>
      </c>
      <c r="D73" s="222"/>
      <c r="E73" s="179">
        <v>0.26229508196721318</v>
      </c>
      <c r="F73" s="36"/>
    </row>
    <row r="74" spans="1:6" s="28" customFormat="1" ht="10.5" customHeight="1" x14ac:dyDescent="0.2">
      <c r="A74" s="24"/>
      <c r="B74" s="33" t="s">
        <v>324</v>
      </c>
      <c r="C74" s="30">
        <v>1625</v>
      </c>
      <c r="D74" s="222"/>
      <c r="E74" s="179">
        <v>0.23012869038607109</v>
      </c>
      <c r="F74" s="36"/>
    </row>
    <row r="75" spans="1:6" s="28" customFormat="1" ht="10.5" customHeight="1" x14ac:dyDescent="0.2">
      <c r="A75" s="24"/>
      <c r="B75" s="33" t="s">
        <v>325</v>
      </c>
      <c r="C75" s="30">
        <v>768</v>
      </c>
      <c r="D75" s="222"/>
      <c r="E75" s="179">
        <v>-0.39047619047619042</v>
      </c>
      <c r="F75" s="36"/>
    </row>
    <row r="76" spans="1:6" s="28" customFormat="1" ht="10.5" customHeight="1" x14ac:dyDescent="0.2">
      <c r="A76" s="24"/>
      <c r="B76" s="33" t="s">
        <v>320</v>
      </c>
      <c r="C76" s="30">
        <v>4621</v>
      </c>
      <c r="D76" s="222"/>
      <c r="E76" s="179">
        <v>7.6152771308803047E-2</v>
      </c>
      <c r="F76" s="36"/>
    </row>
    <row r="77" spans="1:6" s="28" customFormat="1" ht="10.5" customHeight="1" x14ac:dyDescent="0.2">
      <c r="A77" s="24"/>
      <c r="B77" s="33" t="s">
        <v>321</v>
      </c>
      <c r="C77" s="30">
        <v>3225</v>
      </c>
      <c r="D77" s="222"/>
      <c r="E77" s="179">
        <v>0.17915904936014626</v>
      </c>
      <c r="F77" s="36"/>
    </row>
    <row r="78" spans="1:6" s="28" customFormat="1" ht="10.5" customHeight="1" x14ac:dyDescent="0.2">
      <c r="A78" s="24"/>
      <c r="B78" s="33" t="s">
        <v>323</v>
      </c>
      <c r="C78" s="30">
        <v>14984</v>
      </c>
      <c r="D78" s="222"/>
      <c r="E78" s="179">
        <v>-1.7635874909853855E-2</v>
      </c>
      <c r="F78" s="36"/>
    </row>
    <row r="79" spans="1:6" s="28" customFormat="1" ht="10.5" customHeight="1" x14ac:dyDescent="0.2">
      <c r="A79" s="24"/>
      <c r="B79" s="16" t="s">
        <v>195</v>
      </c>
      <c r="C79" s="30">
        <v>39800.5</v>
      </c>
      <c r="D79" s="222"/>
      <c r="E79" s="179">
        <v>6.5529224047460977E-2</v>
      </c>
      <c r="F79" s="36"/>
    </row>
    <row r="80" spans="1:6" s="28" customFormat="1" ht="10.5" customHeight="1" x14ac:dyDescent="0.2">
      <c r="A80" s="24"/>
      <c r="B80" s="16" t="s">
        <v>196</v>
      </c>
      <c r="C80" s="30">
        <v>37</v>
      </c>
      <c r="D80" s="222"/>
      <c r="E80" s="179">
        <v>-0.15909090909090906</v>
      </c>
      <c r="F80" s="36"/>
    </row>
    <row r="81" spans="1:6" s="28" customFormat="1" ht="10.5" customHeight="1" x14ac:dyDescent="0.2">
      <c r="A81" s="24"/>
      <c r="B81" s="16" t="s">
        <v>197</v>
      </c>
      <c r="C81" s="30">
        <v>3</v>
      </c>
      <c r="D81" s="222"/>
      <c r="E81" s="179">
        <v>-0.25</v>
      </c>
      <c r="F81" s="36"/>
    </row>
    <row r="82" spans="1:6" s="28" customFormat="1" ht="10.5" customHeight="1" x14ac:dyDescent="0.2">
      <c r="A82" s="24"/>
      <c r="B82" s="16" t="s">
        <v>198</v>
      </c>
      <c r="C82" s="343"/>
      <c r="D82" s="222"/>
      <c r="E82" s="344"/>
      <c r="F82" s="36"/>
    </row>
    <row r="83" spans="1:6" ht="10.5" customHeight="1" x14ac:dyDescent="0.2">
      <c r="B83" s="16" t="s">
        <v>200</v>
      </c>
      <c r="C83" s="343">
        <v>313</v>
      </c>
      <c r="D83" s="222"/>
      <c r="E83" s="344">
        <v>-6.0060060060060039E-2</v>
      </c>
      <c r="F83" s="34"/>
    </row>
    <row r="84" spans="1:6" ht="10.5" customHeight="1" x14ac:dyDescent="0.2">
      <c r="B84" s="16" t="s">
        <v>201</v>
      </c>
      <c r="C84" s="343">
        <v>881</v>
      </c>
      <c r="D84" s="222"/>
      <c r="E84" s="344">
        <v>5.0059594755661463E-2</v>
      </c>
      <c r="F84" s="20"/>
    </row>
    <row r="85" spans="1:6" ht="10.5" customHeight="1" x14ac:dyDescent="0.2">
      <c r="B85" s="16" t="s">
        <v>202</v>
      </c>
      <c r="C85" s="343">
        <v>22933</v>
      </c>
      <c r="D85" s="222"/>
      <c r="E85" s="344">
        <v>0.13148805999605284</v>
      </c>
      <c r="F85" s="34"/>
    </row>
    <row r="86" spans="1:6" ht="10.5" customHeight="1" x14ac:dyDescent="0.2">
      <c r="B86" s="16" t="s">
        <v>203</v>
      </c>
      <c r="C86" s="343">
        <v>2596</v>
      </c>
      <c r="D86" s="222"/>
      <c r="E86" s="344">
        <v>7.6731646619659921E-2</v>
      </c>
      <c r="F86" s="34"/>
    </row>
    <row r="87" spans="1:6" ht="10.5" customHeight="1" x14ac:dyDescent="0.2">
      <c r="B87" s="16" t="s">
        <v>204</v>
      </c>
      <c r="C87" s="343">
        <v>665</v>
      </c>
      <c r="D87" s="222"/>
      <c r="E87" s="344">
        <v>0.62195121951219523</v>
      </c>
      <c r="F87" s="34"/>
    </row>
    <row r="88" spans="1:6" s="28" customFormat="1" ht="14.25" customHeight="1" x14ac:dyDescent="0.2">
      <c r="A88" s="24"/>
      <c r="B88" s="16" t="s">
        <v>303</v>
      </c>
      <c r="C88" s="345"/>
      <c r="D88" s="222"/>
      <c r="E88" s="346"/>
      <c r="F88" s="47"/>
    </row>
    <row r="89" spans="1:6" s="28" customFormat="1" ht="12" customHeight="1" x14ac:dyDescent="0.2">
      <c r="A89" s="24"/>
      <c r="B89" s="31" t="s">
        <v>278</v>
      </c>
      <c r="C89" s="345"/>
      <c r="D89" s="222"/>
      <c r="E89" s="346"/>
      <c r="F89" s="47"/>
    </row>
    <row r="90" spans="1:6" ht="10.5" customHeight="1" x14ac:dyDescent="0.2">
      <c r="B90" s="16" t="s">
        <v>22</v>
      </c>
      <c r="C90" s="345">
        <v>2678905</v>
      </c>
      <c r="D90" s="222">
        <v>196054</v>
      </c>
      <c r="E90" s="346">
        <v>-4.7718495747107181E-2</v>
      </c>
      <c r="F90" s="47"/>
    </row>
    <row r="91" spans="1:6" s="28" customFormat="1" ht="10.5" customHeight="1" x14ac:dyDescent="0.2">
      <c r="A91" s="24"/>
      <c r="B91" s="16" t="s">
        <v>169</v>
      </c>
      <c r="C91" s="345">
        <v>44966</v>
      </c>
      <c r="D91" s="222">
        <v>1</v>
      </c>
      <c r="E91" s="346">
        <v>-0.14182109662766951</v>
      </c>
      <c r="F91" s="47"/>
    </row>
    <row r="92" spans="1:6" ht="10.5" customHeight="1" x14ac:dyDescent="0.2">
      <c r="B92" s="33" t="s">
        <v>193</v>
      </c>
      <c r="C92" s="345">
        <v>251695.2</v>
      </c>
      <c r="D92" s="222">
        <v>6056</v>
      </c>
      <c r="E92" s="346">
        <v>7.7886838994809748E-2</v>
      </c>
      <c r="F92" s="47"/>
    </row>
    <row r="93" spans="1:6" ht="10.5" customHeight="1" x14ac:dyDescent="0.2">
      <c r="B93" s="33" t="s">
        <v>194</v>
      </c>
      <c r="C93" s="46">
        <v>783027</v>
      </c>
      <c r="D93" s="222">
        <v>175512</v>
      </c>
      <c r="E93" s="190">
        <v>-4.6484993616053516E-2</v>
      </c>
      <c r="F93" s="47"/>
    </row>
    <row r="94" spans="1:6" ht="10.5" customHeight="1" x14ac:dyDescent="0.2">
      <c r="B94" s="33" t="s">
        <v>322</v>
      </c>
      <c r="C94" s="46">
        <v>5406</v>
      </c>
      <c r="D94" s="222">
        <v>3054</v>
      </c>
      <c r="E94" s="190">
        <v>-3.6191834551613455E-2</v>
      </c>
      <c r="F94" s="47"/>
    </row>
    <row r="95" spans="1:6" ht="10.5" customHeight="1" x14ac:dyDescent="0.2">
      <c r="B95" s="33" t="s">
        <v>324</v>
      </c>
      <c r="C95" s="46">
        <v>63412</v>
      </c>
      <c r="D95" s="222">
        <v>60161</v>
      </c>
      <c r="E95" s="190">
        <v>-8.6374573169853197E-2</v>
      </c>
      <c r="F95" s="47"/>
    </row>
    <row r="96" spans="1:6" ht="10.5" customHeight="1" x14ac:dyDescent="0.2">
      <c r="B96" s="33" t="s">
        <v>325</v>
      </c>
      <c r="C96" s="46">
        <v>66751</v>
      </c>
      <c r="D96" s="222">
        <v>61371</v>
      </c>
      <c r="E96" s="190">
        <v>-6.522987298519789E-2</v>
      </c>
      <c r="F96" s="47"/>
    </row>
    <row r="97" spans="2:6" ht="10.5" customHeight="1" x14ac:dyDescent="0.2">
      <c r="B97" s="33" t="s">
        <v>320</v>
      </c>
      <c r="C97" s="46">
        <v>461836</v>
      </c>
      <c r="D97" s="222">
        <v>9165</v>
      </c>
      <c r="E97" s="190">
        <v>-4.2781313927917841E-2</v>
      </c>
      <c r="F97" s="47"/>
    </row>
    <row r="98" spans="2:6" ht="10.5" customHeight="1" x14ac:dyDescent="0.2">
      <c r="B98" s="33" t="s">
        <v>321</v>
      </c>
      <c r="C98" s="46">
        <v>22680</v>
      </c>
      <c r="D98" s="222">
        <v>2833</v>
      </c>
      <c r="E98" s="190">
        <v>5.6111757857974398E-2</v>
      </c>
      <c r="F98" s="47"/>
    </row>
    <row r="99" spans="2:6" ht="10.5" customHeight="1" x14ac:dyDescent="0.2">
      <c r="B99" s="33" t="s">
        <v>323</v>
      </c>
      <c r="C99" s="46">
        <v>162942</v>
      </c>
      <c r="D99" s="222">
        <v>38928</v>
      </c>
      <c r="E99" s="190">
        <v>-4.6138265519673816E-2</v>
      </c>
      <c r="F99" s="47"/>
    </row>
    <row r="100" spans="2:6" ht="10.5" customHeight="1" x14ac:dyDescent="0.2">
      <c r="B100" s="16" t="s">
        <v>195</v>
      </c>
      <c r="C100" s="46">
        <v>1034722.2</v>
      </c>
      <c r="D100" s="222">
        <v>181568</v>
      </c>
      <c r="E100" s="190">
        <v>-1.8949596025821358E-2</v>
      </c>
      <c r="F100" s="47"/>
    </row>
    <row r="101" spans="2:6" ht="10.5" customHeight="1" x14ac:dyDescent="0.2">
      <c r="B101" s="16" t="s">
        <v>196</v>
      </c>
      <c r="C101" s="46">
        <v>71</v>
      </c>
      <c r="D101" s="222"/>
      <c r="E101" s="190">
        <v>-0.31067961165048541</v>
      </c>
      <c r="F101" s="47"/>
    </row>
    <row r="102" spans="2:6" ht="10.5" customHeight="1" x14ac:dyDescent="0.2">
      <c r="B102" s="16" t="s">
        <v>197</v>
      </c>
      <c r="C102" s="46">
        <v>23</v>
      </c>
      <c r="D102" s="222"/>
      <c r="E102" s="190">
        <v>0.64285714285714279</v>
      </c>
      <c r="F102" s="47"/>
    </row>
    <row r="103" spans="2:6" ht="10.5" customHeight="1" x14ac:dyDescent="0.2">
      <c r="B103" s="16" t="s">
        <v>198</v>
      </c>
      <c r="C103" s="46">
        <v>225</v>
      </c>
      <c r="D103" s="222"/>
      <c r="E103" s="190">
        <v>-0.55000000000000004</v>
      </c>
      <c r="F103" s="47"/>
    </row>
    <row r="104" spans="2:6" ht="10.5" customHeight="1" x14ac:dyDescent="0.2">
      <c r="B104" s="16" t="s">
        <v>200</v>
      </c>
      <c r="C104" s="46">
        <v>1211</v>
      </c>
      <c r="D104" s="222"/>
      <c r="E104" s="190">
        <v>8.0285459411239879E-2</v>
      </c>
      <c r="F104" s="47"/>
    </row>
    <row r="105" spans="2:6" ht="10.5" customHeight="1" x14ac:dyDescent="0.2">
      <c r="B105" s="16" t="s">
        <v>201</v>
      </c>
      <c r="C105" s="46">
        <v>4043</v>
      </c>
      <c r="D105" s="222">
        <v>8</v>
      </c>
      <c r="E105" s="190">
        <v>4.4702842377261076E-2</v>
      </c>
      <c r="F105" s="47"/>
    </row>
    <row r="106" spans="2:6" ht="10.5" customHeight="1" x14ac:dyDescent="0.2">
      <c r="B106" s="16" t="s">
        <v>202</v>
      </c>
      <c r="C106" s="46">
        <v>135246</v>
      </c>
      <c r="D106" s="222"/>
      <c r="E106" s="190">
        <v>6.6238844564977528E-2</v>
      </c>
      <c r="F106" s="47"/>
    </row>
    <row r="107" spans="2:6" ht="10.5" customHeight="1" x14ac:dyDescent="0.2">
      <c r="B107" s="16" t="s">
        <v>203</v>
      </c>
      <c r="C107" s="46">
        <v>9790</v>
      </c>
      <c r="D107" s="222"/>
      <c r="E107" s="190">
        <v>-1.6080402010050232E-2</v>
      </c>
      <c r="F107" s="47"/>
    </row>
    <row r="108" spans="2:6" ht="10.5" customHeight="1" x14ac:dyDescent="0.2">
      <c r="B108" s="16" t="s">
        <v>204</v>
      </c>
      <c r="C108" s="46">
        <v>6485.01</v>
      </c>
      <c r="D108" s="222"/>
      <c r="E108" s="190">
        <v>-3.259342134705745E-2</v>
      </c>
      <c r="F108" s="47"/>
    </row>
    <row r="109" spans="2:6" ht="10.5" customHeight="1" x14ac:dyDescent="0.2">
      <c r="B109" s="21" t="s">
        <v>303</v>
      </c>
      <c r="C109" s="399"/>
      <c r="D109" s="342"/>
      <c r="E109" s="347"/>
      <c r="F109" s="47"/>
    </row>
    <row r="110" spans="2:6" ht="13.5" customHeight="1" x14ac:dyDescent="0.2">
      <c r="B110" s="43"/>
      <c r="D110" s="350"/>
      <c r="E110" s="350"/>
      <c r="F110" s="51"/>
    </row>
    <row r="111" spans="2:6" ht="15" customHeight="1" x14ac:dyDescent="0.25">
      <c r="B111" s="7" t="s">
        <v>288</v>
      </c>
      <c r="C111" s="8"/>
      <c r="D111" s="349"/>
      <c r="E111" s="349"/>
      <c r="F111" s="8"/>
    </row>
    <row r="112" spans="2:6" ht="9.75" customHeight="1" x14ac:dyDescent="0.2">
      <c r="B112" s="9" t="str">
        <f>B3</f>
        <v>PERIODE DU 1.1 AU 31.7.2024</v>
      </c>
      <c r="D112" s="350"/>
      <c r="E112" s="350"/>
    </row>
    <row r="113" spans="1:6" ht="14.25" customHeight="1" x14ac:dyDescent="0.2">
      <c r="B113" s="12" t="s">
        <v>174</v>
      </c>
      <c r="C113" s="13"/>
      <c r="D113" s="353"/>
      <c r="E113" s="351"/>
      <c r="F113" s="15"/>
    </row>
    <row r="114" spans="1:6" ht="12" customHeight="1" x14ac:dyDescent="0.2">
      <c r="B114" s="16" t="s">
        <v>4</v>
      </c>
      <c r="C114" s="18" t="s">
        <v>6</v>
      </c>
      <c r="D114" s="219" t="s">
        <v>3</v>
      </c>
      <c r="E114" s="19" t="str">
        <f>CUMUL_Maladie_mnt!$H$5</f>
        <v>PCAP</v>
      </c>
      <c r="F114" s="20"/>
    </row>
    <row r="115" spans="1:6" ht="9.75" customHeight="1" x14ac:dyDescent="0.2">
      <c r="B115" s="21"/>
      <c r="C115" s="45"/>
      <c r="D115" s="220" t="s">
        <v>87</v>
      </c>
      <c r="E115" s="22" t="str">
        <f>CUMUL_Maladie_mnt!$H$6</f>
        <v>en %</v>
      </c>
      <c r="F115" s="23"/>
    </row>
    <row r="116" spans="1:6" s="28" customFormat="1" ht="18" customHeight="1" x14ac:dyDescent="0.2">
      <c r="A116" s="24"/>
      <c r="B116" s="52" t="s">
        <v>163</v>
      </c>
      <c r="C116" s="238"/>
      <c r="D116" s="222"/>
      <c r="E116" s="239"/>
      <c r="F116" s="27"/>
    </row>
    <row r="117" spans="1:6" ht="6.75" customHeight="1" x14ac:dyDescent="0.2">
      <c r="B117" s="16"/>
      <c r="C117" s="238"/>
      <c r="D117" s="222"/>
      <c r="E117" s="239"/>
      <c r="F117" s="20"/>
    </row>
    <row r="118" spans="1:6" s="28" customFormat="1" ht="15" customHeight="1" x14ac:dyDescent="0.2">
      <c r="A118" s="54"/>
      <c r="B118" s="31" t="s">
        <v>124</v>
      </c>
      <c r="C118" s="238"/>
      <c r="D118" s="222"/>
      <c r="E118" s="239"/>
      <c r="F118" s="27"/>
    </row>
    <row r="119" spans="1:6" ht="10.5" customHeight="1" x14ac:dyDescent="0.2">
      <c r="A119" s="2"/>
      <c r="B119" s="37" t="s">
        <v>205</v>
      </c>
      <c r="C119" s="238">
        <v>2681717.8899999899</v>
      </c>
      <c r="D119" s="222">
        <v>66045.250000000044</v>
      </c>
      <c r="E119" s="239">
        <v>6.0064830020976068E-3</v>
      </c>
      <c r="F119" s="20"/>
    </row>
    <row r="120" spans="1:6" ht="10.5" customHeight="1" x14ac:dyDescent="0.2">
      <c r="A120" s="2"/>
      <c r="B120" s="37" t="s">
        <v>206</v>
      </c>
      <c r="C120" s="238">
        <v>3797.9</v>
      </c>
      <c r="D120" s="222"/>
      <c r="E120" s="239"/>
      <c r="F120" s="20"/>
    </row>
    <row r="121" spans="1:6" ht="10.5" customHeight="1" x14ac:dyDescent="0.2">
      <c r="A121" s="2"/>
      <c r="B121" s="37" t="s">
        <v>226</v>
      </c>
      <c r="C121" s="238">
        <v>3672.7</v>
      </c>
      <c r="D121" s="222"/>
      <c r="E121" s="239"/>
      <c r="F121" s="20"/>
    </row>
    <row r="122" spans="1:6" ht="10.5" hidden="1" customHeight="1" x14ac:dyDescent="0.2">
      <c r="A122" s="2"/>
      <c r="B122" s="37"/>
      <c r="C122" s="238"/>
      <c r="D122" s="222"/>
      <c r="E122" s="239"/>
      <c r="F122" s="20"/>
    </row>
    <row r="123" spans="1:6" ht="10.5" hidden="1" customHeight="1" x14ac:dyDescent="0.2">
      <c r="A123" s="2"/>
      <c r="B123" s="37"/>
      <c r="C123" s="238"/>
      <c r="D123" s="222"/>
      <c r="E123" s="239"/>
      <c r="F123" s="20"/>
    </row>
    <row r="124" spans="1:6" ht="10.5" hidden="1" customHeight="1" x14ac:dyDescent="0.2">
      <c r="A124" s="2"/>
      <c r="B124" s="37"/>
      <c r="C124" s="238"/>
      <c r="D124" s="222"/>
      <c r="E124" s="239"/>
      <c r="F124" s="20"/>
    </row>
    <row r="125" spans="1:6" ht="10.5" hidden="1" customHeight="1" x14ac:dyDescent="0.2">
      <c r="A125" s="2"/>
      <c r="B125" s="37"/>
      <c r="C125" s="238"/>
      <c r="D125" s="222"/>
      <c r="E125" s="239"/>
      <c r="F125" s="20"/>
    </row>
    <row r="126" spans="1:6" s="28" customFormat="1" ht="10.5" customHeight="1" x14ac:dyDescent="0.2">
      <c r="A126" s="54"/>
      <c r="B126" s="35" t="s">
        <v>227</v>
      </c>
      <c r="C126" s="238">
        <v>2689238.48999999</v>
      </c>
      <c r="D126" s="222">
        <v>66045.250000000044</v>
      </c>
      <c r="E126" s="239">
        <v>1.7960546988420312E-3</v>
      </c>
      <c r="F126" s="27"/>
    </row>
    <row r="127" spans="1:6" ht="7.5" customHeight="1" x14ac:dyDescent="0.2">
      <c r="A127" s="2"/>
      <c r="B127" s="35"/>
      <c r="C127" s="238"/>
      <c r="D127" s="222"/>
      <c r="E127" s="239"/>
      <c r="F127" s="20"/>
    </row>
    <row r="128" spans="1:6" s="28" customFormat="1" ht="15.75" customHeight="1" x14ac:dyDescent="0.2">
      <c r="A128" s="54"/>
      <c r="B128" s="31" t="s">
        <v>132</v>
      </c>
      <c r="C128" s="238"/>
      <c r="D128" s="222"/>
      <c r="E128" s="239"/>
      <c r="F128" s="27"/>
    </row>
    <row r="129" spans="1:6" ht="10.5" customHeight="1" x14ac:dyDescent="0.2">
      <c r="A129" s="2"/>
      <c r="B129" s="37" t="s">
        <v>207</v>
      </c>
      <c r="C129" s="238">
        <v>3585986.3199998578</v>
      </c>
      <c r="D129" s="222">
        <v>16604.2</v>
      </c>
      <c r="E129" s="239">
        <v>7.3183656442234568E-2</v>
      </c>
      <c r="F129" s="20"/>
    </row>
    <row r="130" spans="1:6" ht="10.5" customHeight="1" x14ac:dyDescent="0.2">
      <c r="A130" s="2"/>
      <c r="B130" s="37" t="s">
        <v>208</v>
      </c>
      <c r="C130" s="238">
        <v>105797.8899999998</v>
      </c>
      <c r="D130" s="222">
        <v>86060.589999999647</v>
      </c>
      <c r="E130" s="239">
        <v>-0.28902588219165881</v>
      </c>
      <c r="F130" s="20"/>
    </row>
    <row r="131" spans="1:6" ht="10.5" customHeight="1" x14ac:dyDescent="0.2">
      <c r="A131" s="2"/>
      <c r="B131" s="37" t="s">
        <v>209</v>
      </c>
      <c r="C131" s="238">
        <v>2573549.4899999537</v>
      </c>
      <c r="D131" s="222">
        <v>66562.880000000005</v>
      </c>
      <c r="E131" s="239">
        <v>-3.7618055695675223E-2</v>
      </c>
      <c r="F131" s="20"/>
    </row>
    <row r="132" spans="1:6" ht="10.5" hidden="1" customHeight="1" x14ac:dyDescent="0.2">
      <c r="A132" s="2"/>
      <c r="B132" s="37"/>
      <c r="C132" s="238"/>
      <c r="D132" s="222"/>
      <c r="E132" s="239"/>
      <c r="F132" s="20"/>
    </row>
    <row r="133" spans="1:6" ht="10.5" hidden="1" customHeight="1" x14ac:dyDescent="0.2">
      <c r="A133" s="2"/>
      <c r="B133" s="37"/>
      <c r="C133" s="238"/>
      <c r="D133" s="222"/>
      <c r="E133" s="239"/>
      <c r="F133" s="20"/>
    </row>
    <row r="134" spans="1:6" ht="10.5" hidden="1" customHeight="1" x14ac:dyDescent="0.2">
      <c r="A134" s="2"/>
      <c r="B134" s="37"/>
      <c r="C134" s="238"/>
      <c r="D134" s="222"/>
      <c r="E134" s="239"/>
      <c r="F134" s="20"/>
    </row>
    <row r="135" spans="1:6" ht="10.5" customHeight="1" x14ac:dyDescent="0.2">
      <c r="A135" s="2"/>
      <c r="B135" s="35" t="s">
        <v>228</v>
      </c>
      <c r="C135" s="238">
        <v>6265340.6999998111</v>
      </c>
      <c r="D135" s="222">
        <v>169227.66999999966</v>
      </c>
      <c r="E135" s="239">
        <v>1.6374845303017249E-2</v>
      </c>
      <c r="F135" s="20"/>
    </row>
    <row r="136" spans="1:6" ht="6.75" customHeight="1" x14ac:dyDescent="0.2">
      <c r="A136" s="2"/>
      <c r="B136" s="35"/>
      <c r="C136" s="238"/>
      <c r="D136" s="222"/>
      <c r="E136" s="239"/>
      <c r="F136" s="20"/>
    </row>
    <row r="137" spans="1:6" s="28" customFormat="1" ht="16.5" customHeight="1" x14ac:dyDescent="0.2">
      <c r="A137" s="54"/>
      <c r="B137" s="31" t="s">
        <v>136</v>
      </c>
      <c r="C137" s="238"/>
      <c r="D137" s="222"/>
      <c r="E137" s="239"/>
      <c r="F137" s="27"/>
    </row>
    <row r="138" spans="1:6" ht="10.5" customHeight="1" x14ac:dyDescent="0.2">
      <c r="A138" s="2"/>
      <c r="B138" s="37" t="s">
        <v>210</v>
      </c>
      <c r="C138" s="238">
        <v>28324.399999999998</v>
      </c>
      <c r="D138" s="222">
        <v>1942</v>
      </c>
      <c r="E138" s="239">
        <v>6.2919001112009543E-3</v>
      </c>
      <c r="F138" s="20"/>
    </row>
    <row r="139" spans="1:6" ht="10.5" hidden="1" customHeight="1" x14ac:dyDescent="0.2">
      <c r="A139" s="2"/>
      <c r="B139" s="37"/>
      <c r="C139" s="238"/>
      <c r="D139" s="222"/>
      <c r="E139" s="239"/>
      <c r="F139" s="20"/>
    </row>
    <row r="140" spans="1:6" ht="10.5" hidden="1" customHeight="1" x14ac:dyDescent="0.2">
      <c r="A140" s="2"/>
      <c r="B140" s="37"/>
      <c r="C140" s="238"/>
      <c r="D140" s="222"/>
      <c r="E140" s="239"/>
      <c r="F140" s="20"/>
    </row>
    <row r="141" spans="1:6" s="28" customFormat="1" ht="10.5" customHeight="1" x14ac:dyDescent="0.2">
      <c r="A141" s="54"/>
      <c r="B141" s="35" t="s">
        <v>229</v>
      </c>
      <c r="C141" s="238">
        <v>28324.399999999998</v>
      </c>
      <c r="D141" s="222">
        <v>1942</v>
      </c>
      <c r="E141" s="239">
        <v>6.2919001112009543E-3</v>
      </c>
      <c r="F141" s="27"/>
    </row>
    <row r="142" spans="1:6" ht="7.5" customHeight="1" x14ac:dyDescent="0.2">
      <c r="A142" s="2"/>
      <c r="B142" s="35"/>
      <c r="C142" s="238"/>
      <c r="D142" s="222"/>
      <c r="E142" s="239"/>
      <c r="F142" s="20"/>
    </row>
    <row r="143" spans="1:6" s="28" customFormat="1" ht="16.5" customHeight="1" x14ac:dyDescent="0.2">
      <c r="A143" s="54"/>
      <c r="B143" s="31" t="s">
        <v>141</v>
      </c>
      <c r="C143" s="238"/>
      <c r="D143" s="222"/>
      <c r="E143" s="239"/>
      <c r="F143" s="27"/>
    </row>
    <row r="144" spans="1:6" ht="10.5" customHeight="1" x14ac:dyDescent="0.2">
      <c r="A144" s="2"/>
      <c r="B144" s="37" t="s">
        <v>211</v>
      </c>
      <c r="C144" s="238">
        <v>58702.800000000032</v>
      </c>
      <c r="D144" s="222">
        <v>15</v>
      </c>
      <c r="E144" s="239">
        <v>6.1821086435350336E-2</v>
      </c>
      <c r="F144" s="20"/>
    </row>
    <row r="145" spans="1:6" ht="10.5" hidden="1" customHeight="1" x14ac:dyDescent="0.2">
      <c r="A145" s="2"/>
      <c r="B145" s="37"/>
      <c r="C145" s="238"/>
      <c r="D145" s="222"/>
      <c r="E145" s="239"/>
      <c r="F145" s="20"/>
    </row>
    <row r="146" spans="1:6" ht="10.5" hidden="1" customHeight="1" x14ac:dyDescent="0.2">
      <c r="A146" s="2"/>
      <c r="B146" s="37"/>
      <c r="C146" s="238"/>
      <c r="D146" s="222"/>
      <c r="E146" s="239"/>
      <c r="F146" s="20"/>
    </row>
    <row r="147" spans="1:6" s="57" customFormat="1" ht="10.5" customHeight="1" x14ac:dyDescent="0.2">
      <c r="A147" s="6"/>
      <c r="B147" s="35" t="s">
        <v>230</v>
      </c>
      <c r="C147" s="55">
        <v>58702.800000000032</v>
      </c>
      <c r="D147" s="222">
        <v>15</v>
      </c>
      <c r="E147" s="182">
        <v>6.1821086435350336E-2</v>
      </c>
      <c r="F147" s="56"/>
    </row>
    <row r="148" spans="1:6" s="57" customFormat="1" ht="6.75" customHeight="1" x14ac:dyDescent="0.2">
      <c r="A148" s="6"/>
      <c r="B148" s="35"/>
      <c r="C148" s="55"/>
      <c r="D148" s="222"/>
      <c r="E148" s="182"/>
      <c r="F148" s="56"/>
    </row>
    <row r="149" spans="1:6" s="60" customFormat="1" ht="14.25" customHeight="1" x14ac:dyDescent="0.2">
      <c r="A149" s="24"/>
      <c r="B149" s="31" t="s">
        <v>139</v>
      </c>
      <c r="C149" s="55"/>
      <c r="D149" s="222"/>
      <c r="E149" s="182"/>
      <c r="F149" s="59"/>
    </row>
    <row r="150" spans="1:6" s="57" customFormat="1" ht="10.5" customHeight="1" x14ac:dyDescent="0.2">
      <c r="A150" s="6"/>
      <c r="B150" s="37" t="s">
        <v>212</v>
      </c>
      <c r="C150" s="55">
        <v>14284.960000000003</v>
      </c>
      <c r="D150" s="222"/>
      <c r="E150" s="182"/>
      <c r="F150" s="56"/>
    </row>
    <row r="151" spans="1:6" s="57" customFormat="1" ht="10.5" hidden="1" customHeight="1" x14ac:dyDescent="0.2">
      <c r="A151" s="6"/>
      <c r="B151" s="37"/>
      <c r="C151" s="55"/>
      <c r="D151" s="222"/>
      <c r="E151" s="182"/>
      <c r="F151" s="56"/>
    </row>
    <row r="152" spans="1:6" s="60" customFormat="1" ht="10.5" customHeight="1" x14ac:dyDescent="0.2">
      <c r="A152" s="24"/>
      <c r="B152" s="35" t="s">
        <v>231</v>
      </c>
      <c r="C152" s="55">
        <v>14285.960000000003</v>
      </c>
      <c r="D152" s="222"/>
      <c r="E152" s="182"/>
      <c r="F152" s="59"/>
    </row>
    <row r="153" spans="1:6" s="57" customFormat="1" ht="8.25" customHeight="1" x14ac:dyDescent="0.2">
      <c r="A153" s="6"/>
      <c r="B153" s="35"/>
      <c r="C153" s="55"/>
      <c r="D153" s="222"/>
      <c r="E153" s="182"/>
      <c r="F153" s="56"/>
    </row>
    <row r="154" spans="1:6" s="60" customFormat="1" ht="17.25" customHeight="1" x14ac:dyDescent="0.2">
      <c r="A154" s="24"/>
      <c r="B154" s="31" t="s">
        <v>122</v>
      </c>
      <c r="C154" s="55"/>
      <c r="D154" s="222"/>
      <c r="E154" s="182"/>
      <c r="F154" s="59"/>
    </row>
    <row r="155" spans="1:6" s="57" customFormat="1" ht="10.5" customHeight="1" x14ac:dyDescent="0.2">
      <c r="A155" s="6"/>
      <c r="B155" s="37" t="s">
        <v>213</v>
      </c>
      <c r="C155" s="55">
        <v>2204.0499999999997</v>
      </c>
      <c r="D155" s="222"/>
      <c r="E155" s="182">
        <v>8.4830437564600958E-2</v>
      </c>
      <c r="F155" s="56"/>
    </row>
    <row r="156" spans="1:6" s="57" customFormat="1" ht="10.5" hidden="1" customHeight="1" x14ac:dyDescent="0.2">
      <c r="A156" s="6"/>
      <c r="B156" s="37"/>
      <c r="C156" s="55"/>
      <c r="D156" s="222"/>
      <c r="E156" s="182"/>
      <c r="F156" s="56"/>
    </row>
    <row r="157" spans="1:6" s="57" customFormat="1" ht="10.5" customHeight="1" x14ac:dyDescent="0.2">
      <c r="A157" s="6"/>
      <c r="B157" s="35" t="s">
        <v>232</v>
      </c>
      <c r="C157" s="55">
        <v>2204.0499999999997</v>
      </c>
      <c r="D157" s="222"/>
      <c r="E157" s="182">
        <v>8.4830437564600958E-2</v>
      </c>
      <c r="F157" s="56"/>
    </row>
    <row r="158" spans="1:6" s="57" customFormat="1" x14ac:dyDescent="0.2">
      <c r="A158" s="6"/>
      <c r="B158" s="35"/>
      <c r="C158" s="55"/>
      <c r="D158" s="222"/>
      <c r="E158" s="182"/>
      <c r="F158" s="56"/>
    </row>
    <row r="159" spans="1:6" s="60" customFormat="1" ht="12" x14ac:dyDescent="0.2">
      <c r="A159" s="24"/>
      <c r="B159" s="31" t="s">
        <v>244</v>
      </c>
      <c r="C159" s="55"/>
      <c r="D159" s="222"/>
      <c r="E159" s="182"/>
      <c r="F159" s="59"/>
    </row>
    <row r="160" spans="1:6" s="60" customFormat="1" ht="15" customHeight="1" x14ac:dyDescent="0.2">
      <c r="A160" s="24"/>
      <c r="B160" s="37" t="s">
        <v>213</v>
      </c>
      <c r="C160" s="55">
        <v>60.6</v>
      </c>
      <c r="D160" s="222"/>
      <c r="E160" s="182">
        <v>-0.18108108108108101</v>
      </c>
      <c r="F160" s="59"/>
    </row>
    <row r="161" spans="1:6" s="57" customFormat="1" ht="10.5" customHeight="1" x14ac:dyDescent="0.2">
      <c r="A161" s="6"/>
      <c r="B161" s="37" t="s">
        <v>205</v>
      </c>
      <c r="C161" s="55">
        <v>34705.600000000042</v>
      </c>
      <c r="D161" s="222"/>
      <c r="E161" s="182">
        <v>0.12719422320105989</v>
      </c>
      <c r="F161" s="56"/>
    </row>
    <row r="162" spans="1:6" s="57" customFormat="1" ht="10.5" customHeight="1" x14ac:dyDescent="0.2">
      <c r="A162" s="6"/>
      <c r="B162" s="37" t="s">
        <v>206</v>
      </c>
      <c r="C162" s="55">
        <v>38.700000000000003</v>
      </c>
      <c r="D162" s="222"/>
      <c r="E162" s="182"/>
      <c r="F162" s="56"/>
    </row>
    <row r="163" spans="1:6" s="57" customFormat="1" ht="10.5" customHeight="1" x14ac:dyDescent="0.2">
      <c r="A163" s="6"/>
      <c r="B163" s="37" t="s">
        <v>226</v>
      </c>
      <c r="C163" s="55">
        <v>148.5</v>
      </c>
      <c r="D163" s="222"/>
      <c r="E163" s="182"/>
      <c r="F163" s="56"/>
    </row>
    <row r="164" spans="1:6" s="57" customFormat="1" ht="10.5" customHeight="1" x14ac:dyDescent="0.2">
      <c r="A164" s="6"/>
      <c r="B164" s="37" t="s">
        <v>207</v>
      </c>
      <c r="C164" s="55">
        <v>11379.980000000001</v>
      </c>
      <c r="D164" s="222"/>
      <c r="E164" s="182">
        <v>-0.1024686100069403</v>
      </c>
      <c r="F164" s="56"/>
    </row>
    <row r="165" spans="1:6" s="57" customFormat="1" ht="10.5" customHeight="1" x14ac:dyDescent="0.2">
      <c r="A165" s="6"/>
      <c r="B165" s="37" t="s">
        <v>208</v>
      </c>
      <c r="C165" s="55">
        <v>94.6</v>
      </c>
      <c r="D165" s="222"/>
      <c r="E165" s="182">
        <v>-0.45506912442396319</v>
      </c>
      <c r="F165" s="56"/>
    </row>
    <row r="166" spans="1:6" s="57" customFormat="1" ht="10.5" customHeight="1" x14ac:dyDescent="0.2">
      <c r="A166" s="6"/>
      <c r="B166" s="37" t="s">
        <v>209</v>
      </c>
      <c r="C166" s="55">
        <v>3632.0600000000004</v>
      </c>
      <c r="D166" s="222"/>
      <c r="E166" s="182">
        <v>-8.5077333870723915E-2</v>
      </c>
      <c r="F166" s="56"/>
    </row>
    <row r="167" spans="1:6" s="57" customFormat="1" ht="10.5" customHeight="1" x14ac:dyDescent="0.2">
      <c r="A167" s="6"/>
      <c r="B167" s="37" t="s">
        <v>210</v>
      </c>
      <c r="C167" s="55">
        <v>130.5</v>
      </c>
      <c r="D167" s="222"/>
      <c r="E167" s="182"/>
      <c r="F167" s="56"/>
    </row>
    <row r="168" spans="1:6" s="57" customFormat="1" ht="10.5" customHeight="1" x14ac:dyDescent="0.2">
      <c r="A168" s="6"/>
      <c r="B168" s="37" t="s">
        <v>211</v>
      </c>
      <c r="C168" s="55">
        <v>45801.849999999977</v>
      </c>
      <c r="D168" s="222"/>
      <c r="E168" s="182">
        <v>-6.4000948222746934E-2</v>
      </c>
      <c r="F168" s="56"/>
    </row>
    <row r="169" spans="1:6" s="57" customFormat="1" ht="10.5" customHeight="1" x14ac:dyDescent="0.2">
      <c r="A169" s="6"/>
      <c r="B169" s="37" t="s">
        <v>212</v>
      </c>
      <c r="C169" s="55"/>
      <c r="D169" s="222"/>
      <c r="E169" s="182"/>
      <c r="F169" s="56"/>
    </row>
    <row r="170" spans="1:6" s="57" customFormat="1" ht="10.5" customHeight="1" x14ac:dyDescent="0.2">
      <c r="A170" s="6"/>
      <c r="B170" s="35" t="s">
        <v>234</v>
      </c>
      <c r="C170" s="55">
        <v>96015.390000000014</v>
      </c>
      <c r="D170" s="222"/>
      <c r="E170" s="182">
        <v>-8.8766674525564415E-3</v>
      </c>
      <c r="F170" s="56"/>
    </row>
    <row r="171" spans="1:6" s="60" customFormat="1" ht="10.5" customHeight="1" x14ac:dyDescent="0.15">
      <c r="A171" s="24"/>
      <c r="B171" s="264"/>
      <c r="C171" s="55"/>
      <c r="D171" s="222"/>
      <c r="E171" s="182"/>
      <c r="F171" s="59"/>
    </row>
    <row r="172" spans="1:6" s="57" customFormat="1" ht="11.25" customHeight="1" x14ac:dyDescent="0.2">
      <c r="A172" s="6"/>
      <c r="B172" s="35" t="s">
        <v>233</v>
      </c>
      <c r="C172" s="55">
        <v>9155665.7899998035</v>
      </c>
      <c r="D172" s="222">
        <v>237229.91999999966</v>
      </c>
      <c r="E172" s="182">
        <v>1.3602397497600505E-2</v>
      </c>
      <c r="F172" s="56"/>
    </row>
    <row r="173" spans="1:6" s="57" customFormat="1" ht="11.25" hidden="1" customHeight="1" x14ac:dyDescent="0.2">
      <c r="A173" s="6"/>
      <c r="B173" s="35"/>
      <c r="C173" s="55"/>
      <c r="D173" s="222"/>
      <c r="E173" s="182"/>
      <c r="F173" s="56"/>
    </row>
    <row r="174" spans="1:6" s="57" customFormat="1" ht="11.25" hidden="1" customHeight="1" x14ac:dyDescent="0.2">
      <c r="A174" s="6"/>
      <c r="B174" s="35"/>
      <c r="C174" s="55"/>
      <c r="D174" s="222"/>
      <c r="E174" s="182"/>
      <c r="F174" s="56"/>
    </row>
    <row r="175" spans="1:6" s="60" customFormat="1" ht="13.5" customHeight="1" x14ac:dyDescent="0.2">
      <c r="A175" s="24"/>
      <c r="B175" s="31" t="s">
        <v>145</v>
      </c>
      <c r="C175" s="55"/>
      <c r="D175" s="222"/>
      <c r="E175" s="182"/>
      <c r="F175" s="59"/>
    </row>
    <row r="176" spans="1:6" s="60" customFormat="1" ht="10.5" customHeight="1" x14ac:dyDescent="0.2">
      <c r="A176" s="24"/>
      <c r="B176" s="37" t="s">
        <v>205</v>
      </c>
      <c r="C176" s="55">
        <v>159673.99999999983</v>
      </c>
      <c r="D176" s="222">
        <v>8225.65</v>
      </c>
      <c r="E176" s="182">
        <v>2.8295282788608933E-2</v>
      </c>
      <c r="F176" s="59"/>
    </row>
    <row r="177" spans="1:10" s="60" customFormat="1" ht="10.5" customHeight="1" x14ac:dyDescent="0.2">
      <c r="A177" s="24"/>
      <c r="B177" s="37" t="s">
        <v>214</v>
      </c>
      <c r="C177" s="55">
        <v>239476218</v>
      </c>
      <c r="D177" s="222">
        <v>28717696</v>
      </c>
      <c r="E177" s="182">
        <v>1.2497634769355948E-2</v>
      </c>
      <c r="F177" s="59"/>
    </row>
    <row r="178" spans="1:10" s="60" customFormat="1" ht="10.5" customHeight="1" x14ac:dyDescent="0.2">
      <c r="A178" s="24"/>
      <c r="B178" s="37" t="s">
        <v>215</v>
      </c>
      <c r="C178" s="55">
        <v>60856.25</v>
      </c>
      <c r="D178" s="222">
        <v>3749.25</v>
      </c>
      <c r="E178" s="182">
        <v>-0.2620716499098753</v>
      </c>
      <c r="F178" s="59"/>
    </row>
    <row r="179" spans="1:10" s="60" customFormat="1" ht="10.5" customHeight="1" x14ac:dyDescent="0.2">
      <c r="A179" s="24"/>
      <c r="B179" s="37" t="s">
        <v>216</v>
      </c>
      <c r="C179" s="55">
        <v>112685.5</v>
      </c>
      <c r="D179" s="222">
        <v>11128</v>
      </c>
      <c r="E179" s="182">
        <v>-5.7533799748253012E-2</v>
      </c>
      <c r="F179" s="59"/>
    </row>
    <row r="180" spans="1:10" s="60" customFormat="1" ht="10.5" customHeight="1" x14ac:dyDescent="0.2">
      <c r="A180" s="24"/>
      <c r="B180" s="37" t="s">
        <v>217</v>
      </c>
      <c r="C180" s="55">
        <v>644762.09999999928</v>
      </c>
      <c r="D180" s="222">
        <v>33525.299999999988</v>
      </c>
      <c r="E180" s="182">
        <v>-1.1973173985227348E-2</v>
      </c>
      <c r="F180" s="59"/>
    </row>
    <row r="181" spans="1:10" s="60" customFormat="1" ht="10.5" hidden="1" customHeight="1" x14ac:dyDescent="0.2">
      <c r="A181" s="24"/>
      <c r="B181" s="37"/>
      <c r="C181" s="55"/>
      <c r="D181" s="222"/>
      <c r="E181" s="182"/>
    </row>
    <row r="182" spans="1:10" s="60" customFormat="1" ht="10.5" hidden="1" customHeight="1" x14ac:dyDescent="0.2">
      <c r="A182" s="24"/>
      <c r="B182" s="37"/>
      <c r="C182" s="55"/>
      <c r="D182" s="222"/>
      <c r="E182" s="182"/>
    </row>
    <row r="183" spans="1:10" s="60" customFormat="1" ht="10.5" hidden="1" customHeight="1" x14ac:dyDescent="0.2">
      <c r="A183" s="24"/>
      <c r="B183" s="37"/>
      <c r="C183" s="55"/>
      <c r="D183" s="222"/>
      <c r="E183" s="182"/>
    </row>
    <row r="184" spans="1:10" s="60" customFormat="1" ht="10.5" hidden="1" customHeight="1" x14ac:dyDescent="0.2">
      <c r="A184" s="24"/>
      <c r="B184" s="37"/>
      <c r="C184" s="55"/>
      <c r="D184" s="222"/>
      <c r="E184" s="182"/>
    </row>
    <row r="185" spans="1:10" s="60" customFormat="1" ht="10.5" hidden="1" customHeight="1" x14ac:dyDescent="0.2">
      <c r="A185" s="24"/>
      <c r="B185" s="37"/>
      <c r="C185" s="55"/>
      <c r="D185" s="222"/>
      <c r="E185" s="182"/>
    </row>
    <row r="186" spans="1:10" x14ac:dyDescent="0.2">
      <c r="B186" s="41" t="s">
        <v>235</v>
      </c>
      <c r="C186" s="166">
        <v>240454195.84999999</v>
      </c>
      <c r="D186" s="342">
        <v>28774324.199999999</v>
      </c>
      <c r="E186" s="194">
        <v>1.2310152356066917E-2</v>
      </c>
      <c r="F186" s="59"/>
      <c r="G186" s="160"/>
      <c r="H186" s="160"/>
      <c r="I186" s="160"/>
      <c r="J186" s="160"/>
    </row>
    <row r="187" spans="1:10" ht="12" hidden="1" x14ac:dyDescent="0.2">
      <c r="B187" s="367" t="s">
        <v>164</v>
      </c>
      <c r="C187" s="370"/>
      <c r="D187" s="372"/>
      <c r="E187" s="372"/>
      <c r="G187" s="160"/>
      <c r="H187" s="160"/>
      <c r="I187" s="160"/>
      <c r="J187" s="160"/>
    </row>
    <row r="188" spans="1:10" hidden="1" x14ac:dyDescent="0.2">
      <c r="B188" s="16"/>
      <c r="C188" s="371"/>
      <c r="D188" s="373"/>
      <c r="E188" s="373"/>
      <c r="G188" s="160"/>
      <c r="H188" s="160"/>
      <c r="I188" s="160"/>
      <c r="J188" s="160"/>
    </row>
    <row r="189" spans="1:10" hidden="1" x14ac:dyDescent="0.2">
      <c r="B189" s="37" t="s">
        <v>347</v>
      </c>
      <c r="C189" s="371">
        <v>0</v>
      </c>
      <c r="D189" s="373"/>
      <c r="E189" s="373"/>
      <c r="G189" s="160"/>
      <c r="H189" s="160"/>
      <c r="I189" s="160"/>
      <c r="J189" s="160"/>
    </row>
    <row r="190" spans="1:10" hidden="1" x14ac:dyDescent="0.2">
      <c r="B190" s="37" t="s">
        <v>348</v>
      </c>
      <c r="C190" s="371">
        <v>0</v>
      </c>
      <c r="D190" s="373"/>
      <c r="E190" s="373"/>
      <c r="G190" s="160"/>
      <c r="H190" s="160"/>
      <c r="I190" s="160"/>
      <c r="J190" s="160"/>
    </row>
    <row r="191" spans="1:10" hidden="1" x14ac:dyDescent="0.2">
      <c r="B191" s="16"/>
      <c r="C191" s="371"/>
      <c r="D191" s="373"/>
      <c r="E191" s="373"/>
      <c r="G191" s="160"/>
      <c r="H191" s="160"/>
      <c r="I191" s="160"/>
      <c r="J191" s="160"/>
    </row>
    <row r="192" spans="1:10" s="28" customFormat="1" ht="3" hidden="1" customHeight="1" x14ac:dyDescent="0.2">
      <c r="A192" s="54"/>
      <c r="B192" s="367" t="s">
        <v>165</v>
      </c>
      <c r="C192" s="354"/>
      <c r="D192" s="354"/>
      <c r="E192" s="377"/>
      <c r="F192" s="374"/>
      <c r="G192" s="368"/>
      <c r="H192" s="70"/>
      <c r="I192" s="375"/>
      <c r="J192" s="375"/>
    </row>
    <row r="193" spans="1:10" ht="10.5" hidden="1" customHeight="1" x14ac:dyDescent="0.2">
      <c r="A193" s="2"/>
      <c r="B193" s="84"/>
      <c r="C193" s="72"/>
      <c r="D193" s="72"/>
      <c r="E193" s="72"/>
      <c r="F193" s="376"/>
      <c r="G193" s="369"/>
      <c r="H193" s="69"/>
      <c r="I193" s="160"/>
      <c r="J193" s="160"/>
    </row>
    <row r="194" spans="1:10" x14ac:dyDescent="0.2">
      <c r="D194" s="350"/>
      <c r="E194" s="350"/>
      <c r="F194" s="20"/>
      <c r="G194" s="160"/>
      <c r="H194" s="160"/>
      <c r="I194" s="160"/>
      <c r="J194" s="160"/>
    </row>
    <row r="195" spans="1:10" x14ac:dyDescent="0.2">
      <c r="D195" s="350"/>
      <c r="E195" s="350"/>
      <c r="G195" s="160"/>
      <c r="H195" s="160"/>
      <c r="I195" s="160"/>
      <c r="J195" s="160"/>
    </row>
    <row r="196" spans="1:10" x14ac:dyDescent="0.2">
      <c r="D196" s="350"/>
      <c r="E196" s="350"/>
      <c r="G196" s="160"/>
      <c r="H196" s="160"/>
      <c r="I196" s="160"/>
      <c r="J196" s="160"/>
    </row>
    <row r="197" spans="1:10" x14ac:dyDescent="0.2">
      <c r="D197" s="350"/>
      <c r="E197" s="350"/>
      <c r="G197" s="160"/>
      <c r="H197" s="160"/>
      <c r="I197" s="160"/>
      <c r="J197" s="160"/>
    </row>
    <row r="198" spans="1:10" x14ac:dyDescent="0.2">
      <c r="D198" s="350"/>
      <c r="E198" s="350"/>
      <c r="G198" s="160"/>
      <c r="H198" s="160"/>
      <c r="I198" s="160"/>
      <c r="J198" s="160"/>
    </row>
    <row r="199" spans="1:10" x14ac:dyDescent="0.2">
      <c r="D199" s="350"/>
      <c r="E199" s="350"/>
    </row>
    <row r="200" spans="1:10" x14ac:dyDescent="0.2">
      <c r="D200" s="350"/>
      <c r="E200" s="350"/>
    </row>
    <row r="201" spans="1:10" x14ac:dyDescent="0.2">
      <c r="D201" s="350"/>
      <c r="E201" s="350"/>
    </row>
    <row r="202" spans="1:10" x14ac:dyDescent="0.2">
      <c r="D202" s="350"/>
      <c r="E202" s="350"/>
    </row>
    <row r="203" spans="1:10" x14ac:dyDescent="0.2">
      <c r="D203" s="350"/>
      <c r="E203" s="350"/>
    </row>
    <row r="204" spans="1:10" x14ac:dyDescent="0.2">
      <c r="D204" s="350"/>
      <c r="E204" s="350"/>
    </row>
    <row r="205" spans="1:10" x14ac:dyDescent="0.2">
      <c r="D205" s="350"/>
      <c r="E205" s="350"/>
    </row>
    <row r="206" spans="1:10" x14ac:dyDescent="0.2">
      <c r="D206" s="350"/>
      <c r="E206" s="350"/>
    </row>
    <row r="207" spans="1:10" x14ac:dyDescent="0.2">
      <c r="D207" s="350"/>
      <c r="E207" s="350"/>
    </row>
    <row r="208" spans="1:10" x14ac:dyDescent="0.2">
      <c r="D208" s="350"/>
      <c r="E208" s="350"/>
    </row>
    <row r="209" spans="4:5" x14ac:dyDescent="0.2">
      <c r="D209" s="350"/>
      <c r="E209" s="350"/>
    </row>
    <row r="210" spans="4:5" x14ac:dyDescent="0.2">
      <c r="D210" s="350"/>
      <c r="E210" s="350"/>
    </row>
    <row r="211" spans="4:5" x14ac:dyDescent="0.2">
      <c r="D211" s="350"/>
      <c r="E211" s="350"/>
    </row>
    <row r="212" spans="4:5" x14ac:dyDescent="0.2">
      <c r="D212" s="350"/>
      <c r="E212" s="350"/>
    </row>
    <row r="213" spans="4:5" x14ac:dyDescent="0.2">
      <c r="D213" s="350"/>
      <c r="E213" s="350"/>
    </row>
    <row r="214" spans="4:5" x14ac:dyDescent="0.2">
      <c r="D214" s="350"/>
      <c r="E214" s="350"/>
    </row>
    <row r="215" spans="4:5" x14ac:dyDescent="0.2">
      <c r="D215" s="350"/>
      <c r="E215" s="350"/>
    </row>
    <row r="216" spans="4:5" x14ac:dyDescent="0.2">
      <c r="D216" s="350"/>
      <c r="E216" s="350"/>
    </row>
    <row r="217" spans="4:5" x14ac:dyDescent="0.2">
      <c r="D217" s="350"/>
      <c r="E217" s="350"/>
    </row>
    <row r="218" spans="4:5" x14ac:dyDescent="0.2">
      <c r="D218" s="350"/>
      <c r="E218" s="350"/>
    </row>
    <row r="219" spans="4:5" x14ac:dyDescent="0.2">
      <c r="D219" s="350"/>
      <c r="E219" s="350"/>
    </row>
    <row r="220" spans="4:5" x14ac:dyDescent="0.2">
      <c r="D220" s="350"/>
      <c r="E220" s="350"/>
    </row>
    <row r="221" spans="4:5" x14ac:dyDescent="0.2">
      <c r="D221" s="350"/>
      <c r="E221" s="350"/>
    </row>
    <row r="222" spans="4:5" x14ac:dyDescent="0.2">
      <c r="D222" s="350"/>
      <c r="E222" s="350"/>
    </row>
    <row r="223" spans="4:5" x14ac:dyDescent="0.2">
      <c r="D223" s="350"/>
      <c r="E223" s="350"/>
    </row>
    <row r="224" spans="4:5" x14ac:dyDescent="0.2">
      <c r="D224" s="350"/>
      <c r="E224" s="350"/>
    </row>
    <row r="225" spans="4:5" x14ac:dyDescent="0.2">
      <c r="D225" s="350"/>
      <c r="E225" s="350"/>
    </row>
    <row r="226" spans="4:5" x14ac:dyDescent="0.2">
      <c r="D226" s="350"/>
      <c r="E226" s="350"/>
    </row>
    <row r="227" spans="4:5" x14ac:dyDescent="0.2">
      <c r="D227" s="350"/>
      <c r="E227" s="350"/>
    </row>
    <row r="228" spans="4:5" x14ac:dyDescent="0.2">
      <c r="D228" s="350"/>
      <c r="E228" s="350"/>
    </row>
    <row r="229" spans="4:5" x14ac:dyDescent="0.2">
      <c r="D229" s="350"/>
      <c r="E229" s="350"/>
    </row>
    <row r="230" spans="4:5" x14ac:dyDescent="0.2">
      <c r="D230" s="350"/>
      <c r="E230" s="350"/>
    </row>
    <row r="231" spans="4:5" x14ac:dyDescent="0.2">
      <c r="D231" s="350"/>
      <c r="E231" s="350"/>
    </row>
    <row r="232" spans="4:5" x14ac:dyDescent="0.2">
      <c r="D232" s="350"/>
      <c r="E232" s="350"/>
    </row>
    <row r="233" spans="4:5" x14ac:dyDescent="0.2">
      <c r="D233" s="350"/>
      <c r="E233" s="350"/>
    </row>
    <row r="234" spans="4:5" x14ac:dyDescent="0.2">
      <c r="D234" s="350"/>
      <c r="E234" s="350"/>
    </row>
    <row r="235" spans="4:5" x14ac:dyDescent="0.2">
      <c r="D235" s="350"/>
      <c r="E235" s="350"/>
    </row>
    <row r="236" spans="4:5" x14ac:dyDescent="0.2">
      <c r="D236" s="350"/>
      <c r="E236" s="350"/>
    </row>
    <row r="237" spans="4:5" x14ac:dyDescent="0.2">
      <c r="D237" s="350"/>
      <c r="E237" s="350"/>
    </row>
    <row r="238" spans="4:5" x14ac:dyDescent="0.2">
      <c r="D238" s="350"/>
      <c r="E238" s="350"/>
    </row>
    <row r="239" spans="4:5" x14ac:dyDescent="0.2">
      <c r="D239" s="350"/>
      <c r="E239" s="350"/>
    </row>
    <row r="240" spans="4:5" x14ac:dyDescent="0.2">
      <c r="D240" s="350"/>
      <c r="E240" s="350"/>
    </row>
    <row r="241" spans="4:5" x14ac:dyDescent="0.2">
      <c r="D241" s="350"/>
      <c r="E241" s="350"/>
    </row>
    <row r="242" spans="4:5" x14ac:dyDescent="0.2">
      <c r="D242" s="350"/>
      <c r="E242" s="350"/>
    </row>
    <row r="243" spans="4:5" x14ac:dyDescent="0.2">
      <c r="D243" s="350"/>
      <c r="E243" s="350"/>
    </row>
    <row r="244" spans="4:5" x14ac:dyDescent="0.2">
      <c r="D244" s="350"/>
      <c r="E244" s="350"/>
    </row>
    <row r="245" spans="4:5" x14ac:dyDescent="0.2">
      <c r="D245" s="350"/>
    </row>
    <row r="246" spans="4:5" x14ac:dyDescent="0.2">
      <c r="D246" s="350"/>
    </row>
    <row r="247" spans="4:5" x14ac:dyDescent="0.2">
      <c r="D247" s="350"/>
    </row>
    <row r="248" spans="4:5" x14ac:dyDescent="0.2">
      <c r="D248" s="350"/>
    </row>
    <row r="249" spans="4:5" x14ac:dyDescent="0.2">
      <c r="D249" s="350"/>
    </row>
    <row r="250" spans="4:5" x14ac:dyDescent="0.2">
      <c r="D250" s="350"/>
    </row>
    <row r="251" spans="4:5" x14ac:dyDescent="0.2">
      <c r="D251" s="350"/>
    </row>
    <row r="252" spans="4:5" x14ac:dyDescent="0.2">
      <c r="D252" s="350"/>
    </row>
    <row r="253" spans="4:5" x14ac:dyDescent="0.2">
      <c r="D253" s="350"/>
    </row>
    <row r="254" spans="4:5" x14ac:dyDescent="0.2">
      <c r="D254" s="350"/>
    </row>
    <row r="255" spans="4:5" x14ac:dyDescent="0.2">
      <c r="D255" s="350"/>
    </row>
    <row r="256" spans="4:5" x14ac:dyDescent="0.2">
      <c r="D256" s="350"/>
    </row>
    <row r="257" spans="4:4" x14ac:dyDescent="0.2">
      <c r="D257" s="350"/>
    </row>
  </sheetData>
  <dataConsolidate/>
  <phoneticPr fontId="22" type="noConversion"/>
  <pageMargins left="0.19685039370078741" right="0.19685039370078741" top="0.27559055118110237" bottom="0.19685039370078741" header="0.31496062992125984" footer="0.51181102362204722"/>
  <pageSetup paperSize="9" scale="71" orientation="portrait" r:id="rId1"/>
  <headerFooter alignWithMargins="0">
    <oddFooter xml:space="preserve">&amp;R&amp;8
</oddFooter>
  </headerFooter>
  <rowBreaks count="1" manualBreakCount="1">
    <brk id="109" max="16383"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
    <tabColor indexed="26"/>
  </sheetPr>
  <dimension ref="A1:F364"/>
  <sheetViews>
    <sheetView showRowColHeaders="0" showZeros="0" topLeftCell="A163" zoomScaleNormal="100" zoomScaleSheetLayoutView="115" workbookViewId="0">
      <selection activeCell="C192" sqref="C192:E192"/>
    </sheetView>
  </sheetViews>
  <sheetFormatPr baseColWidth="10" defaultRowHeight="11.25" x14ac:dyDescent="0.2"/>
  <cols>
    <col min="1" max="1" width="4" style="6" customWidth="1"/>
    <col min="2" max="2" width="56.140625" style="5" customWidth="1"/>
    <col min="3" max="3" width="13" style="3" customWidth="1"/>
    <col min="4" max="4" width="13.7109375" style="3" customWidth="1"/>
    <col min="5" max="5" width="9" style="3" customWidth="1"/>
    <col min="6" max="6" width="2.5703125" style="3" customWidth="1"/>
    <col min="7" max="16384" width="11.42578125" style="5"/>
  </cols>
  <sheetData>
    <row r="1" spans="1:6" ht="9" customHeight="1" x14ac:dyDescent="0.2">
      <c r="A1" s="1"/>
      <c r="B1" s="2"/>
      <c r="D1" s="4"/>
      <c r="E1" s="4"/>
      <c r="F1" s="4"/>
    </row>
    <row r="2" spans="1:6" ht="16.5" customHeight="1" x14ac:dyDescent="0.25">
      <c r="B2" s="7" t="s">
        <v>288</v>
      </c>
      <c r="C2" s="8"/>
      <c r="D2" s="8"/>
      <c r="E2" s="8"/>
      <c r="F2" s="8"/>
    </row>
    <row r="3" spans="1:6" ht="12" customHeight="1" x14ac:dyDescent="0.2">
      <c r="B3" s="9" t="str">
        <f>CUMUL_Maternité_nbre!B3</f>
        <v>PERIODE DU 1.1 AU 31.7.2024</v>
      </c>
    </row>
    <row r="4" spans="1:6" ht="14.25" customHeight="1" x14ac:dyDescent="0.2">
      <c r="B4" s="12" t="s">
        <v>175</v>
      </c>
      <c r="C4" s="13"/>
      <c r="D4" s="13"/>
      <c r="E4" s="351"/>
      <c r="F4" s="15"/>
    </row>
    <row r="5" spans="1:6" ht="12" customHeight="1" x14ac:dyDescent="0.2">
      <c r="B5" s="16" t="s">
        <v>4</v>
      </c>
      <c r="C5" s="18" t="s">
        <v>6</v>
      </c>
      <c r="D5" s="219" t="s">
        <v>3</v>
      </c>
      <c r="E5" s="19" t="str">
        <f>CUMUL_Maladie_mnt!$H$5</f>
        <v>PCAP</v>
      </c>
      <c r="F5" s="20"/>
    </row>
    <row r="6" spans="1:6" ht="9.75" customHeight="1" x14ac:dyDescent="0.2">
      <c r="B6" s="21"/>
      <c r="C6" s="17"/>
      <c r="D6" s="220" t="s">
        <v>87</v>
      </c>
      <c r="E6" s="22" t="str">
        <f>CUMUL_Maladie_mnt!$H$6</f>
        <v>en %</v>
      </c>
      <c r="F6" s="23"/>
    </row>
    <row r="7" spans="1:6" s="28" customFormat="1" ht="16.5" customHeight="1" x14ac:dyDescent="0.2">
      <c r="A7" s="24"/>
      <c r="B7" s="25" t="s">
        <v>171</v>
      </c>
      <c r="C7" s="192"/>
      <c r="D7" s="228"/>
      <c r="E7" s="193"/>
      <c r="F7" s="27"/>
    </row>
    <row r="8" spans="1:6" ht="6.75" customHeight="1" x14ac:dyDescent="0.2">
      <c r="B8" s="29"/>
      <c r="C8" s="30"/>
      <c r="D8" s="222"/>
      <c r="E8" s="179"/>
      <c r="F8" s="20"/>
    </row>
    <row r="9" spans="1:6" s="28" customFormat="1" ht="12" customHeight="1" x14ac:dyDescent="0.2">
      <c r="A9" s="24"/>
      <c r="B9" s="31" t="s">
        <v>88</v>
      </c>
      <c r="C9" s="30"/>
      <c r="D9" s="222"/>
      <c r="E9" s="179"/>
      <c r="F9" s="27"/>
    </row>
    <row r="10" spans="1:6" ht="10.5" customHeight="1" x14ac:dyDescent="0.2">
      <c r="B10" s="16" t="s">
        <v>22</v>
      </c>
      <c r="C10" s="30">
        <v>1413705</v>
      </c>
      <c r="D10" s="222">
        <v>32748</v>
      </c>
      <c r="E10" s="179">
        <v>-1.6891574727311287E-2</v>
      </c>
      <c r="F10" s="20"/>
    </row>
    <row r="11" spans="1:6" ht="10.5" customHeight="1" x14ac:dyDescent="0.2">
      <c r="B11" s="16" t="s">
        <v>23</v>
      </c>
      <c r="C11" s="30">
        <v>8247</v>
      </c>
      <c r="D11" s="222">
        <v>1</v>
      </c>
      <c r="E11" s="179">
        <v>-0.1318033477208127</v>
      </c>
      <c r="F11" s="20"/>
    </row>
    <row r="12" spans="1:6" ht="10.5" customHeight="1" x14ac:dyDescent="0.2">
      <c r="B12" s="16" t="s">
        <v>218</v>
      </c>
      <c r="C12" s="30">
        <v>13799.259999999991</v>
      </c>
      <c r="D12" s="222">
        <v>1260.8000000000004</v>
      </c>
      <c r="E12" s="179">
        <v>7.5946039685308442E-3</v>
      </c>
      <c r="F12" s="20"/>
    </row>
    <row r="13" spans="1:6" ht="10.5" customHeight="1" x14ac:dyDescent="0.2">
      <c r="B13" s="33" t="s">
        <v>193</v>
      </c>
      <c r="C13" s="30">
        <v>47292</v>
      </c>
      <c r="D13" s="222">
        <v>3118</v>
      </c>
      <c r="E13" s="179">
        <v>0.1155089043519284</v>
      </c>
      <c r="F13" s="20"/>
    </row>
    <row r="14" spans="1:6" x14ac:dyDescent="0.2">
      <c r="B14" s="33" t="s">
        <v>194</v>
      </c>
      <c r="C14" s="30">
        <v>6802</v>
      </c>
      <c r="D14" s="222">
        <v>676</v>
      </c>
      <c r="E14" s="179">
        <v>5.1801453533323105E-2</v>
      </c>
      <c r="F14" s="20"/>
    </row>
    <row r="15" spans="1:6" x14ac:dyDescent="0.2">
      <c r="B15" s="33" t="s">
        <v>322</v>
      </c>
      <c r="C15" s="30"/>
      <c r="D15" s="222"/>
      <c r="E15" s="179"/>
      <c r="F15" s="20"/>
    </row>
    <row r="16" spans="1:6" x14ac:dyDescent="0.2">
      <c r="B16" s="33" t="s">
        <v>324</v>
      </c>
      <c r="C16" s="30">
        <v>10</v>
      </c>
      <c r="D16" s="222">
        <v>7</v>
      </c>
      <c r="E16" s="179">
        <v>1</v>
      </c>
      <c r="F16" s="20"/>
    </row>
    <row r="17" spans="1:6" x14ac:dyDescent="0.2">
      <c r="B17" s="33" t="s">
        <v>325</v>
      </c>
      <c r="C17" s="30">
        <v>7194</v>
      </c>
      <c r="D17" s="222">
        <v>142</v>
      </c>
      <c r="E17" s="179">
        <v>3.6748811067877307E-2</v>
      </c>
      <c r="F17" s="20"/>
    </row>
    <row r="18" spans="1:6" x14ac:dyDescent="0.2">
      <c r="B18" s="33" t="s">
        <v>320</v>
      </c>
      <c r="C18" s="30">
        <v>2511</v>
      </c>
      <c r="D18" s="222">
        <v>2</v>
      </c>
      <c r="E18" s="179">
        <v>0.27786259541984726</v>
      </c>
      <c r="F18" s="20"/>
    </row>
    <row r="19" spans="1:6" x14ac:dyDescent="0.2">
      <c r="B19" s="33" t="s">
        <v>321</v>
      </c>
      <c r="C19" s="30">
        <v>30775</v>
      </c>
      <c r="D19" s="222">
        <v>2291</v>
      </c>
      <c r="E19" s="179">
        <v>0.13901328694622306</v>
      </c>
      <c r="F19" s="20"/>
    </row>
    <row r="20" spans="1:6" x14ac:dyDescent="0.2">
      <c r="B20" s="33" t="s">
        <v>323</v>
      </c>
      <c r="C20" s="30">
        <v>61091.259999999995</v>
      </c>
      <c r="D20" s="222">
        <v>4378.8</v>
      </c>
      <c r="E20" s="179">
        <v>8.9160059012039161E-2</v>
      </c>
      <c r="F20" s="20"/>
    </row>
    <row r="21" spans="1:6" x14ac:dyDescent="0.2">
      <c r="B21" s="35"/>
      <c r="C21" s="30"/>
      <c r="D21" s="222"/>
      <c r="E21" s="179"/>
      <c r="F21" s="34"/>
    </row>
    <row r="22" spans="1:6" s="28" customFormat="1" ht="11.25" customHeight="1" x14ac:dyDescent="0.2">
      <c r="A22" s="24"/>
      <c r="B22" s="31" t="s">
        <v>102</v>
      </c>
      <c r="C22" s="30"/>
      <c r="D22" s="222"/>
      <c r="E22" s="179"/>
      <c r="F22" s="36"/>
    </row>
    <row r="23" spans="1:6" ht="10.5" customHeight="1" x14ac:dyDescent="0.2">
      <c r="B23" s="16" t="s">
        <v>22</v>
      </c>
      <c r="C23" s="30">
        <v>331885</v>
      </c>
      <c r="D23" s="222">
        <v>34112</v>
      </c>
      <c r="E23" s="179">
        <v>3.7082289121237011E-2</v>
      </c>
      <c r="F23" s="20"/>
    </row>
    <row r="24" spans="1:6" ht="10.5" customHeight="1" x14ac:dyDescent="0.2">
      <c r="B24" s="16" t="s">
        <v>23</v>
      </c>
      <c r="C24" s="30">
        <v>78</v>
      </c>
      <c r="D24" s="222"/>
      <c r="E24" s="179">
        <v>-0.38582677165354329</v>
      </c>
      <c r="F24" s="34"/>
    </row>
    <row r="25" spans="1:6" ht="10.5" customHeight="1" x14ac:dyDescent="0.2">
      <c r="B25" s="33" t="s">
        <v>193</v>
      </c>
      <c r="C25" s="30">
        <v>33298.5</v>
      </c>
      <c r="D25" s="222">
        <v>3253</v>
      </c>
      <c r="E25" s="179">
        <v>-0.1712003799209395</v>
      </c>
      <c r="F25" s="34"/>
    </row>
    <row r="26" spans="1:6" ht="10.5" customHeight="1" x14ac:dyDescent="0.2">
      <c r="B26" s="33" t="s">
        <v>194</v>
      </c>
      <c r="C26" s="30">
        <v>778582</v>
      </c>
      <c r="D26" s="222">
        <v>161462</v>
      </c>
      <c r="E26" s="179">
        <v>5.0671866618535732E-2</v>
      </c>
      <c r="F26" s="34"/>
    </row>
    <row r="27" spans="1:6" ht="10.5" customHeight="1" x14ac:dyDescent="0.2">
      <c r="B27" s="33" t="s">
        <v>322</v>
      </c>
      <c r="C27" s="30">
        <v>54249</v>
      </c>
      <c r="D27" s="222">
        <v>51159</v>
      </c>
      <c r="E27" s="179">
        <v>3.391494106099735E-2</v>
      </c>
      <c r="F27" s="34"/>
    </row>
    <row r="28" spans="1:6" ht="10.5" customHeight="1" x14ac:dyDescent="0.2">
      <c r="B28" s="33" t="s">
        <v>324</v>
      </c>
      <c r="C28" s="30">
        <v>1</v>
      </c>
      <c r="D28" s="222"/>
      <c r="E28" s="179"/>
      <c r="F28" s="34"/>
    </row>
    <row r="29" spans="1:6" ht="10.5" customHeight="1" x14ac:dyDescent="0.2">
      <c r="B29" s="33" t="s">
        <v>325</v>
      </c>
      <c r="C29" s="30">
        <v>74913</v>
      </c>
      <c r="D29" s="222">
        <v>74664</v>
      </c>
      <c r="E29" s="179">
        <v>4.5001185710100922E-2</v>
      </c>
      <c r="F29" s="34"/>
    </row>
    <row r="30" spans="1:6" ht="10.5" customHeight="1" x14ac:dyDescent="0.2">
      <c r="B30" s="33" t="s">
        <v>320</v>
      </c>
      <c r="C30" s="30">
        <v>71593</v>
      </c>
      <c r="D30" s="222">
        <v>990</v>
      </c>
      <c r="E30" s="179">
        <v>1.7394022936236153E-2</v>
      </c>
      <c r="F30" s="34"/>
    </row>
    <row r="31" spans="1:6" ht="10.5" customHeight="1" x14ac:dyDescent="0.2">
      <c r="B31" s="33" t="s">
        <v>321</v>
      </c>
      <c r="C31" s="30">
        <v>497311</v>
      </c>
      <c r="D31" s="222">
        <v>26606</v>
      </c>
      <c r="E31" s="179">
        <v>5.4869835801995226E-2</v>
      </c>
      <c r="F31" s="34"/>
    </row>
    <row r="32" spans="1:6" ht="10.5" customHeight="1" x14ac:dyDescent="0.2">
      <c r="B32" s="33" t="s">
        <v>323</v>
      </c>
      <c r="C32" s="30">
        <v>80515</v>
      </c>
      <c r="D32" s="222">
        <v>8043</v>
      </c>
      <c r="E32" s="179">
        <v>7.2732359837987648E-2</v>
      </c>
      <c r="F32" s="34"/>
    </row>
    <row r="33" spans="1:6" ht="10.5" customHeight="1" x14ac:dyDescent="0.2">
      <c r="B33" s="16" t="s">
        <v>195</v>
      </c>
      <c r="C33" s="30">
        <v>811880.5</v>
      </c>
      <c r="D33" s="222">
        <v>164715</v>
      </c>
      <c r="E33" s="179">
        <v>3.9261207956976518E-2</v>
      </c>
      <c r="F33" s="34"/>
    </row>
    <row r="34" spans="1:6" ht="10.5" customHeight="1" x14ac:dyDescent="0.2">
      <c r="B34" s="16" t="s">
        <v>196</v>
      </c>
      <c r="C34" s="30"/>
      <c r="D34" s="222"/>
      <c r="E34" s="179"/>
      <c r="F34" s="34"/>
    </row>
    <row r="35" spans="1:6" ht="10.5" customHeight="1" x14ac:dyDescent="0.2">
      <c r="B35" s="16" t="s">
        <v>197</v>
      </c>
      <c r="C35" s="30">
        <v>2</v>
      </c>
      <c r="D35" s="222"/>
      <c r="E35" s="179"/>
      <c r="F35" s="34"/>
    </row>
    <row r="36" spans="1:6" ht="10.5" customHeight="1" x14ac:dyDescent="0.2">
      <c r="B36" s="16" t="s">
        <v>198</v>
      </c>
      <c r="C36" s="30">
        <v>90</v>
      </c>
      <c r="D36" s="222"/>
      <c r="E36" s="179"/>
      <c r="F36" s="34"/>
    </row>
    <row r="37" spans="1:6" ht="9" customHeight="1" x14ac:dyDescent="0.2">
      <c r="B37" s="16" t="s">
        <v>303</v>
      </c>
      <c r="C37" s="30"/>
      <c r="D37" s="222"/>
      <c r="E37" s="179"/>
      <c r="F37" s="34"/>
    </row>
    <row r="38" spans="1:6" s="28" customFormat="1" ht="12" customHeight="1" x14ac:dyDescent="0.2">
      <c r="A38" s="24"/>
      <c r="B38" s="31" t="s">
        <v>113</v>
      </c>
      <c r="C38" s="30"/>
      <c r="D38" s="222"/>
      <c r="E38" s="179"/>
      <c r="F38" s="36"/>
    </row>
    <row r="39" spans="1:6" ht="10.5" customHeight="1" x14ac:dyDescent="0.2">
      <c r="B39" s="16" t="s">
        <v>22</v>
      </c>
      <c r="C39" s="343">
        <v>1745590</v>
      </c>
      <c r="D39" s="222">
        <v>66860</v>
      </c>
      <c r="E39" s="344">
        <v>-7.0665006458996427E-3</v>
      </c>
      <c r="F39" s="34"/>
    </row>
    <row r="40" spans="1:6" ht="10.5" customHeight="1" x14ac:dyDescent="0.2">
      <c r="B40" s="16" t="s">
        <v>23</v>
      </c>
      <c r="C40" s="343">
        <v>8325</v>
      </c>
      <c r="D40" s="222">
        <v>1</v>
      </c>
      <c r="E40" s="344">
        <v>-0.13515478911281942</v>
      </c>
      <c r="F40" s="34"/>
    </row>
    <row r="41" spans="1:6" s="28" customFormat="1" ht="10.5" customHeight="1" x14ac:dyDescent="0.2">
      <c r="A41" s="24"/>
      <c r="B41" s="33" t="s">
        <v>193</v>
      </c>
      <c r="C41" s="343">
        <v>47097.759999999995</v>
      </c>
      <c r="D41" s="222">
        <v>4513.8</v>
      </c>
      <c r="E41" s="344">
        <v>-0.12574744259683512</v>
      </c>
      <c r="F41" s="27"/>
    </row>
    <row r="42" spans="1:6" ht="10.5" customHeight="1" x14ac:dyDescent="0.2">
      <c r="B42" s="33" t="s">
        <v>194</v>
      </c>
      <c r="C42" s="343">
        <v>825874</v>
      </c>
      <c r="D42" s="222">
        <v>164580</v>
      </c>
      <c r="E42" s="344">
        <v>5.418050808785746E-2</v>
      </c>
      <c r="F42" s="34"/>
    </row>
    <row r="43" spans="1:6" ht="10.5" customHeight="1" x14ac:dyDescent="0.2">
      <c r="B43" s="33" t="s">
        <v>322</v>
      </c>
      <c r="C43" s="343">
        <v>61051</v>
      </c>
      <c r="D43" s="222">
        <v>51835</v>
      </c>
      <c r="E43" s="344">
        <v>3.5877597074817746E-2</v>
      </c>
      <c r="F43" s="34"/>
    </row>
    <row r="44" spans="1:6" ht="10.5" customHeight="1" x14ac:dyDescent="0.2">
      <c r="B44" s="33" t="s">
        <v>324</v>
      </c>
      <c r="C44" s="343">
        <v>1</v>
      </c>
      <c r="D44" s="222"/>
      <c r="E44" s="344"/>
      <c r="F44" s="34"/>
    </row>
    <row r="45" spans="1:6" ht="10.5" customHeight="1" x14ac:dyDescent="0.2">
      <c r="B45" s="33" t="s">
        <v>325</v>
      </c>
      <c r="C45" s="343">
        <v>74923</v>
      </c>
      <c r="D45" s="222">
        <v>74671</v>
      </c>
      <c r="E45" s="344">
        <v>4.5067789990514973E-2</v>
      </c>
      <c r="F45" s="34"/>
    </row>
    <row r="46" spans="1:6" ht="10.5" customHeight="1" x14ac:dyDescent="0.2">
      <c r="B46" s="33" t="s">
        <v>320</v>
      </c>
      <c r="C46" s="343">
        <v>78787</v>
      </c>
      <c r="D46" s="222">
        <v>1132</v>
      </c>
      <c r="E46" s="344">
        <v>1.9131267139235186E-2</v>
      </c>
      <c r="F46" s="34"/>
    </row>
    <row r="47" spans="1:6" ht="10.5" customHeight="1" x14ac:dyDescent="0.2">
      <c r="B47" s="33" t="s">
        <v>321</v>
      </c>
      <c r="C47" s="30">
        <v>499822</v>
      </c>
      <c r="D47" s="222">
        <v>26608</v>
      </c>
      <c r="E47" s="179">
        <v>5.5795423820467649E-2</v>
      </c>
      <c r="F47" s="34"/>
    </row>
    <row r="48" spans="1:6" ht="10.5" customHeight="1" x14ac:dyDescent="0.2">
      <c r="B48" s="33" t="s">
        <v>323</v>
      </c>
      <c r="C48" s="30">
        <v>111290</v>
      </c>
      <c r="D48" s="222">
        <v>10334</v>
      </c>
      <c r="E48" s="179">
        <v>9.0276757286309017E-2</v>
      </c>
      <c r="F48" s="34"/>
    </row>
    <row r="49" spans="1:6" ht="10.5" customHeight="1" x14ac:dyDescent="0.2">
      <c r="B49" s="16" t="s">
        <v>195</v>
      </c>
      <c r="C49" s="30">
        <v>872971.76</v>
      </c>
      <c r="D49" s="222">
        <v>169093.8</v>
      </c>
      <c r="E49" s="179">
        <v>4.2603905438714618E-2</v>
      </c>
      <c r="F49" s="34"/>
    </row>
    <row r="50" spans="1:6" ht="10.5" customHeight="1" x14ac:dyDescent="0.2">
      <c r="B50" s="16" t="s">
        <v>196</v>
      </c>
      <c r="C50" s="30"/>
      <c r="D50" s="222"/>
      <c r="E50" s="179"/>
      <c r="F50" s="34"/>
    </row>
    <row r="51" spans="1:6" s="28" customFormat="1" ht="10.5" customHeight="1" x14ac:dyDescent="0.2">
      <c r="A51" s="24"/>
      <c r="B51" s="16" t="s">
        <v>197</v>
      </c>
      <c r="C51" s="30">
        <v>2</v>
      </c>
      <c r="D51" s="222"/>
      <c r="E51" s="179"/>
      <c r="F51" s="27"/>
    </row>
    <row r="52" spans="1:6" ht="10.5" customHeight="1" x14ac:dyDescent="0.2">
      <c r="B52" s="16" t="s">
        <v>198</v>
      </c>
      <c r="C52" s="30">
        <v>90</v>
      </c>
      <c r="D52" s="222"/>
      <c r="E52" s="179"/>
      <c r="F52" s="34"/>
    </row>
    <row r="53" spans="1:6" ht="9" customHeight="1" x14ac:dyDescent="0.2">
      <c r="B53" s="16" t="s">
        <v>303</v>
      </c>
      <c r="C53" s="30"/>
      <c r="D53" s="222"/>
      <c r="E53" s="179"/>
      <c r="F53" s="34"/>
    </row>
    <row r="54" spans="1:6" ht="10.5" customHeight="1" x14ac:dyDescent="0.2">
      <c r="B54" s="31" t="s">
        <v>122</v>
      </c>
      <c r="C54" s="30"/>
      <c r="D54" s="222"/>
      <c r="E54" s="179"/>
      <c r="F54" s="34"/>
    </row>
    <row r="55" spans="1:6" ht="10.5" customHeight="1" x14ac:dyDescent="0.2">
      <c r="B55" s="16" t="s">
        <v>22</v>
      </c>
      <c r="C55" s="30">
        <v>1</v>
      </c>
      <c r="D55" s="222"/>
      <c r="E55" s="179"/>
      <c r="F55" s="34"/>
    </row>
    <row r="56" spans="1:6" ht="10.5" customHeight="1" x14ac:dyDescent="0.2">
      <c r="B56" s="16" t="s">
        <v>23</v>
      </c>
      <c r="C56" s="30">
        <v>0</v>
      </c>
      <c r="D56" s="222"/>
      <c r="E56" s="179"/>
      <c r="F56" s="34"/>
    </row>
    <row r="57" spans="1:6" s="28" customFormat="1" ht="6.75" customHeight="1" x14ac:dyDescent="0.2">
      <c r="A57" s="24"/>
      <c r="B57" s="35"/>
      <c r="C57" s="30"/>
      <c r="D57" s="222"/>
      <c r="E57" s="179"/>
      <c r="F57" s="36"/>
    </row>
    <row r="58" spans="1:6" s="28" customFormat="1" ht="13.5" customHeight="1" x14ac:dyDescent="0.2">
      <c r="A58" s="24"/>
      <c r="B58" s="31" t="s">
        <v>121</v>
      </c>
      <c r="C58" s="30"/>
      <c r="D58" s="222"/>
      <c r="E58" s="179"/>
      <c r="F58" s="36"/>
    </row>
    <row r="59" spans="1:6" s="28" customFormat="1" ht="10.5" customHeight="1" x14ac:dyDescent="0.2">
      <c r="A59" s="24"/>
      <c r="B59" s="16" t="s">
        <v>22</v>
      </c>
      <c r="C59" s="30">
        <v>369</v>
      </c>
      <c r="D59" s="222"/>
      <c r="E59" s="179">
        <v>-0.10653753026634383</v>
      </c>
      <c r="F59" s="36"/>
    </row>
    <row r="60" spans="1:6" s="28" customFormat="1" ht="10.5" customHeight="1" x14ac:dyDescent="0.2">
      <c r="A60" s="24"/>
      <c r="B60" s="16" t="s">
        <v>23</v>
      </c>
      <c r="C60" s="30"/>
      <c r="D60" s="222"/>
      <c r="E60" s="179"/>
      <c r="F60" s="36"/>
    </row>
    <row r="61" spans="1:6" s="28" customFormat="1" ht="10.5" customHeight="1" x14ac:dyDescent="0.2">
      <c r="A61" s="24"/>
      <c r="B61" s="16" t="s">
        <v>199</v>
      </c>
      <c r="C61" s="30">
        <v>703</v>
      </c>
      <c r="D61" s="222"/>
      <c r="E61" s="179">
        <v>0.13022508038585201</v>
      </c>
      <c r="F61" s="36"/>
    </row>
    <row r="62" spans="1:6" s="28" customFormat="1" ht="10.5" customHeight="1" x14ac:dyDescent="0.2">
      <c r="A62" s="24"/>
      <c r="B62" s="16" t="s">
        <v>200</v>
      </c>
      <c r="C62" s="30">
        <v>10</v>
      </c>
      <c r="D62" s="222"/>
      <c r="E62" s="179">
        <v>-0.41176470588235292</v>
      </c>
      <c r="F62" s="36"/>
    </row>
    <row r="63" spans="1:6" s="28" customFormat="1" ht="10.5" customHeight="1" x14ac:dyDescent="0.2">
      <c r="A63" s="24"/>
      <c r="B63" s="16" t="s">
        <v>201</v>
      </c>
      <c r="C63" s="30">
        <v>131</v>
      </c>
      <c r="D63" s="222">
        <v>2</v>
      </c>
      <c r="E63" s="179">
        <v>0.10084033613445387</v>
      </c>
      <c r="F63" s="36"/>
    </row>
    <row r="64" spans="1:6" s="28" customFormat="1" ht="10.5" customHeight="1" x14ac:dyDescent="0.2">
      <c r="A64" s="24"/>
      <c r="B64" s="16" t="s">
        <v>202</v>
      </c>
      <c r="C64" s="30">
        <v>900</v>
      </c>
      <c r="D64" s="222"/>
      <c r="E64" s="179">
        <v>-9.3655589123867067E-2</v>
      </c>
      <c r="F64" s="36"/>
    </row>
    <row r="65" spans="1:6" s="28" customFormat="1" ht="10.5" customHeight="1" x14ac:dyDescent="0.2">
      <c r="A65" s="24"/>
      <c r="B65" s="16" t="s">
        <v>203</v>
      </c>
      <c r="C65" s="30">
        <v>795</v>
      </c>
      <c r="D65" s="222"/>
      <c r="E65" s="179">
        <v>-0.16927899686520376</v>
      </c>
      <c r="F65" s="36"/>
    </row>
    <row r="66" spans="1:6" s="28" customFormat="1" ht="10.5" customHeight="1" x14ac:dyDescent="0.2">
      <c r="A66" s="24"/>
      <c r="B66" s="16" t="s">
        <v>204</v>
      </c>
      <c r="C66" s="30">
        <v>290</v>
      </c>
      <c r="D66" s="222"/>
      <c r="E66" s="179"/>
      <c r="F66" s="36"/>
    </row>
    <row r="67" spans="1:6" s="28" customFormat="1" ht="6.75" customHeight="1" x14ac:dyDescent="0.2">
      <c r="A67" s="24"/>
      <c r="B67" s="35"/>
      <c r="C67" s="30"/>
      <c r="D67" s="222"/>
      <c r="E67" s="179"/>
      <c r="F67" s="36"/>
    </row>
    <row r="68" spans="1:6" s="28" customFormat="1" ht="12" customHeight="1" x14ac:dyDescent="0.2">
      <c r="A68" s="24"/>
      <c r="B68" s="31" t="s">
        <v>243</v>
      </c>
      <c r="C68" s="30"/>
      <c r="D68" s="222"/>
      <c r="E68" s="179"/>
      <c r="F68" s="36"/>
    </row>
    <row r="69" spans="1:6" s="28" customFormat="1" ht="10.5" customHeight="1" x14ac:dyDescent="0.2">
      <c r="A69" s="24"/>
      <c r="B69" s="16" t="s">
        <v>22</v>
      </c>
      <c r="C69" s="30">
        <v>65520</v>
      </c>
      <c r="D69" s="222"/>
      <c r="E69" s="179">
        <v>0.16147559873074391</v>
      </c>
      <c r="F69" s="36"/>
    </row>
    <row r="70" spans="1:6" s="28" customFormat="1" ht="10.5" customHeight="1" x14ac:dyDescent="0.2">
      <c r="A70" s="24"/>
      <c r="B70" s="16" t="s">
        <v>23</v>
      </c>
      <c r="C70" s="30">
        <v>49</v>
      </c>
      <c r="D70" s="222"/>
      <c r="E70" s="179">
        <v>-0.16949152542372881</v>
      </c>
      <c r="F70" s="36"/>
    </row>
    <row r="71" spans="1:6" s="28" customFormat="1" ht="10.5" customHeight="1" x14ac:dyDescent="0.2">
      <c r="A71" s="24"/>
      <c r="B71" s="33" t="s">
        <v>193</v>
      </c>
      <c r="C71" s="30">
        <v>1624.3599999999976</v>
      </c>
      <c r="D71" s="222"/>
      <c r="E71" s="179">
        <v>-0.23874063867877771</v>
      </c>
      <c r="F71" s="36"/>
    </row>
    <row r="72" spans="1:6" ht="10.5" customHeight="1" x14ac:dyDescent="0.2">
      <c r="B72" s="33" t="s">
        <v>194</v>
      </c>
      <c r="C72" s="30">
        <v>11131</v>
      </c>
      <c r="D72" s="222"/>
      <c r="E72" s="179">
        <v>-0.13699798418359432</v>
      </c>
      <c r="F72" s="34"/>
    </row>
    <row r="73" spans="1:6" ht="10.5" customHeight="1" x14ac:dyDescent="0.2">
      <c r="B73" s="33" t="s">
        <v>322</v>
      </c>
      <c r="C73" s="343">
        <v>822</v>
      </c>
      <c r="D73" s="222"/>
      <c r="E73" s="344">
        <v>0.23795180722891573</v>
      </c>
      <c r="F73" s="34"/>
    </row>
    <row r="74" spans="1:6" ht="10.5" customHeight="1" x14ac:dyDescent="0.2">
      <c r="B74" s="33" t="s">
        <v>324</v>
      </c>
      <c r="C74" s="343"/>
      <c r="D74" s="222"/>
      <c r="E74" s="344"/>
      <c r="F74" s="34"/>
    </row>
    <row r="75" spans="1:6" ht="10.5" customHeight="1" x14ac:dyDescent="0.2">
      <c r="B75" s="33" t="s">
        <v>325</v>
      </c>
      <c r="C75" s="343">
        <v>64</v>
      </c>
      <c r="D75" s="222"/>
      <c r="E75" s="344">
        <v>-0.63218390804597702</v>
      </c>
      <c r="F75" s="34"/>
    </row>
    <row r="76" spans="1:6" ht="10.5" customHeight="1" x14ac:dyDescent="0.2">
      <c r="B76" s="33" t="s">
        <v>320</v>
      </c>
      <c r="C76" s="343">
        <v>1271</v>
      </c>
      <c r="D76" s="222"/>
      <c r="E76" s="344">
        <v>-6.6127847171197685E-2</v>
      </c>
      <c r="F76" s="34"/>
    </row>
    <row r="77" spans="1:6" ht="10.5" customHeight="1" x14ac:dyDescent="0.2">
      <c r="B77" s="33" t="s">
        <v>321</v>
      </c>
      <c r="C77" s="343">
        <v>5236</v>
      </c>
      <c r="D77" s="222"/>
      <c r="E77" s="344">
        <v>-0.10281014393420151</v>
      </c>
      <c r="F77" s="34"/>
    </row>
    <row r="78" spans="1:6" ht="10.5" customHeight="1" x14ac:dyDescent="0.2">
      <c r="B78" s="33" t="s">
        <v>323</v>
      </c>
      <c r="C78" s="343">
        <v>3738</v>
      </c>
      <c r="D78" s="222"/>
      <c r="E78" s="344">
        <v>-0.23133867982726708</v>
      </c>
      <c r="F78" s="34"/>
    </row>
    <row r="79" spans="1:6" ht="10.5" customHeight="1" x14ac:dyDescent="0.2">
      <c r="B79" s="16" t="s">
        <v>195</v>
      </c>
      <c r="C79" s="343">
        <v>12755.359999999997</v>
      </c>
      <c r="D79" s="222"/>
      <c r="E79" s="344">
        <v>-0.15144048143333666</v>
      </c>
      <c r="F79" s="34"/>
    </row>
    <row r="80" spans="1:6" ht="10.5" customHeight="1" x14ac:dyDescent="0.2">
      <c r="B80" s="16" t="s">
        <v>196</v>
      </c>
      <c r="C80" s="343"/>
      <c r="D80" s="222"/>
      <c r="E80" s="344"/>
      <c r="F80" s="34"/>
    </row>
    <row r="81" spans="1:6" ht="10.5" customHeight="1" x14ac:dyDescent="0.2">
      <c r="B81" s="16" t="s">
        <v>197</v>
      </c>
      <c r="C81" s="343"/>
      <c r="D81" s="222"/>
      <c r="E81" s="344"/>
      <c r="F81" s="34"/>
    </row>
    <row r="82" spans="1:6" s="28" customFormat="1" ht="10.5" customHeight="1" x14ac:dyDescent="0.2">
      <c r="A82" s="24"/>
      <c r="B82" s="16" t="s">
        <v>198</v>
      </c>
      <c r="C82" s="343"/>
      <c r="D82" s="222"/>
      <c r="E82" s="344"/>
      <c r="F82" s="36"/>
    </row>
    <row r="83" spans="1:6" s="28" customFormat="1" ht="10.5" customHeight="1" x14ac:dyDescent="0.2">
      <c r="A83" s="24"/>
      <c r="B83" s="16" t="s">
        <v>200</v>
      </c>
      <c r="C83" s="345">
        <v>11</v>
      </c>
      <c r="D83" s="222"/>
      <c r="E83" s="346"/>
      <c r="F83" s="47"/>
    </row>
    <row r="84" spans="1:6" s="28" customFormat="1" ht="10.5" customHeight="1" x14ac:dyDescent="0.2">
      <c r="A84" s="24"/>
      <c r="B84" s="16" t="s">
        <v>201</v>
      </c>
      <c r="C84" s="345">
        <v>55</v>
      </c>
      <c r="D84" s="222"/>
      <c r="E84" s="346"/>
      <c r="F84" s="47"/>
    </row>
    <row r="85" spans="1:6" s="28" customFormat="1" ht="10.5" customHeight="1" x14ac:dyDescent="0.2">
      <c r="A85" s="24"/>
      <c r="B85" s="16" t="s">
        <v>202</v>
      </c>
      <c r="C85" s="46">
        <v>351</v>
      </c>
      <c r="D85" s="222"/>
      <c r="E85" s="190">
        <v>-0.60956618464961065</v>
      </c>
      <c r="F85" s="47"/>
    </row>
    <row r="86" spans="1:6" s="28" customFormat="1" ht="10.5" customHeight="1" x14ac:dyDescent="0.2">
      <c r="A86" s="24"/>
      <c r="B86" s="16" t="s">
        <v>203</v>
      </c>
      <c r="C86" s="46">
        <v>310</v>
      </c>
      <c r="D86" s="222"/>
      <c r="E86" s="190">
        <v>0.51219512195121952</v>
      </c>
      <c r="F86" s="47"/>
    </row>
    <row r="87" spans="1:6" s="28" customFormat="1" ht="10.5" customHeight="1" x14ac:dyDescent="0.2">
      <c r="A87" s="24"/>
      <c r="B87" s="16" t="s">
        <v>204</v>
      </c>
      <c r="C87" s="46"/>
      <c r="D87" s="222"/>
      <c r="E87" s="190"/>
      <c r="F87" s="47"/>
    </row>
    <row r="88" spans="1:6" ht="12.75" customHeight="1" x14ac:dyDescent="0.2">
      <c r="B88" s="16" t="s">
        <v>303</v>
      </c>
      <c r="C88" s="46"/>
      <c r="D88" s="222"/>
      <c r="E88" s="190"/>
      <c r="F88" s="47"/>
    </row>
    <row r="89" spans="1:6" s="28" customFormat="1" ht="11.25" customHeight="1" x14ac:dyDescent="0.2">
      <c r="A89" s="24"/>
      <c r="B89" s="31" t="s">
        <v>278</v>
      </c>
      <c r="C89" s="46"/>
      <c r="D89" s="222"/>
      <c r="E89" s="190"/>
      <c r="F89" s="47"/>
    </row>
    <row r="90" spans="1:6" ht="10.5" customHeight="1" x14ac:dyDescent="0.2">
      <c r="B90" s="16" t="s">
        <v>22</v>
      </c>
      <c r="C90" s="46">
        <v>1811480</v>
      </c>
      <c r="D90" s="222">
        <v>66860</v>
      </c>
      <c r="E90" s="190">
        <v>-1.8563527874770891E-3</v>
      </c>
      <c r="F90" s="47"/>
    </row>
    <row r="91" spans="1:6" ht="10.5" customHeight="1" x14ac:dyDescent="0.2">
      <c r="B91" s="16" t="s">
        <v>23</v>
      </c>
      <c r="C91" s="46">
        <v>8374</v>
      </c>
      <c r="D91" s="222">
        <v>1</v>
      </c>
      <c r="E91" s="190">
        <v>-0.13554247961185095</v>
      </c>
      <c r="F91" s="47"/>
    </row>
    <row r="92" spans="1:6" ht="10.5" customHeight="1" x14ac:dyDescent="0.2">
      <c r="B92" s="33" t="s">
        <v>193</v>
      </c>
      <c r="C92" s="46">
        <v>49428.119999999995</v>
      </c>
      <c r="D92" s="222">
        <v>4513.8</v>
      </c>
      <c r="E92" s="190">
        <v>-0.12727923765480398</v>
      </c>
      <c r="F92" s="47"/>
    </row>
    <row r="93" spans="1:6" ht="10.5" customHeight="1" x14ac:dyDescent="0.2">
      <c r="B93" s="33" t="s">
        <v>194</v>
      </c>
      <c r="C93" s="46">
        <v>837005</v>
      </c>
      <c r="D93" s="222">
        <v>164580</v>
      </c>
      <c r="E93" s="190">
        <v>5.1084010244554445E-2</v>
      </c>
      <c r="F93" s="47"/>
    </row>
    <row r="94" spans="1:6" ht="10.5" customHeight="1" x14ac:dyDescent="0.2">
      <c r="B94" s="33" t="s">
        <v>322</v>
      </c>
      <c r="C94" s="46">
        <v>61873</v>
      </c>
      <c r="D94" s="222">
        <v>51835</v>
      </c>
      <c r="E94" s="190">
        <v>3.8128874757762166E-2</v>
      </c>
      <c r="F94" s="47"/>
    </row>
    <row r="95" spans="1:6" ht="10.5" customHeight="1" x14ac:dyDescent="0.2">
      <c r="B95" s="33" t="s">
        <v>324</v>
      </c>
      <c r="C95" s="46">
        <v>1</v>
      </c>
      <c r="D95" s="222"/>
      <c r="E95" s="190"/>
      <c r="F95" s="47"/>
    </row>
    <row r="96" spans="1:6" ht="10.5" customHeight="1" x14ac:dyDescent="0.2">
      <c r="B96" s="33" t="s">
        <v>325</v>
      </c>
      <c r="C96" s="46">
        <v>74987</v>
      </c>
      <c r="D96" s="222">
        <v>74671</v>
      </c>
      <c r="E96" s="190">
        <v>4.3428046642362217E-2</v>
      </c>
      <c r="F96" s="47"/>
    </row>
    <row r="97" spans="2:6" ht="10.5" customHeight="1" x14ac:dyDescent="0.2">
      <c r="B97" s="33" t="s">
        <v>320</v>
      </c>
      <c r="C97" s="46">
        <v>80058</v>
      </c>
      <c r="D97" s="222">
        <v>1132</v>
      </c>
      <c r="E97" s="190">
        <v>1.7656255958509615E-2</v>
      </c>
      <c r="F97" s="47"/>
    </row>
    <row r="98" spans="2:6" ht="10.5" customHeight="1" x14ac:dyDescent="0.2">
      <c r="B98" s="33" t="s">
        <v>321</v>
      </c>
      <c r="C98" s="46">
        <v>505058</v>
      </c>
      <c r="D98" s="222">
        <v>26608</v>
      </c>
      <c r="E98" s="190">
        <v>5.3864002470557892E-2</v>
      </c>
      <c r="F98" s="47"/>
    </row>
    <row r="99" spans="2:6" ht="10.5" customHeight="1" x14ac:dyDescent="0.2">
      <c r="B99" s="33" t="s">
        <v>323</v>
      </c>
      <c r="C99" s="46">
        <v>115028</v>
      </c>
      <c r="D99" s="222">
        <v>10334</v>
      </c>
      <c r="E99" s="190">
        <v>7.5651311975163171E-2</v>
      </c>
      <c r="F99" s="47"/>
    </row>
    <row r="100" spans="2:6" ht="10.5" customHeight="1" x14ac:dyDescent="0.2">
      <c r="B100" s="16" t="s">
        <v>195</v>
      </c>
      <c r="C100" s="46">
        <v>886433.12000000011</v>
      </c>
      <c r="D100" s="222">
        <v>169093.8</v>
      </c>
      <c r="E100" s="190">
        <v>3.924066703486595E-2</v>
      </c>
      <c r="F100" s="47"/>
    </row>
    <row r="101" spans="2:6" ht="10.5" customHeight="1" x14ac:dyDescent="0.2">
      <c r="B101" s="16" t="s">
        <v>196</v>
      </c>
      <c r="C101" s="46"/>
      <c r="D101" s="222"/>
      <c r="E101" s="190"/>
      <c r="F101" s="47"/>
    </row>
    <row r="102" spans="2:6" ht="10.5" customHeight="1" x14ac:dyDescent="0.2">
      <c r="B102" s="16" t="s">
        <v>197</v>
      </c>
      <c r="C102" s="46">
        <v>2</v>
      </c>
      <c r="D102" s="222"/>
      <c r="E102" s="190">
        <v>1</v>
      </c>
      <c r="F102" s="47"/>
    </row>
    <row r="103" spans="2:6" ht="10.5" customHeight="1" x14ac:dyDescent="0.2">
      <c r="B103" s="16" t="s">
        <v>198</v>
      </c>
      <c r="C103" s="46">
        <v>90</v>
      </c>
      <c r="D103" s="222"/>
      <c r="E103" s="190"/>
      <c r="F103" s="47"/>
    </row>
    <row r="104" spans="2:6" ht="10.5" customHeight="1" x14ac:dyDescent="0.2">
      <c r="B104" s="16" t="s">
        <v>200</v>
      </c>
      <c r="C104" s="46">
        <v>21</v>
      </c>
      <c r="D104" s="222"/>
      <c r="E104" s="190">
        <v>-0.63157894736842102</v>
      </c>
      <c r="F104" s="47"/>
    </row>
    <row r="105" spans="2:6" ht="10.5" customHeight="1" x14ac:dyDescent="0.2">
      <c r="B105" s="16" t="s">
        <v>201</v>
      </c>
      <c r="C105" s="46">
        <v>186</v>
      </c>
      <c r="D105" s="222">
        <v>2</v>
      </c>
      <c r="E105" s="190">
        <v>-0.3519163763066202</v>
      </c>
      <c r="F105" s="47"/>
    </row>
    <row r="106" spans="2:6" ht="10.5" customHeight="1" x14ac:dyDescent="0.2">
      <c r="B106" s="16" t="s">
        <v>202</v>
      </c>
      <c r="C106" s="46">
        <v>1251</v>
      </c>
      <c r="D106" s="222"/>
      <c r="E106" s="190">
        <v>-0.33879492600422834</v>
      </c>
      <c r="F106" s="47"/>
    </row>
    <row r="107" spans="2:6" ht="10.5" customHeight="1" x14ac:dyDescent="0.2">
      <c r="B107" s="16" t="s">
        <v>203</v>
      </c>
      <c r="C107" s="46">
        <v>1105</v>
      </c>
      <c r="D107" s="222"/>
      <c r="E107" s="190">
        <v>-4.905335628227192E-2</v>
      </c>
      <c r="F107" s="47"/>
    </row>
    <row r="108" spans="2:6" ht="10.5" customHeight="1" x14ac:dyDescent="0.2">
      <c r="B108" s="16" t="s">
        <v>204</v>
      </c>
      <c r="C108" s="46">
        <v>290</v>
      </c>
      <c r="D108" s="222"/>
      <c r="E108" s="190"/>
      <c r="F108" s="47"/>
    </row>
    <row r="109" spans="2:6" ht="10.5" customHeight="1" x14ac:dyDescent="0.2">
      <c r="B109" s="21" t="s">
        <v>303</v>
      </c>
      <c r="C109" s="399"/>
      <c r="D109" s="342"/>
      <c r="E109" s="347"/>
      <c r="F109" s="47"/>
    </row>
    <row r="110" spans="2:6" ht="9.75" customHeight="1" x14ac:dyDescent="0.2">
      <c r="B110" s="43"/>
      <c r="C110" s="49"/>
      <c r="D110" s="350"/>
      <c r="E110" s="350"/>
      <c r="F110" s="47"/>
    </row>
    <row r="111" spans="2:6" ht="15" customHeight="1" x14ac:dyDescent="0.25">
      <c r="B111" s="7" t="s">
        <v>288</v>
      </c>
      <c r="C111" s="8"/>
      <c r="D111" s="349"/>
      <c r="E111" s="349"/>
      <c r="F111" s="8"/>
    </row>
    <row r="112" spans="2:6" ht="9.75" customHeight="1" x14ac:dyDescent="0.2">
      <c r="B112" s="9" t="str">
        <f>B3</f>
        <v>PERIODE DU 1.1 AU 31.7.2024</v>
      </c>
      <c r="D112" s="350"/>
      <c r="E112" s="350"/>
    </row>
    <row r="113" spans="1:6" ht="14.25" customHeight="1" x14ac:dyDescent="0.2">
      <c r="B113" s="12" t="s">
        <v>175</v>
      </c>
      <c r="C113" s="13"/>
      <c r="D113" s="353"/>
      <c r="E113" s="351"/>
      <c r="F113" s="15"/>
    </row>
    <row r="114" spans="1:6" ht="12" customHeight="1" x14ac:dyDescent="0.2">
      <c r="B114" s="16" t="s">
        <v>4</v>
      </c>
      <c r="C114" s="18" t="s">
        <v>6</v>
      </c>
      <c r="D114" s="219" t="s">
        <v>3</v>
      </c>
      <c r="E114" s="19" t="str">
        <f>CUMUL_Maladie_mnt!$H$5</f>
        <v>PCAP</v>
      </c>
      <c r="F114" s="20"/>
    </row>
    <row r="115" spans="1:6" ht="9.75" customHeight="1" x14ac:dyDescent="0.2">
      <c r="B115" s="21"/>
      <c r="C115" s="45"/>
      <c r="D115" s="220" t="s">
        <v>87</v>
      </c>
      <c r="E115" s="22" t="str">
        <f>CUMUL_Maladie_mnt!$H$6</f>
        <v>en %</v>
      </c>
      <c r="F115" s="23"/>
    </row>
    <row r="116" spans="1:6" s="28" customFormat="1" ht="18" customHeight="1" x14ac:dyDescent="0.2">
      <c r="A116" s="24"/>
      <c r="B116" s="52" t="s">
        <v>163</v>
      </c>
      <c r="C116" s="238"/>
      <c r="D116" s="222"/>
      <c r="E116" s="239"/>
      <c r="F116" s="27"/>
    </row>
    <row r="117" spans="1:6" ht="6.75" customHeight="1" x14ac:dyDescent="0.2">
      <c r="B117" s="16"/>
      <c r="C117" s="238"/>
      <c r="D117" s="222"/>
      <c r="E117" s="239"/>
      <c r="F117" s="20"/>
    </row>
    <row r="118" spans="1:6" s="28" customFormat="1" ht="15" customHeight="1" x14ac:dyDescent="0.2">
      <c r="A118" s="54"/>
      <c r="B118" s="31" t="s">
        <v>124</v>
      </c>
      <c r="C118" s="238"/>
      <c r="D118" s="222"/>
      <c r="E118" s="239"/>
      <c r="F118" s="27"/>
    </row>
    <row r="119" spans="1:6" ht="10.5" customHeight="1" x14ac:dyDescent="0.2">
      <c r="A119" s="2"/>
      <c r="B119" s="37" t="s">
        <v>205</v>
      </c>
      <c r="C119" s="238">
        <v>1890360.6199999987</v>
      </c>
      <c r="D119" s="222">
        <v>3242.6</v>
      </c>
      <c r="E119" s="239">
        <v>-3.9788564711920049E-3</v>
      </c>
      <c r="F119" s="20"/>
    </row>
    <row r="120" spans="1:6" ht="10.5" customHeight="1" x14ac:dyDescent="0.2">
      <c r="A120" s="2"/>
      <c r="B120" s="37" t="s">
        <v>206</v>
      </c>
      <c r="C120" s="238">
        <v>9277</v>
      </c>
      <c r="D120" s="222"/>
      <c r="E120" s="239"/>
      <c r="F120" s="20"/>
    </row>
    <row r="121" spans="1:6" ht="10.5" customHeight="1" x14ac:dyDescent="0.2">
      <c r="A121" s="2"/>
      <c r="B121" s="37" t="s">
        <v>226</v>
      </c>
      <c r="C121" s="238">
        <v>28397.4</v>
      </c>
      <c r="D121" s="222"/>
      <c r="E121" s="239"/>
      <c r="F121" s="20"/>
    </row>
    <row r="122" spans="1:6" ht="10.5" hidden="1" customHeight="1" x14ac:dyDescent="0.2">
      <c r="A122" s="2"/>
      <c r="B122" s="37"/>
      <c r="C122" s="238"/>
      <c r="D122" s="222"/>
      <c r="E122" s="239"/>
      <c r="F122" s="20"/>
    </row>
    <row r="123" spans="1:6" ht="10.5" hidden="1" customHeight="1" x14ac:dyDescent="0.2">
      <c r="A123" s="2"/>
      <c r="B123" s="37"/>
      <c r="C123" s="238"/>
      <c r="D123" s="222"/>
      <c r="E123" s="239"/>
      <c r="F123" s="20"/>
    </row>
    <row r="124" spans="1:6" ht="10.5" hidden="1" customHeight="1" x14ac:dyDescent="0.2">
      <c r="A124" s="2"/>
      <c r="B124" s="37"/>
      <c r="C124" s="238"/>
      <c r="D124" s="222"/>
      <c r="E124" s="239"/>
      <c r="F124" s="20"/>
    </row>
    <row r="125" spans="1:6" ht="10.5" hidden="1" customHeight="1" x14ac:dyDescent="0.2">
      <c r="A125" s="2"/>
      <c r="B125" s="37"/>
      <c r="C125" s="238"/>
      <c r="D125" s="222"/>
      <c r="E125" s="239"/>
      <c r="F125" s="20"/>
    </row>
    <row r="126" spans="1:6" s="28" customFormat="1" ht="10.5" customHeight="1" x14ac:dyDescent="0.2">
      <c r="A126" s="54"/>
      <c r="B126" s="35" t="s">
        <v>227</v>
      </c>
      <c r="C126" s="238">
        <v>1928104.0199999986</v>
      </c>
      <c r="D126" s="222">
        <v>3242.6</v>
      </c>
      <c r="E126" s="239">
        <v>-7.923043461755952E-2</v>
      </c>
      <c r="F126" s="27"/>
    </row>
    <row r="127" spans="1:6" ht="7.5" customHeight="1" x14ac:dyDescent="0.2">
      <c r="A127" s="2"/>
      <c r="B127" s="35"/>
      <c r="C127" s="238"/>
      <c r="D127" s="222"/>
      <c r="E127" s="239"/>
      <c r="F127" s="20"/>
    </row>
    <row r="128" spans="1:6" s="28" customFormat="1" ht="15.75" customHeight="1" x14ac:dyDescent="0.2">
      <c r="A128" s="54"/>
      <c r="B128" s="31" t="s">
        <v>132</v>
      </c>
      <c r="C128" s="238"/>
      <c r="D128" s="222"/>
      <c r="E128" s="239"/>
      <c r="F128" s="27"/>
    </row>
    <row r="129" spans="1:6" ht="10.5" customHeight="1" x14ac:dyDescent="0.2">
      <c r="A129" s="2"/>
      <c r="B129" s="37" t="s">
        <v>207</v>
      </c>
      <c r="C129" s="238">
        <v>2973844.819999998</v>
      </c>
      <c r="D129" s="222">
        <v>15432.359999999993</v>
      </c>
      <c r="E129" s="239">
        <v>0.20602595750673869</v>
      </c>
      <c r="F129" s="20"/>
    </row>
    <row r="130" spans="1:6" ht="10.5" customHeight="1" x14ac:dyDescent="0.2">
      <c r="A130" s="2"/>
      <c r="B130" s="37" t="s">
        <v>208</v>
      </c>
      <c r="C130" s="238">
        <v>147843.2799999986</v>
      </c>
      <c r="D130" s="222">
        <v>80538.979999999458</v>
      </c>
      <c r="E130" s="239">
        <v>-5.8117102930855702E-2</v>
      </c>
      <c r="F130" s="20"/>
    </row>
    <row r="131" spans="1:6" ht="10.5" customHeight="1" x14ac:dyDescent="0.2">
      <c r="A131" s="2"/>
      <c r="B131" s="37" t="s">
        <v>209</v>
      </c>
      <c r="C131" s="238">
        <v>42714289.129999109</v>
      </c>
      <c r="D131" s="222">
        <v>104340.80999999991</v>
      </c>
      <c r="E131" s="239">
        <v>1.3761201324150818E-2</v>
      </c>
      <c r="F131" s="20"/>
    </row>
    <row r="132" spans="1:6" ht="10.5" hidden="1" customHeight="1" x14ac:dyDescent="0.2">
      <c r="A132" s="2"/>
      <c r="B132" s="37"/>
      <c r="C132" s="238"/>
      <c r="D132" s="222"/>
      <c r="E132" s="239"/>
      <c r="F132" s="20"/>
    </row>
    <row r="133" spans="1:6" ht="10.5" hidden="1" customHeight="1" x14ac:dyDescent="0.2">
      <c r="A133" s="2"/>
      <c r="B133" s="37"/>
      <c r="C133" s="238"/>
      <c r="D133" s="222"/>
      <c r="E133" s="239"/>
      <c r="F133" s="20"/>
    </row>
    <row r="134" spans="1:6" ht="10.5" hidden="1" customHeight="1" x14ac:dyDescent="0.2">
      <c r="A134" s="2"/>
      <c r="B134" s="37"/>
      <c r="C134" s="238"/>
      <c r="D134" s="222"/>
      <c r="E134" s="239"/>
      <c r="F134" s="20"/>
    </row>
    <row r="135" spans="1:6" ht="10.5" customHeight="1" x14ac:dyDescent="0.2">
      <c r="A135" s="2"/>
      <c r="B135" s="35" t="s">
        <v>228</v>
      </c>
      <c r="C135" s="238">
        <v>45836039.229999103</v>
      </c>
      <c r="D135" s="222">
        <v>200312.14999999935</v>
      </c>
      <c r="E135" s="239">
        <v>2.410299176459052E-2</v>
      </c>
      <c r="F135" s="20"/>
    </row>
    <row r="136" spans="1:6" ht="6.75" customHeight="1" x14ac:dyDescent="0.2">
      <c r="A136" s="2"/>
      <c r="B136" s="35"/>
      <c r="C136" s="238"/>
      <c r="D136" s="222"/>
      <c r="E136" s="239"/>
      <c r="F136" s="20"/>
    </row>
    <row r="137" spans="1:6" s="28" customFormat="1" ht="16.5" customHeight="1" x14ac:dyDescent="0.2">
      <c r="A137" s="54"/>
      <c r="B137" s="31" t="s">
        <v>136</v>
      </c>
      <c r="C137" s="238"/>
      <c r="D137" s="222"/>
      <c r="E137" s="239"/>
      <c r="F137" s="27"/>
    </row>
    <row r="138" spans="1:6" ht="10.5" customHeight="1" x14ac:dyDescent="0.2">
      <c r="A138" s="2"/>
      <c r="B138" s="37" t="s">
        <v>210</v>
      </c>
      <c r="C138" s="238">
        <v>176416.59999999992</v>
      </c>
      <c r="D138" s="222">
        <v>416.7</v>
      </c>
      <c r="E138" s="239">
        <v>-4.9288973867607666E-2</v>
      </c>
      <c r="F138" s="20"/>
    </row>
    <row r="139" spans="1:6" ht="10.5" hidden="1" customHeight="1" x14ac:dyDescent="0.2">
      <c r="A139" s="2"/>
      <c r="B139" s="37"/>
      <c r="C139" s="238"/>
      <c r="D139" s="222"/>
      <c r="E139" s="239"/>
      <c r="F139" s="20"/>
    </row>
    <row r="140" spans="1:6" ht="10.5" hidden="1" customHeight="1" x14ac:dyDescent="0.2">
      <c r="A140" s="2"/>
      <c r="B140" s="37"/>
      <c r="C140" s="238"/>
      <c r="D140" s="222"/>
      <c r="E140" s="239"/>
      <c r="F140" s="20"/>
    </row>
    <row r="141" spans="1:6" s="28" customFormat="1" ht="10.5" customHeight="1" x14ac:dyDescent="0.2">
      <c r="A141" s="54"/>
      <c r="B141" s="35" t="s">
        <v>229</v>
      </c>
      <c r="C141" s="238">
        <v>176416.59999999992</v>
      </c>
      <c r="D141" s="222">
        <v>416.7</v>
      </c>
      <c r="E141" s="239">
        <v>-4.9288973867607666E-2</v>
      </c>
      <c r="F141" s="27"/>
    </row>
    <row r="142" spans="1:6" ht="7.5" customHeight="1" x14ac:dyDescent="0.2">
      <c r="A142" s="2"/>
      <c r="B142" s="35"/>
      <c r="C142" s="238"/>
      <c r="D142" s="222"/>
      <c r="E142" s="239"/>
      <c r="F142" s="20"/>
    </row>
    <row r="143" spans="1:6" s="28" customFormat="1" ht="16.5" customHeight="1" x14ac:dyDescent="0.2">
      <c r="A143" s="54"/>
      <c r="B143" s="31" t="s">
        <v>141</v>
      </c>
      <c r="C143" s="238"/>
      <c r="D143" s="222"/>
      <c r="E143" s="239"/>
      <c r="F143" s="27"/>
    </row>
    <row r="144" spans="1:6" ht="10.5" customHeight="1" x14ac:dyDescent="0.2">
      <c r="A144" s="2"/>
      <c r="B144" s="37" t="s">
        <v>211</v>
      </c>
      <c r="C144" s="238">
        <v>25277.7</v>
      </c>
      <c r="D144" s="222">
        <v>141.5</v>
      </c>
      <c r="E144" s="239">
        <v>0.23107380540153555</v>
      </c>
      <c r="F144" s="20"/>
    </row>
    <row r="145" spans="1:6" ht="10.5" hidden="1" customHeight="1" x14ac:dyDescent="0.2">
      <c r="A145" s="2"/>
      <c r="B145" s="37"/>
      <c r="C145" s="238"/>
      <c r="D145" s="222"/>
      <c r="E145" s="239"/>
      <c r="F145" s="20"/>
    </row>
    <row r="146" spans="1:6" ht="10.5" hidden="1" customHeight="1" x14ac:dyDescent="0.2">
      <c r="A146" s="2"/>
      <c r="B146" s="37"/>
      <c r="C146" s="238"/>
      <c r="D146" s="222"/>
      <c r="E146" s="239"/>
      <c r="F146" s="20"/>
    </row>
    <row r="147" spans="1:6" s="57" customFormat="1" ht="10.5" customHeight="1" x14ac:dyDescent="0.2">
      <c r="A147" s="6"/>
      <c r="B147" s="35" t="s">
        <v>230</v>
      </c>
      <c r="C147" s="55">
        <v>25277.7</v>
      </c>
      <c r="D147" s="222">
        <v>141.5</v>
      </c>
      <c r="E147" s="182">
        <v>0.23107380540153555</v>
      </c>
      <c r="F147" s="56"/>
    </row>
    <row r="148" spans="1:6" s="57" customFormat="1" ht="6.75" customHeight="1" x14ac:dyDescent="0.2">
      <c r="A148" s="6"/>
      <c r="B148" s="35"/>
      <c r="C148" s="55"/>
      <c r="D148" s="222"/>
      <c r="E148" s="182"/>
      <c r="F148" s="56"/>
    </row>
    <row r="149" spans="1:6" s="60" customFormat="1" ht="14.25" customHeight="1" x14ac:dyDescent="0.2">
      <c r="A149" s="24"/>
      <c r="B149" s="31" t="s">
        <v>139</v>
      </c>
      <c r="C149" s="55"/>
      <c r="D149" s="222"/>
      <c r="E149" s="182"/>
      <c r="F149" s="59"/>
    </row>
    <row r="150" spans="1:6" s="57" customFormat="1" ht="10.5" customHeight="1" x14ac:dyDescent="0.2">
      <c r="A150" s="6"/>
      <c r="B150" s="37" t="s">
        <v>212</v>
      </c>
      <c r="C150" s="55">
        <v>358.3</v>
      </c>
      <c r="D150" s="222"/>
      <c r="E150" s="182">
        <v>-0.24441164065795018</v>
      </c>
      <c r="F150" s="56"/>
    </row>
    <row r="151" spans="1:6" s="57" customFormat="1" ht="10.5" hidden="1" customHeight="1" x14ac:dyDescent="0.2">
      <c r="A151" s="6"/>
      <c r="B151" s="37"/>
      <c r="C151" s="55"/>
      <c r="D151" s="222"/>
      <c r="E151" s="182"/>
      <c r="F151" s="56"/>
    </row>
    <row r="152" spans="1:6" s="60" customFormat="1" ht="10.5" customHeight="1" x14ac:dyDescent="0.2">
      <c r="A152" s="24"/>
      <c r="B152" s="35" t="s">
        <v>231</v>
      </c>
      <c r="C152" s="55">
        <v>358.3</v>
      </c>
      <c r="D152" s="222"/>
      <c r="E152" s="182">
        <v>-0.24441164065795018</v>
      </c>
      <c r="F152" s="59"/>
    </row>
    <row r="153" spans="1:6" s="57" customFormat="1" ht="8.25" customHeight="1" x14ac:dyDescent="0.2">
      <c r="A153" s="6"/>
      <c r="B153" s="35"/>
      <c r="C153" s="55"/>
      <c r="D153" s="222"/>
      <c r="E153" s="182"/>
      <c r="F153" s="56"/>
    </row>
    <row r="154" spans="1:6" s="60" customFormat="1" ht="17.25" customHeight="1" x14ac:dyDescent="0.2">
      <c r="A154" s="24"/>
      <c r="B154" s="31" t="s">
        <v>122</v>
      </c>
      <c r="C154" s="55"/>
      <c r="D154" s="222"/>
      <c r="E154" s="182"/>
      <c r="F154" s="59"/>
    </row>
    <row r="155" spans="1:6" s="57" customFormat="1" ht="10.5" customHeight="1" x14ac:dyDescent="0.2">
      <c r="A155" s="6"/>
      <c r="B155" s="37" t="s">
        <v>213</v>
      </c>
      <c r="C155" s="55">
        <v>156</v>
      </c>
      <c r="D155" s="222"/>
      <c r="E155" s="182">
        <v>4.6979865771812124E-2</v>
      </c>
      <c r="F155" s="56"/>
    </row>
    <row r="156" spans="1:6" s="57" customFormat="1" ht="10.5" hidden="1" customHeight="1" x14ac:dyDescent="0.2">
      <c r="A156" s="6"/>
      <c r="B156" s="37"/>
      <c r="C156" s="55"/>
      <c r="D156" s="222"/>
      <c r="E156" s="182"/>
      <c r="F156" s="56"/>
    </row>
    <row r="157" spans="1:6" s="57" customFormat="1" ht="10.5" customHeight="1" x14ac:dyDescent="0.2">
      <c r="A157" s="6"/>
      <c r="B157" s="35" t="s">
        <v>232</v>
      </c>
      <c r="C157" s="55">
        <v>156</v>
      </c>
      <c r="D157" s="222"/>
      <c r="E157" s="182">
        <v>4.6979865771812124E-2</v>
      </c>
      <c r="F157" s="56"/>
    </row>
    <row r="158" spans="1:6" s="57" customFormat="1" ht="6.75" customHeight="1" x14ac:dyDescent="0.2">
      <c r="A158" s="6"/>
      <c r="B158" s="35"/>
      <c r="C158" s="55"/>
      <c r="D158" s="222"/>
      <c r="E158" s="182"/>
      <c r="F158" s="56"/>
    </row>
    <row r="159" spans="1:6" s="60" customFormat="1" ht="14.25" customHeight="1" x14ac:dyDescent="0.2">
      <c r="A159" s="24"/>
      <c r="B159" s="31" t="s">
        <v>244</v>
      </c>
      <c r="C159" s="55"/>
      <c r="D159" s="222"/>
      <c r="E159" s="182"/>
      <c r="F159" s="59"/>
    </row>
    <row r="160" spans="1:6" s="60" customFormat="1" ht="15" customHeight="1" x14ac:dyDescent="0.2">
      <c r="A160" s="24"/>
      <c r="B160" s="37" t="s">
        <v>213</v>
      </c>
      <c r="C160" s="55"/>
      <c r="D160" s="222"/>
      <c r="E160" s="182"/>
      <c r="F160" s="59"/>
    </row>
    <row r="161" spans="1:6" s="57" customFormat="1" ht="10.5" customHeight="1" x14ac:dyDescent="0.2">
      <c r="A161" s="6"/>
      <c r="B161" s="37" t="s">
        <v>205</v>
      </c>
      <c r="C161" s="55">
        <v>34424.450000000004</v>
      </c>
      <c r="D161" s="222"/>
      <c r="E161" s="182">
        <v>-6.7430523479860338E-2</v>
      </c>
      <c r="F161" s="56"/>
    </row>
    <row r="162" spans="1:6" s="57" customFormat="1" ht="10.5" customHeight="1" x14ac:dyDescent="0.2">
      <c r="A162" s="6"/>
      <c r="B162" s="37" t="s">
        <v>206</v>
      </c>
      <c r="C162" s="55">
        <v>198</v>
      </c>
      <c r="D162" s="222"/>
      <c r="E162" s="182"/>
      <c r="F162" s="56"/>
    </row>
    <row r="163" spans="1:6" s="57" customFormat="1" ht="10.5" customHeight="1" x14ac:dyDescent="0.2">
      <c r="A163" s="6"/>
      <c r="B163" s="37" t="s">
        <v>226</v>
      </c>
      <c r="C163" s="55">
        <v>698</v>
      </c>
      <c r="D163" s="222"/>
      <c r="E163" s="182"/>
      <c r="F163" s="56"/>
    </row>
    <row r="164" spans="1:6" s="57" customFormat="1" ht="10.5" customHeight="1" x14ac:dyDescent="0.2">
      <c r="A164" s="6"/>
      <c r="B164" s="37" t="s">
        <v>207</v>
      </c>
      <c r="C164" s="55">
        <v>9677.0699999999924</v>
      </c>
      <c r="D164" s="222"/>
      <c r="E164" s="182">
        <v>-0.26699136863394202</v>
      </c>
      <c r="F164" s="56"/>
    </row>
    <row r="165" spans="1:6" s="57" customFormat="1" ht="10.5" customHeight="1" x14ac:dyDescent="0.2">
      <c r="A165" s="6"/>
      <c r="B165" s="37" t="s">
        <v>208</v>
      </c>
      <c r="C165" s="55">
        <v>1922.3</v>
      </c>
      <c r="D165" s="222"/>
      <c r="E165" s="182">
        <v>0.174784574955692</v>
      </c>
      <c r="F165" s="56"/>
    </row>
    <row r="166" spans="1:6" s="57" customFormat="1" ht="10.5" customHeight="1" x14ac:dyDescent="0.2">
      <c r="A166" s="6"/>
      <c r="B166" s="37" t="s">
        <v>209</v>
      </c>
      <c r="C166" s="55">
        <v>94692.569999999992</v>
      </c>
      <c r="D166" s="222"/>
      <c r="E166" s="182">
        <v>0.18178930700028584</v>
      </c>
      <c r="F166" s="56"/>
    </row>
    <row r="167" spans="1:6" s="57" customFormat="1" ht="10.5" customHeight="1" x14ac:dyDescent="0.2">
      <c r="A167" s="6"/>
      <c r="B167" s="37" t="s">
        <v>210</v>
      </c>
      <c r="C167" s="55">
        <v>994.59999999999991</v>
      </c>
      <c r="D167" s="222"/>
      <c r="E167" s="182"/>
      <c r="F167" s="56"/>
    </row>
    <row r="168" spans="1:6" s="57" customFormat="1" ht="10.5" customHeight="1" x14ac:dyDescent="0.2">
      <c r="A168" s="6"/>
      <c r="B168" s="37" t="s">
        <v>211</v>
      </c>
      <c r="C168" s="55">
        <v>2954.65</v>
      </c>
      <c r="D168" s="222"/>
      <c r="E168" s="182"/>
      <c r="F168" s="56"/>
    </row>
    <row r="169" spans="1:6" s="57" customFormat="1" ht="10.5" customHeight="1" x14ac:dyDescent="0.2">
      <c r="A169" s="6"/>
      <c r="B169" s="37" t="s">
        <v>212</v>
      </c>
      <c r="C169" s="55"/>
      <c r="D169" s="222"/>
      <c r="E169" s="182"/>
      <c r="F169" s="56"/>
    </row>
    <row r="170" spans="1:6" s="57" customFormat="1" ht="10.5" customHeight="1" x14ac:dyDescent="0.2">
      <c r="A170" s="6"/>
      <c r="B170" s="35" t="s">
        <v>234</v>
      </c>
      <c r="C170" s="55">
        <v>145597.63999999998</v>
      </c>
      <c r="D170" s="222"/>
      <c r="E170" s="182">
        <v>-2.4436388469294634E-2</v>
      </c>
      <c r="F170" s="56"/>
    </row>
    <row r="171" spans="1:6" s="60" customFormat="1" ht="10.5" customHeight="1" x14ac:dyDescent="0.15">
      <c r="A171" s="24"/>
      <c r="B171" s="264"/>
      <c r="C171" s="55"/>
      <c r="D171" s="222"/>
      <c r="E171" s="182"/>
      <c r="F171" s="59"/>
    </row>
    <row r="172" spans="1:6" s="57" customFormat="1" ht="12.75" customHeight="1" x14ac:dyDescent="0.2">
      <c r="A172" s="6"/>
      <c r="B172" s="35" t="s">
        <v>233</v>
      </c>
      <c r="C172" s="55">
        <v>48116268.489999093</v>
      </c>
      <c r="D172" s="222">
        <v>204112.94999999937</v>
      </c>
      <c r="E172" s="182">
        <v>1.9177888886473982E-2</v>
      </c>
      <c r="F172" s="56"/>
    </row>
    <row r="173" spans="1:6" s="57" customFormat="1" ht="12.75" hidden="1" customHeight="1" x14ac:dyDescent="0.2">
      <c r="A173" s="6"/>
      <c r="B173" s="35"/>
      <c r="C173" s="55"/>
      <c r="D173" s="222"/>
      <c r="E173" s="182"/>
      <c r="F173" s="56"/>
    </row>
    <row r="174" spans="1:6" s="57" customFormat="1" ht="12.75" hidden="1" customHeight="1" x14ac:dyDescent="0.2">
      <c r="A174" s="6"/>
      <c r="B174" s="35"/>
      <c r="C174" s="55"/>
      <c r="D174" s="222"/>
      <c r="E174" s="182"/>
      <c r="F174" s="56"/>
    </row>
    <row r="175" spans="1:6" s="60" customFormat="1" ht="13.5" customHeight="1" x14ac:dyDescent="0.2">
      <c r="A175" s="24"/>
      <c r="B175" s="31" t="s">
        <v>145</v>
      </c>
      <c r="C175" s="55"/>
      <c r="D175" s="222"/>
      <c r="E175" s="182"/>
      <c r="F175" s="59"/>
    </row>
    <row r="176" spans="1:6" s="60" customFormat="1" ht="10.5" customHeight="1" x14ac:dyDescent="0.2">
      <c r="A176" s="24"/>
      <c r="B176" s="37" t="s">
        <v>205</v>
      </c>
      <c r="C176" s="55">
        <v>2428.1999999999998</v>
      </c>
      <c r="D176" s="222">
        <v>814</v>
      </c>
      <c r="E176" s="182">
        <v>6.3181400236437923E-2</v>
      </c>
      <c r="F176" s="59"/>
    </row>
    <row r="177" spans="1:6" s="60" customFormat="1" ht="10.5" customHeight="1" x14ac:dyDescent="0.2">
      <c r="A177" s="24"/>
      <c r="B177" s="37" t="s">
        <v>214</v>
      </c>
      <c r="C177" s="55">
        <v>4828800</v>
      </c>
      <c r="D177" s="222">
        <v>1608508</v>
      </c>
      <c r="E177" s="182">
        <v>9.8238663740028986E-3</v>
      </c>
      <c r="F177" s="59"/>
    </row>
    <row r="178" spans="1:6" s="60" customFormat="1" ht="10.5" customHeight="1" x14ac:dyDescent="0.2">
      <c r="A178" s="24"/>
      <c r="B178" s="37" t="s">
        <v>215</v>
      </c>
      <c r="C178" s="55">
        <v>376</v>
      </c>
      <c r="D178" s="222">
        <v>105</v>
      </c>
      <c r="E178" s="182">
        <v>-0.63424124513618674</v>
      </c>
      <c r="F178" s="59"/>
    </row>
    <row r="179" spans="1:6" s="60" customFormat="1" ht="10.5" customHeight="1" x14ac:dyDescent="0.2">
      <c r="A179" s="24"/>
      <c r="B179" s="37" t="s">
        <v>216</v>
      </c>
      <c r="C179" s="55">
        <v>1149</v>
      </c>
      <c r="D179" s="222">
        <v>217.5</v>
      </c>
      <c r="E179" s="182">
        <v>-0.21155561655115618</v>
      </c>
      <c r="F179" s="59"/>
    </row>
    <row r="180" spans="1:6" s="60" customFormat="1" ht="10.5" customHeight="1" x14ac:dyDescent="0.2">
      <c r="A180" s="24"/>
      <c r="B180" s="37" t="s">
        <v>217</v>
      </c>
      <c r="C180" s="55">
        <v>8857.6200000000008</v>
      </c>
      <c r="D180" s="222">
        <v>2346.1</v>
      </c>
      <c r="E180" s="182">
        <v>-4.9172901660639479E-2</v>
      </c>
      <c r="F180" s="59"/>
    </row>
    <row r="181" spans="1:6" s="60" customFormat="1" ht="10.5" hidden="1" customHeight="1" x14ac:dyDescent="0.2">
      <c r="A181" s="24"/>
      <c r="B181" s="37"/>
      <c r="C181" s="55"/>
      <c r="D181" s="222"/>
      <c r="E181" s="182"/>
      <c r="F181" s="59"/>
    </row>
    <row r="182" spans="1:6" s="60" customFormat="1" ht="10.5" hidden="1" customHeight="1" x14ac:dyDescent="0.2">
      <c r="A182" s="24"/>
      <c r="B182" s="37"/>
      <c r="C182" s="55"/>
      <c r="D182" s="222"/>
      <c r="E182" s="182"/>
      <c r="F182" s="59"/>
    </row>
    <row r="183" spans="1:6" s="60" customFormat="1" ht="10.5" hidden="1" customHeight="1" x14ac:dyDescent="0.2">
      <c r="A183" s="24"/>
      <c r="B183" s="37"/>
      <c r="C183" s="55"/>
      <c r="D183" s="222"/>
      <c r="E183" s="182"/>
      <c r="F183" s="59"/>
    </row>
    <row r="184" spans="1:6" s="60" customFormat="1" ht="10.5" hidden="1" customHeight="1" x14ac:dyDescent="0.2">
      <c r="A184" s="24"/>
      <c r="B184" s="37"/>
      <c r="C184" s="55"/>
      <c r="D184" s="222"/>
      <c r="E184" s="182"/>
      <c r="F184" s="59"/>
    </row>
    <row r="185" spans="1:6" s="60" customFormat="1" ht="10.5" hidden="1" customHeight="1" x14ac:dyDescent="0.2">
      <c r="A185" s="24"/>
      <c r="B185" s="37"/>
      <c r="C185" s="55"/>
      <c r="D185" s="222"/>
      <c r="E185" s="182"/>
      <c r="F185" s="59"/>
    </row>
    <row r="186" spans="1:6" ht="11.25" customHeight="1" x14ac:dyDescent="0.2">
      <c r="A186" s="2"/>
      <c r="B186" s="41" t="s">
        <v>235</v>
      </c>
      <c r="C186" s="166">
        <v>4841610.82</v>
      </c>
      <c r="D186" s="342">
        <v>1611990.6</v>
      </c>
      <c r="E186" s="194">
        <v>9.5293553219912841E-3</v>
      </c>
      <c r="F186" s="69"/>
    </row>
    <row r="187" spans="1:6" s="28" customFormat="1" ht="16.5" customHeight="1" x14ac:dyDescent="0.2">
      <c r="A187" s="54"/>
      <c r="B187" s="81" t="s">
        <v>164</v>
      </c>
      <c r="C187" s="55"/>
      <c r="D187" s="222"/>
      <c r="E187" s="185"/>
      <c r="F187" s="70"/>
    </row>
    <row r="188" spans="1:6" s="28" customFormat="1" ht="8.25" customHeight="1" x14ac:dyDescent="0.2">
      <c r="A188" s="54"/>
      <c r="B188" s="81"/>
      <c r="C188" s="55"/>
      <c r="D188" s="222"/>
      <c r="E188" s="185"/>
      <c r="F188" s="70"/>
    </row>
    <row r="189" spans="1:6" ht="10.5" customHeight="1" x14ac:dyDescent="0.2">
      <c r="A189" s="2"/>
      <c r="B189" s="82" t="s">
        <v>78</v>
      </c>
      <c r="C189" s="55">
        <v>11722294.765369989</v>
      </c>
      <c r="D189" s="222"/>
      <c r="E189" s="185">
        <v>2.873359608956827E-2</v>
      </c>
      <c r="F189" s="69"/>
    </row>
    <row r="190" spans="1:6" ht="10.5" customHeight="1" x14ac:dyDescent="0.2">
      <c r="A190" s="2"/>
      <c r="B190" s="82" t="s">
        <v>76</v>
      </c>
      <c r="C190" s="55">
        <v>37099210.730277285</v>
      </c>
      <c r="D190" s="222"/>
      <c r="E190" s="185">
        <v>8.026818565618199E-2</v>
      </c>
      <c r="F190" s="69"/>
    </row>
    <row r="191" spans="1:6" ht="10.5" customHeight="1" x14ac:dyDescent="0.2">
      <c r="A191" s="2"/>
      <c r="B191" s="82" t="s">
        <v>77</v>
      </c>
      <c r="C191" s="55"/>
      <c r="D191" s="222"/>
      <c r="E191" s="185"/>
      <c r="F191" s="69"/>
    </row>
    <row r="192" spans="1:6" s="28" customFormat="1" ht="16.5" customHeight="1" x14ac:dyDescent="0.2">
      <c r="A192" s="54"/>
      <c r="B192" s="161" t="s">
        <v>165</v>
      </c>
      <c r="C192" s="400">
        <v>48821642.495647274</v>
      </c>
      <c r="D192" s="227"/>
      <c r="E192" s="355">
        <v>6.7431070987719943E-2</v>
      </c>
      <c r="F192" s="70"/>
    </row>
    <row r="193" spans="1:6" ht="10.5" customHeight="1" x14ac:dyDescent="0.2">
      <c r="A193" s="2"/>
      <c r="B193" s="84"/>
      <c r="C193" s="166"/>
      <c r="D193" s="342"/>
      <c r="E193" s="352"/>
      <c r="F193" s="69"/>
    </row>
    <row r="194" spans="1:6" x14ac:dyDescent="0.2">
      <c r="D194" s="350"/>
    </row>
    <row r="195" spans="1:6" x14ac:dyDescent="0.2">
      <c r="D195" s="350"/>
    </row>
    <row r="196" spans="1:6" x14ac:dyDescent="0.2">
      <c r="D196" s="350"/>
    </row>
    <row r="197" spans="1:6" x14ac:dyDescent="0.2">
      <c r="D197" s="350"/>
    </row>
    <row r="198" spans="1:6" x14ac:dyDescent="0.2">
      <c r="D198" s="350"/>
    </row>
    <row r="199" spans="1:6" x14ac:dyDescent="0.2">
      <c r="D199" s="350"/>
    </row>
    <row r="200" spans="1:6" x14ac:dyDescent="0.2">
      <c r="D200" s="350"/>
    </row>
    <row r="201" spans="1:6" x14ac:dyDescent="0.2">
      <c r="D201" s="350"/>
    </row>
    <row r="202" spans="1:6" x14ac:dyDescent="0.2">
      <c r="D202" s="350"/>
    </row>
    <row r="203" spans="1:6" x14ac:dyDescent="0.2">
      <c r="D203" s="350"/>
    </row>
    <row r="204" spans="1:6" x14ac:dyDescent="0.2">
      <c r="D204" s="350"/>
    </row>
    <row r="205" spans="1:6" x14ac:dyDescent="0.2">
      <c r="D205" s="350"/>
    </row>
    <row r="206" spans="1:6" x14ac:dyDescent="0.2">
      <c r="D206" s="350"/>
    </row>
    <row r="207" spans="1:6" x14ac:dyDescent="0.2">
      <c r="D207" s="350"/>
    </row>
    <row r="208" spans="1:6" x14ac:dyDescent="0.2">
      <c r="D208" s="350"/>
    </row>
    <row r="209" spans="4:4" x14ac:dyDescent="0.2">
      <c r="D209" s="350"/>
    </row>
    <row r="210" spans="4:4" x14ac:dyDescent="0.2">
      <c r="D210" s="350"/>
    </row>
    <row r="211" spans="4:4" x14ac:dyDescent="0.2">
      <c r="D211" s="350"/>
    </row>
    <row r="212" spans="4:4" x14ac:dyDescent="0.2">
      <c r="D212" s="350"/>
    </row>
    <row r="213" spans="4:4" x14ac:dyDescent="0.2">
      <c r="D213" s="350"/>
    </row>
    <row r="214" spans="4:4" x14ac:dyDescent="0.2">
      <c r="D214" s="350"/>
    </row>
    <row r="215" spans="4:4" x14ac:dyDescent="0.2">
      <c r="D215" s="350"/>
    </row>
    <row r="216" spans="4:4" x14ac:dyDescent="0.2">
      <c r="D216" s="350"/>
    </row>
    <row r="217" spans="4:4" x14ac:dyDescent="0.2">
      <c r="D217" s="350"/>
    </row>
    <row r="218" spans="4:4" x14ac:dyDescent="0.2">
      <c r="D218" s="350"/>
    </row>
    <row r="219" spans="4:4" x14ac:dyDescent="0.2">
      <c r="D219" s="350"/>
    </row>
    <row r="220" spans="4:4" x14ac:dyDescent="0.2">
      <c r="D220" s="350"/>
    </row>
    <row r="221" spans="4:4" x14ac:dyDescent="0.2">
      <c r="D221" s="350"/>
    </row>
    <row r="222" spans="4:4" x14ac:dyDescent="0.2">
      <c r="D222" s="350"/>
    </row>
    <row r="223" spans="4:4" x14ac:dyDescent="0.2">
      <c r="D223" s="350"/>
    </row>
    <row r="224" spans="4:4" x14ac:dyDescent="0.2">
      <c r="D224" s="350"/>
    </row>
    <row r="225" spans="4:4" x14ac:dyDescent="0.2">
      <c r="D225" s="350"/>
    </row>
    <row r="226" spans="4:4" x14ac:dyDescent="0.2">
      <c r="D226" s="350"/>
    </row>
    <row r="227" spans="4:4" x14ac:dyDescent="0.2">
      <c r="D227" s="350"/>
    </row>
    <row r="228" spans="4:4" x14ac:dyDescent="0.2">
      <c r="D228" s="350"/>
    </row>
    <row r="229" spans="4:4" x14ac:dyDescent="0.2">
      <c r="D229" s="350"/>
    </row>
    <row r="230" spans="4:4" x14ac:dyDescent="0.2">
      <c r="D230" s="350"/>
    </row>
    <row r="231" spans="4:4" x14ac:dyDescent="0.2">
      <c r="D231" s="350"/>
    </row>
    <row r="232" spans="4:4" x14ac:dyDescent="0.2">
      <c r="D232" s="350"/>
    </row>
    <row r="233" spans="4:4" x14ac:dyDescent="0.2">
      <c r="D233" s="350"/>
    </row>
    <row r="234" spans="4:4" x14ac:dyDescent="0.2">
      <c r="D234" s="350"/>
    </row>
    <row r="235" spans="4:4" x14ac:dyDescent="0.2">
      <c r="D235" s="350"/>
    </row>
    <row r="236" spans="4:4" x14ac:dyDescent="0.2">
      <c r="D236" s="350"/>
    </row>
    <row r="237" spans="4:4" x14ac:dyDescent="0.2">
      <c r="D237" s="350"/>
    </row>
    <row r="238" spans="4:4" x14ac:dyDescent="0.2">
      <c r="D238" s="350"/>
    </row>
    <row r="239" spans="4:4" x14ac:dyDescent="0.2">
      <c r="D239" s="350"/>
    </row>
    <row r="240" spans="4:4" x14ac:dyDescent="0.2">
      <c r="D240" s="350"/>
    </row>
    <row r="241" spans="4:4" x14ac:dyDescent="0.2">
      <c r="D241" s="350"/>
    </row>
    <row r="242" spans="4:4" x14ac:dyDescent="0.2">
      <c r="D242" s="350"/>
    </row>
    <row r="243" spans="4:4" x14ac:dyDescent="0.2">
      <c r="D243" s="350"/>
    </row>
    <row r="244" spans="4:4" x14ac:dyDescent="0.2">
      <c r="D244" s="350"/>
    </row>
    <row r="245" spans="4:4" x14ac:dyDescent="0.2">
      <c r="D245" s="350"/>
    </row>
    <row r="246" spans="4:4" x14ac:dyDescent="0.2">
      <c r="D246" s="350"/>
    </row>
    <row r="247" spans="4:4" x14ac:dyDescent="0.2">
      <c r="D247" s="350"/>
    </row>
    <row r="248" spans="4:4" x14ac:dyDescent="0.2">
      <c r="D248" s="350"/>
    </row>
    <row r="249" spans="4:4" x14ac:dyDescent="0.2">
      <c r="D249" s="350"/>
    </row>
    <row r="250" spans="4:4" x14ac:dyDescent="0.2">
      <c r="D250" s="350"/>
    </row>
    <row r="251" spans="4:4" x14ac:dyDescent="0.2">
      <c r="D251" s="350"/>
    </row>
    <row r="252" spans="4:4" x14ac:dyDescent="0.2">
      <c r="D252" s="350"/>
    </row>
    <row r="253" spans="4:4" x14ac:dyDescent="0.2">
      <c r="D253" s="350"/>
    </row>
    <row r="254" spans="4:4" x14ac:dyDescent="0.2">
      <c r="D254" s="350"/>
    </row>
    <row r="255" spans="4:4" x14ac:dyDescent="0.2">
      <c r="D255" s="350"/>
    </row>
    <row r="256" spans="4:4" x14ac:dyDescent="0.2">
      <c r="D256" s="350"/>
    </row>
    <row r="257" spans="4:4" x14ac:dyDescent="0.2">
      <c r="D257" s="350"/>
    </row>
    <row r="258" spans="4:4" x14ac:dyDescent="0.2">
      <c r="D258" s="350"/>
    </row>
    <row r="259" spans="4:4" x14ac:dyDescent="0.2">
      <c r="D259" s="350"/>
    </row>
    <row r="260" spans="4:4" x14ac:dyDescent="0.2">
      <c r="D260" s="350"/>
    </row>
    <row r="261" spans="4:4" x14ac:dyDescent="0.2">
      <c r="D261" s="350"/>
    </row>
    <row r="262" spans="4:4" x14ac:dyDescent="0.2">
      <c r="D262" s="350"/>
    </row>
    <row r="263" spans="4:4" x14ac:dyDescent="0.2">
      <c r="D263" s="350"/>
    </row>
    <row r="264" spans="4:4" x14ac:dyDescent="0.2">
      <c r="D264" s="350"/>
    </row>
    <row r="265" spans="4:4" x14ac:dyDescent="0.2">
      <c r="D265" s="350"/>
    </row>
    <row r="266" spans="4:4" x14ac:dyDescent="0.2">
      <c r="D266" s="350"/>
    </row>
    <row r="267" spans="4:4" x14ac:dyDescent="0.2">
      <c r="D267" s="350"/>
    </row>
    <row r="268" spans="4:4" x14ac:dyDescent="0.2">
      <c r="D268" s="350"/>
    </row>
    <row r="269" spans="4:4" x14ac:dyDescent="0.2">
      <c r="D269" s="350"/>
    </row>
    <row r="270" spans="4:4" x14ac:dyDescent="0.2">
      <c r="D270" s="350"/>
    </row>
    <row r="271" spans="4:4" x14ac:dyDescent="0.2">
      <c r="D271" s="350"/>
    </row>
    <row r="272" spans="4:4" x14ac:dyDescent="0.2">
      <c r="D272" s="350"/>
    </row>
    <row r="273" spans="4:4" x14ac:dyDescent="0.2">
      <c r="D273" s="350"/>
    </row>
    <row r="274" spans="4:4" x14ac:dyDescent="0.2">
      <c r="D274" s="350"/>
    </row>
    <row r="275" spans="4:4" x14ac:dyDescent="0.2">
      <c r="D275" s="350"/>
    </row>
    <row r="276" spans="4:4" x14ac:dyDescent="0.2">
      <c r="D276" s="350"/>
    </row>
    <row r="277" spans="4:4" x14ac:dyDescent="0.2">
      <c r="D277" s="350"/>
    </row>
    <row r="278" spans="4:4" x14ac:dyDescent="0.2">
      <c r="D278" s="350"/>
    </row>
    <row r="279" spans="4:4" x14ac:dyDescent="0.2">
      <c r="D279" s="350"/>
    </row>
    <row r="280" spans="4:4" x14ac:dyDescent="0.2">
      <c r="D280" s="350"/>
    </row>
    <row r="281" spans="4:4" x14ac:dyDescent="0.2">
      <c r="D281" s="350"/>
    </row>
    <row r="282" spans="4:4" x14ac:dyDescent="0.2">
      <c r="D282" s="350"/>
    </row>
    <row r="283" spans="4:4" x14ac:dyDescent="0.2">
      <c r="D283" s="350"/>
    </row>
    <row r="284" spans="4:4" x14ac:dyDescent="0.2">
      <c r="D284" s="350"/>
    </row>
    <row r="285" spans="4:4" x14ac:dyDescent="0.2">
      <c r="D285" s="350"/>
    </row>
    <row r="286" spans="4:4" x14ac:dyDescent="0.2">
      <c r="D286" s="350"/>
    </row>
    <row r="287" spans="4:4" x14ac:dyDescent="0.2">
      <c r="D287" s="350"/>
    </row>
    <row r="288" spans="4:4" x14ac:dyDescent="0.2">
      <c r="D288" s="350"/>
    </row>
    <row r="289" spans="4:4" x14ac:dyDescent="0.2">
      <c r="D289" s="350"/>
    </row>
    <row r="290" spans="4:4" x14ac:dyDescent="0.2">
      <c r="D290" s="350"/>
    </row>
    <row r="291" spans="4:4" x14ac:dyDescent="0.2">
      <c r="D291" s="350"/>
    </row>
    <row r="292" spans="4:4" x14ac:dyDescent="0.2">
      <c r="D292" s="350"/>
    </row>
    <row r="293" spans="4:4" x14ac:dyDescent="0.2">
      <c r="D293" s="350"/>
    </row>
    <row r="294" spans="4:4" x14ac:dyDescent="0.2">
      <c r="D294" s="350"/>
    </row>
    <row r="295" spans="4:4" x14ac:dyDescent="0.2">
      <c r="D295" s="350"/>
    </row>
    <row r="296" spans="4:4" x14ac:dyDescent="0.2">
      <c r="D296" s="350"/>
    </row>
    <row r="297" spans="4:4" x14ac:dyDescent="0.2">
      <c r="D297" s="350"/>
    </row>
    <row r="298" spans="4:4" x14ac:dyDescent="0.2">
      <c r="D298" s="350"/>
    </row>
    <row r="299" spans="4:4" x14ac:dyDescent="0.2">
      <c r="D299" s="350"/>
    </row>
    <row r="300" spans="4:4" x14ac:dyDescent="0.2">
      <c r="D300" s="350"/>
    </row>
    <row r="301" spans="4:4" x14ac:dyDescent="0.2">
      <c r="D301" s="350"/>
    </row>
    <row r="302" spans="4:4" x14ac:dyDescent="0.2">
      <c r="D302" s="350"/>
    </row>
    <row r="303" spans="4:4" x14ac:dyDescent="0.2">
      <c r="D303" s="350"/>
    </row>
    <row r="304" spans="4:4" x14ac:dyDescent="0.2">
      <c r="D304" s="350"/>
    </row>
    <row r="305" spans="4:4" x14ac:dyDescent="0.2">
      <c r="D305" s="350"/>
    </row>
    <row r="306" spans="4:4" x14ac:dyDescent="0.2">
      <c r="D306" s="350"/>
    </row>
    <row r="307" spans="4:4" x14ac:dyDescent="0.2">
      <c r="D307" s="350"/>
    </row>
    <row r="308" spans="4:4" x14ac:dyDescent="0.2">
      <c r="D308" s="350"/>
    </row>
    <row r="309" spans="4:4" x14ac:dyDescent="0.2">
      <c r="D309" s="350"/>
    </row>
    <row r="310" spans="4:4" x14ac:dyDescent="0.2">
      <c r="D310" s="350"/>
    </row>
    <row r="311" spans="4:4" x14ac:dyDescent="0.2">
      <c r="D311" s="350"/>
    </row>
    <row r="312" spans="4:4" x14ac:dyDescent="0.2">
      <c r="D312" s="350"/>
    </row>
    <row r="313" spans="4:4" x14ac:dyDescent="0.2">
      <c r="D313" s="350"/>
    </row>
    <row r="314" spans="4:4" x14ac:dyDescent="0.2">
      <c r="D314" s="350"/>
    </row>
    <row r="315" spans="4:4" x14ac:dyDescent="0.2">
      <c r="D315" s="350"/>
    </row>
    <row r="316" spans="4:4" x14ac:dyDescent="0.2">
      <c r="D316" s="350"/>
    </row>
    <row r="317" spans="4:4" x14ac:dyDescent="0.2">
      <c r="D317" s="350"/>
    </row>
    <row r="318" spans="4:4" x14ac:dyDescent="0.2">
      <c r="D318" s="350"/>
    </row>
    <row r="319" spans="4:4" x14ac:dyDescent="0.2">
      <c r="D319" s="350"/>
    </row>
    <row r="320" spans="4:4" x14ac:dyDescent="0.2">
      <c r="D320" s="350"/>
    </row>
    <row r="321" spans="4:4" x14ac:dyDescent="0.2">
      <c r="D321" s="350"/>
    </row>
    <row r="322" spans="4:4" x14ac:dyDescent="0.2">
      <c r="D322" s="350"/>
    </row>
    <row r="323" spans="4:4" x14ac:dyDescent="0.2">
      <c r="D323" s="350"/>
    </row>
    <row r="324" spans="4:4" x14ac:dyDescent="0.2">
      <c r="D324" s="350"/>
    </row>
    <row r="325" spans="4:4" x14ac:dyDescent="0.2">
      <c r="D325" s="350"/>
    </row>
    <row r="326" spans="4:4" x14ac:dyDescent="0.2">
      <c r="D326" s="350"/>
    </row>
    <row r="327" spans="4:4" x14ac:dyDescent="0.2">
      <c r="D327" s="350"/>
    </row>
    <row r="328" spans="4:4" x14ac:dyDescent="0.2">
      <c r="D328" s="350"/>
    </row>
    <row r="329" spans="4:4" x14ac:dyDescent="0.2">
      <c r="D329" s="350"/>
    </row>
    <row r="330" spans="4:4" x14ac:dyDescent="0.2">
      <c r="D330" s="350"/>
    </row>
    <row r="331" spans="4:4" x14ac:dyDescent="0.2">
      <c r="D331" s="350"/>
    </row>
    <row r="332" spans="4:4" x14ac:dyDescent="0.2">
      <c r="D332" s="350"/>
    </row>
    <row r="333" spans="4:4" x14ac:dyDescent="0.2">
      <c r="D333" s="350"/>
    </row>
    <row r="334" spans="4:4" x14ac:dyDescent="0.2">
      <c r="D334" s="350"/>
    </row>
    <row r="335" spans="4:4" x14ac:dyDescent="0.2">
      <c r="D335" s="350"/>
    </row>
    <row r="336" spans="4:4" x14ac:dyDescent="0.2">
      <c r="D336" s="350"/>
    </row>
    <row r="337" spans="4:4" x14ac:dyDescent="0.2">
      <c r="D337" s="350"/>
    </row>
    <row r="338" spans="4:4" x14ac:dyDescent="0.2">
      <c r="D338" s="350"/>
    </row>
    <row r="339" spans="4:4" x14ac:dyDescent="0.2">
      <c r="D339" s="350"/>
    </row>
    <row r="340" spans="4:4" x14ac:dyDescent="0.2">
      <c r="D340" s="350"/>
    </row>
    <row r="341" spans="4:4" x14ac:dyDescent="0.2">
      <c r="D341" s="350"/>
    </row>
    <row r="342" spans="4:4" x14ac:dyDescent="0.2">
      <c r="D342" s="350"/>
    </row>
    <row r="343" spans="4:4" x14ac:dyDescent="0.2">
      <c r="D343" s="350"/>
    </row>
    <row r="344" spans="4:4" x14ac:dyDescent="0.2">
      <c r="D344" s="350"/>
    </row>
    <row r="345" spans="4:4" x14ac:dyDescent="0.2">
      <c r="D345" s="350"/>
    </row>
    <row r="346" spans="4:4" x14ac:dyDescent="0.2">
      <c r="D346" s="350"/>
    </row>
    <row r="347" spans="4:4" x14ac:dyDescent="0.2">
      <c r="D347" s="350"/>
    </row>
    <row r="348" spans="4:4" x14ac:dyDescent="0.2">
      <c r="D348" s="350"/>
    </row>
    <row r="349" spans="4:4" x14ac:dyDescent="0.2">
      <c r="D349" s="350"/>
    </row>
    <row r="350" spans="4:4" x14ac:dyDescent="0.2">
      <c r="D350" s="350"/>
    </row>
    <row r="351" spans="4:4" x14ac:dyDescent="0.2">
      <c r="D351" s="350"/>
    </row>
    <row r="352" spans="4:4" x14ac:dyDescent="0.2">
      <c r="D352" s="350"/>
    </row>
    <row r="353" spans="4:4" x14ac:dyDescent="0.2">
      <c r="D353" s="350"/>
    </row>
    <row r="354" spans="4:4" x14ac:dyDescent="0.2">
      <c r="D354" s="350"/>
    </row>
    <row r="355" spans="4:4" x14ac:dyDescent="0.2">
      <c r="D355" s="350"/>
    </row>
    <row r="356" spans="4:4" x14ac:dyDescent="0.2">
      <c r="D356" s="350"/>
    </row>
    <row r="357" spans="4:4" x14ac:dyDescent="0.2">
      <c r="D357" s="350"/>
    </row>
    <row r="358" spans="4:4" x14ac:dyDescent="0.2">
      <c r="D358" s="350"/>
    </row>
    <row r="359" spans="4:4" x14ac:dyDescent="0.2">
      <c r="D359" s="350"/>
    </row>
    <row r="360" spans="4:4" x14ac:dyDescent="0.2">
      <c r="D360" s="350"/>
    </row>
    <row r="361" spans="4:4" x14ac:dyDescent="0.2">
      <c r="D361" s="350"/>
    </row>
    <row r="362" spans="4:4" x14ac:dyDescent="0.2">
      <c r="D362" s="350"/>
    </row>
    <row r="363" spans="4:4" x14ac:dyDescent="0.2">
      <c r="D363" s="350"/>
    </row>
    <row r="364" spans="4:4" x14ac:dyDescent="0.2">
      <c r="D364" s="350"/>
    </row>
  </sheetData>
  <dataConsolidate/>
  <phoneticPr fontId="22" type="noConversion"/>
  <pageMargins left="0.19685039370078741" right="0.19685039370078741" top="0.27559055118110237" bottom="0.19685039370078741" header="0.31496062992125984" footer="0.51181102362204722"/>
  <pageSetup paperSize="9" scale="70" orientation="portrait" r:id="rId1"/>
  <headerFooter alignWithMargins="0">
    <oddFooter xml:space="preserve">&amp;R&amp;8
</oddFooter>
  </headerFooter>
  <rowBreaks count="1" manualBreakCount="1">
    <brk id="109" max="5"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6"/>
  <sheetViews>
    <sheetView view="pageBreakPreview" topLeftCell="A42" zoomScaleNormal="100" zoomScaleSheetLayoutView="100" workbookViewId="0">
      <selection activeCell="C56" sqref="C56"/>
    </sheetView>
  </sheetViews>
  <sheetFormatPr baseColWidth="10" defaultRowHeight="12.75" x14ac:dyDescent="0.2"/>
  <cols>
    <col min="1" max="1" width="72.140625" style="749" bestFit="1" customWidth="1"/>
    <col min="2" max="2" width="17.5703125" style="682" customWidth="1"/>
    <col min="3" max="3" width="17.140625" style="682" customWidth="1"/>
    <col min="4" max="4" width="17.85546875" style="682" customWidth="1"/>
    <col min="5" max="5" width="15.7109375" style="682" customWidth="1"/>
    <col min="6" max="6" width="3.28515625" style="749" customWidth="1"/>
    <col min="7" max="7" width="69.28515625" style="749" bestFit="1" customWidth="1"/>
    <col min="8" max="11" width="15.7109375" style="749" customWidth="1"/>
    <col min="12" max="16384" width="11.42578125" style="749"/>
  </cols>
  <sheetData>
    <row r="1" spans="1:11" ht="42.75" customHeight="1" x14ac:dyDescent="0.2">
      <c r="A1" s="797" t="s">
        <v>661</v>
      </c>
      <c r="B1" s="798"/>
      <c r="C1" s="798"/>
      <c r="D1" s="798"/>
      <c r="E1" s="799"/>
      <c r="G1" s="797" t="str">
        <f>A1</f>
        <v xml:space="preserve">RÉSULTATS  DE SYNTHESE           </v>
      </c>
      <c r="H1" s="798"/>
      <c r="I1" s="798"/>
      <c r="J1" s="798"/>
      <c r="K1" s="799"/>
    </row>
    <row r="2" spans="1:11" ht="42.75" customHeight="1" x14ac:dyDescent="0.2">
      <c r="A2" s="748" t="s">
        <v>660</v>
      </c>
      <c r="B2" s="747"/>
      <c r="C2" s="747"/>
      <c r="D2" s="747"/>
      <c r="E2" s="746"/>
      <c r="G2" s="748" t="s">
        <v>662</v>
      </c>
      <c r="H2" s="796"/>
      <c r="I2" s="796"/>
      <c r="J2" s="796"/>
      <c r="K2" s="795"/>
    </row>
    <row r="3" spans="1:11" ht="42.75" customHeight="1" thickBot="1" x14ac:dyDescent="0.25">
      <c r="A3" s="745" t="s">
        <v>500</v>
      </c>
      <c r="B3" s="744"/>
      <c r="C3" s="744"/>
      <c r="D3" s="744"/>
      <c r="E3" s="743"/>
      <c r="G3" s="745" t="str">
        <f>A3</f>
        <v>PERIODE DU 1.1 AU 31.7.2024</v>
      </c>
      <c r="H3" s="794"/>
      <c r="I3" s="794"/>
      <c r="J3" s="794"/>
      <c r="K3" s="793"/>
    </row>
    <row r="4" spans="1:11" ht="30.75" customHeight="1" x14ac:dyDescent="0.2">
      <c r="A4" s="742" t="s">
        <v>659</v>
      </c>
      <c r="B4" s="741" t="s">
        <v>658</v>
      </c>
      <c r="C4" s="740" t="s">
        <v>657</v>
      </c>
      <c r="D4" s="739" t="s">
        <v>656</v>
      </c>
      <c r="E4" s="738" t="s">
        <v>6</v>
      </c>
      <c r="G4" s="742" t="str">
        <f>A4</f>
        <v xml:space="preserve">  PRESTATIONS</v>
      </c>
      <c r="H4" s="792" t="str">
        <f>B4</f>
        <v>maladie</v>
      </c>
      <c r="I4" s="791" t="str">
        <f>C4</f>
        <v>maternité</v>
      </c>
      <c r="J4" s="791" t="str">
        <f>D4</f>
        <v>AT</v>
      </c>
      <c r="K4" s="791" t="str">
        <f>E4</f>
        <v>TOTAL</v>
      </c>
    </row>
    <row r="5" spans="1:11" ht="13.5" thickBot="1" x14ac:dyDescent="0.25">
      <c r="A5" s="737"/>
      <c r="B5" s="736"/>
      <c r="C5" s="691"/>
      <c r="D5" s="690"/>
      <c r="E5" s="689"/>
      <c r="G5" s="737"/>
      <c r="H5" s="790"/>
      <c r="I5" s="789"/>
      <c r="J5" s="788"/>
      <c r="K5" s="787"/>
    </row>
    <row r="6" spans="1:11" x14ac:dyDescent="0.2">
      <c r="A6" s="698"/>
      <c r="B6" s="708"/>
      <c r="C6" s="707"/>
      <c r="D6" s="706"/>
      <c r="E6" s="705"/>
      <c r="G6" s="698"/>
      <c r="H6" s="769"/>
      <c r="I6" s="768"/>
      <c r="J6" s="767"/>
      <c r="K6" s="766"/>
    </row>
    <row r="7" spans="1:11" ht="24.75" customHeight="1" x14ac:dyDescent="0.2">
      <c r="A7" s="733" t="s">
        <v>88</v>
      </c>
      <c r="B7" s="697">
        <v>4209292565.6784167</v>
      </c>
      <c r="C7" s="696">
        <v>24408097.320519991</v>
      </c>
      <c r="D7" s="695">
        <v>40587597.769999996</v>
      </c>
      <c r="E7" s="694">
        <v>4274288260.7689366</v>
      </c>
      <c r="G7" s="733" t="str">
        <f t="shared" ref="G7:G18" si="0">A7</f>
        <v>Omnipraticiens libéraux</v>
      </c>
      <c r="H7" s="761">
        <v>7.0122806893551548E-2</v>
      </c>
      <c r="I7" s="760">
        <v>-4.5853628725897599E-2</v>
      </c>
      <c r="J7" s="759">
        <v>3.4937848924756487E-2</v>
      </c>
      <c r="K7" s="758">
        <v>6.9035668873975942E-2</v>
      </c>
    </row>
    <row r="8" spans="1:11" ht="14.25" customHeight="1" x14ac:dyDescent="0.2">
      <c r="A8" s="733" t="s">
        <v>102</v>
      </c>
      <c r="B8" s="697">
        <v>8202929764.4249821</v>
      </c>
      <c r="C8" s="735">
        <v>117181326.55895959</v>
      </c>
      <c r="D8" s="695">
        <v>70897537.400000006</v>
      </c>
      <c r="E8" s="694">
        <v>8391008628.3839417</v>
      </c>
      <c r="G8" s="733" t="str">
        <f t="shared" si="0"/>
        <v>Spécialistes libéraux</v>
      </c>
      <c r="H8" s="761">
        <v>6.2640331103614999E-2</v>
      </c>
      <c r="I8" s="786">
        <v>-5.5375813189441292E-2</v>
      </c>
      <c r="J8" s="759">
        <v>6.7714731329867606E-2</v>
      </c>
      <c r="K8" s="758">
        <v>6.0832070875844524E-2</v>
      </c>
    </row>
    <row r="9" spans="1:11" s="683" customFormat="1" x14ac:dyDescent="0.2">
      <c r="A9" s="734" t="s">
        <v>113</v>
      </c>
      <c r="B9" s="713">
        <v>12412222330.103401</v>
      </c>
      <c r="C9" s="712">
        <v>141589423.87947959</v>
      </c>
      <c r="D9" s="711">
        <v>111485135.16999997</v>
      </c>
      <c r="E9" s="710">
        <v>12665296889.152882</v>
      </c>
      <c r="G9" s="734" t="str">
        <f t="shared" si="0"/>
        <v>TOTAL Médecins libéraux</v>
      </c>
      <c r="H9" s="773">
        <v>6.5166070804088871E-2</v>
      </c>
      <c r="I9" s="772">
        <v>-5.3747898822852802E-2</v>
      </c>
      <c r="J9" s="771">
        <v>5.5544293053149785E-2</v>
      </c>
      <c r="K9" s="770">
        <v>6.3586511587785166E-2</v>
      </c>
    </row>
    <row r="10" spans="1:11" ht="21" customHeight="1" x14ac:dyDescent="0.2">
      <c r="A10" s="733" t="s">
        <v>121</v>
      </c>
      <c r="B10" s="697">
        <v>2071868035.8710413</v>
      </c>
      <c r="C10" s="696">
        <v>6504766.1299999924</v>
      </c>
      <c r="D10" s="695">
        <v>130483.53999999994</v>
      </c>
      <c r="E10" s="694">
        <v>2078503285.5410411</v>
      </c>
      <c r="G10" s="733" t="str">
        <f t="shared" si="0"/>
        <v>Dentistes libéraux</v>
      </c>
      <c r="H10" s="761">
        <v>-6.8492103249076508E-2</v>
      </c>
      <c r="I10" s="760">
        <v>0.10920333536697813</v>
      </c>
      <c r="J10" s="759">
        <v>-9.0427447768090974E-2</v>
      </c>
      <c r="K10" s="758">
        <v>-6.8026263730637471E-2</v>
      </c>
    </row>
    <row r="11" spans="1:11" x14ac:dyDescent="0.2">
      <c r="A11" s="733" t="s">
        <v>122</v>
      </c>
      <c r="B11" s="697">
        <v>106838855.88106711</v>
      </c>
      <c r="C11" s="696">
        <v>166103275.00999972</v>
      </c>
      <c r="D11" s="695">
        <v>5459.9</v>
      </c>
      <c r="E11" s="694">
        <v>272947590.79106683</v>
      </c>
      <c r="G11" s="733" t="str">
        <f t="shared" si="0"/>
        <v>Sages-femmes libérales</v>
      </c>
      <c r="H11" s="761">
        <v>0.17673225780483826</v>
      </c>
      <c r="I11" s="760">
        <v>9.4045887002412121E-2</v>
      </c>
      <c r="J11" s="759">
        <v>0.165912866703396</v>
      </c>
      <c r="K11" s="758">
        <v>0.12498973092568266</v>
      </c>
    </row>
    <row r="12" spans="1:11" x14ac:dyDescent="0.2">
      <c r="A12" s="733" t="s">
        <v>243</v>
      </c>
      <c r="B12" s="697">
        <v>1000341279.3045589</v>
      </c>
      <c r="C12" s="696">
        <v>14903544.51</v>
      </c>
      <c r="D12" s="695">
        <v>2568553.4900000002</v>
      </c>
      <c r="E12" s="694">
        <v>1017813377.3045589</v>
      </c>
      <c r="G12" s="733" t="str">
        <f t="shared" si="0"/>
        <v>Centres de santé (honoraires)</v>
      </c>
      <c r="H12" s="761">
        <v>6.2244706351712864E-2</v>
      </c>
      <c r="I12" s="760">
        <v>0.27878346026763978</v>
      </c>
      <c r="J12" s="759">
        <v>0.19316028987528688</v>
      </c>
      <c r="K12" s="758">
        <v>6.5180739004888855E-2</v>
      </c>
    </row>
    <row r="13" spans="1:11" s="683" customFormat="1" ht="22.5" customHeight="1" x14ac:dyDescent="0.2">
      <c r="A13" s="734" t="s">
        <v>655</v>
      </c>
      <c r="B13" s="713">
        <v>15591270501.160069</v>
      </c>
      <c r="C13" s="712">
        <v>329101009.52947938</v>
      </c>
      <c r="D13" s="711">
        <v>114189632.09999996</v>
      </c>
      <c r="E13" s="710">
        <v>16034561142.789549</v>
      </c>
      <c r="G13" s="734" t="str">
        <f t="shared" si="0"/>
        <v xml:space="preserve">TOTAL HONORAIRES SECTEUR PRIVÉ (médicaux et dentaires) </v>
      </c>
      <c r="H13" s="773">
        <v>4.5721831328831009E-2</v>
      </c>
      <c r="I13" s="772">
        <v>3.1744079398369207E-2</v>
      </c>
      <c r="J13" s="771">
        <v>5.8100148318782185E-2</v>
      </c>
      <c r="K13" s="770">
        <v>4.5518218812361289E-2</v>
      </c>
    </row>
    <row r="14" spans="1:11" ht="18.75" customHeight="1" x14ac:dyDescent="0.2">
      <c r="A14" s="733" t="s">
        <v>124</v>
      </c>
      <c r="B14" s="697">
        <v>4711805899.9729605</v>
      </c>
      <c r="C14" s="696">
        <v>13660502.649999198</v>
      </c>
      <c r="D14" s="695">
        <v>10448677.79999996</v>
      </c>
      <c r="E14" s="694">
        <v>4735915080.4229603</v>
      </c>
      <c r="G14" s="733" t="str">
        <f t="shared" si="0"/>
        <v>Infirmiers libéraux</v>
      </c>
      <c r="H14" s="761">
        <v>6.5261166351998412E-2</v>
      </c>
      <c r="I14" s="760">
        <v>1.0517303454541826E-2</v>
      </c>
      <c r="J14" s="759">
        <v>-2.3664446784181781E-3</v>
      </c>
      <c r="K14" s="758">
        <v>6.4935487081605681E-2</v>
      </c>
    </row>
    <row r="15" spans="1:11" x14ac:dyDescent="0.2">
      <c r="A15" s="733" t="s">
        <v>132</v>
      </c>
      <c r="B15" s="697">
        <v>2528924909.4445028</v>
      </c>
      <c r="C15" s="696">
        <v>13777288.87999998</v>
      </c>
      <c r="D15" s="695">
        <v>97806420.899998724</v>
      </c>
      <c r="E15" s="694">
        <v>2640508619.2245016</v>
      </c>
      <c r="G15" s="733" t="str">
        <f t="shared" si="0"/>
        <v>Masseurs kinésithérapeutes libéraux</v>
      </c>
      <c r="H15" s="761">
        <v>5.7610086278598649E-2</v>
      </c>
      <c r="I15" s="760">
        <v>3.3296164076404011E-2</v>
      </c>
      <c r="J15" s="759">
        <v>3.4762610369508007E-2</v>
      </c>
      <c r="K15" s="758">
        <v>5.6616200526675042E-2</v>
      </c>
    </row>
    <row r="16" spans="1:11" x14ac:dyDescent="0.2">
      <c r="A16" s="733" t="s">
        <v>136</v>
      </c>
      <c r="B16" s="697">
        <v>507596022.87053025</v>
      </c>
      <c r="C16" s="696">
        <v>73166.919999999955</v>
      </c>
      <c r="D16" s="695">
        <v>455394.2800000016</v>
      </c>
      <c r="E16" s="694">
        <v>508124584.0705303</v>
      </c>
      <c r="G16" s="733" t="str">
        <f t="shared" si="0"/>
        <v>Orthophonistes libéraux</v>
      </c>
      <c r="H16" s="761">
        <v>6.4672520035215841E-2</v>
      </c>
      <c r="I16" s="760">
        <v>3.4867170897466604E-2</v>
      </c>
      <c r="J16" s="759">
        <v>-2.0706932460548111E-2</v>
      </c>
      <c r="K16" s="758">
        <v>6.4584921272729412E-2</v>
      </c>
    </row>
    <row r="17" spans="1:11" x14ac:dyDescent="0.2">
      <c r="A17" s="733" t="s">
        <v>141</v>
      </c>
      <c r="B17" s="697">
        <v>112948647.03999734</v>
      </c>
      <c r="C17" s="696">
        <v>167474.31000000052</v>
      </c>
      <c r="D17" s="695">
        <v>64533.259999999915</v>
      </c>
      <c r="E17" s="694">
        <v>113180654.60999735</v>
      </c>
      <c r="G17" s="733" t="str">
        <f t="shared" si="0"/>
        <v>Orthoptistes libéraux</v>
      </c>
      <c r="H17" s="761">
        <v>0.14224476242255135</v>
      </c>
      <c r="I17" s="760">
        <v>8.2075585560539066E-2</v>
      </c>
      <c r="J17" s="759">
        <v>0.22840941104808121</v>
      </c>
      <c r="K17" s="758">
        <v>0.14219646416366594</v>
      </c>
    </row>
    <row r="18" spans="1:11" x14ac:dyDescent="0.2">
      <c r="A18" s="733" t="s">
        <v>139</v>
      </c>
      <c r="B18" s="697">
        <v>41309671.300003253</v>
      </c>
      <c r="C18" s="696">
        <v>13239.539999999997</v>
      </c>
      <c r="D18" s="695">
        <v>738.17</v>
      </c>
      <c r="E18" s="694">
        <v>41323649.010003254</v>
      </c>
      <c r="G18" s="733" t="str">
        <f t="shared" si="0"/>
        <v>Pédicures libéraux</v>
      </c>
      <c r="H18" s="761">
        <v>0.25723136834424709</v>
      </c>
      <c r="I18" s="760">
        <v>2.4463160360782452</v>
      </c>
      <c r="J18" s="759">
        <v>-0.18127571788245445</v>
      </c>
      <c r="K18" s="758">
        <v>0.25747524389185705</v>
      </c>
    </row>
    <row r="19" spans="1:11" x14ac:dyDescent="0.2">
      <c r="A19" s="733" t="s">
        <v>466</v>
      </c>
      <c r="B19" s="697">
        <v>14023111.41</v>
      </c>
      <c r="C19" s="696">
        <v>51440</v>
      </c>
      <c r="D19" s="695">
        <v>141350</v>
      </c>
      <c r="E19" s="694">
        <v>14215901.41</v>
      </c>
      <c r="G19" s="733" t="s">
        <v>466</v>
      </c>
      <c r="H19" s="761">
        <v>0.3303072500571469</v>
      </c>
      <c r="I19" s="760">
        <v>6.8506557056176032E-3</v>
      </c>
      <c r="J19" s="759">
        <v>0.21288827870259142</v>
      </c>
      <c r="K19" s="758">
        <v>0.32748628438307636</v>
      </c>
    </row>
    <row r="20" spans="1:11" x14ac:dyDescent="0.2">
      <c r="A20" s="733" t="s">
        <v>654</v>
      </c>
      <c r="B20" s="697">
        <v>221370.51000000004</v>
      </c>
      <c r="C20" s="696">
        <v>6066.67</v>
      </c>
      <c r="D20" s="695">
        <v>1281.9000000000001</v>
      </c>
      <c r="E20" s="694">
        <v>228719.08000000005</v>
      </c>
      <c r="G20" s="733" t="str">
        <f t="shared" ref="G20:G35" si="1">A20</f>
        <v>Sages-femmes libérales (actes infirmiers prescrits)</v>
      </c>
      <c r="H20" s="761">
        <v>-0.11815880012509905</v>
      </c>
      <c r="I20" s="760">
        <v>0.13576786914463757</v>
      </c>
      <c r="J20" s="759">
        <v>1.2932431707186178</v>
      </c>
      <c r="K20" s="758">
        <v>-0.1098091355698958</v>
      </c>
    </row>
    <row r="21" spans="1:11" x14ac:dyDescent="0.2">
      <c r="A21" s="733" t="s">
        <v>244</v>
      </c>
      <c r="B21" s="697">
        <v>113931073.04821624</v>
      </c>
      <c r="C21" s="696">
        <v>350117.3100000011</v>
      </c>
      <c r="D21" s="695">
        <v>417783.71000000025</v>
      </c>
      <c r="E21" s="694">
        <v>114698974.06821623</v>
      </c>
      <c r="G21" s="733" t="str">
        <f t="shared" si="1"/>
        <v>Centres de santé (prescriptions)</v>
      </c>
      <c r="H21" s="761">
        <v>1.7192130929011729E-2</v>
      </c>
      <c r="I21" s="760">
        <v>3.5637723852409042E-2</v>
      </c>
      <c r="J21" s="759">
        <v>-2.4546796413694394E-2</v>
      </c>
      <c r="K21" s="758">
        <v>1.7088906830931228E-2</v>
      </c>
    </row>
    <row r="22" spans="1:11" s="683" customFormat="1" ht="20.25" customHeight="1" x14ac:dyDescent="0.2">
      <c r="A22" s="734" t="s">
        <v>287</v>
      </c>
      <c r="B22" s="713">
        <v>8030760705.5962124</v>
      </c>
      <c r="C22" s="712">
        <v>28099296.279999182</v>
      </c>
      <c r="D22" s="711">
        <v>109336180.0199987</v>
      </c>
      <c r="E22" s="710">
        <v>8168196181.8962097</v>
      </c>
      <c r="G22" s="734" t="str">
        <f t="shared" si="1"/>
        <v xml:space="preserve"> TOTAL AUXILIAIRES MÉDICAUX</v>
      </c>
      <c r="H22" s="773">
        <v>6.4294813258803929E-2</v>
      </c>
      <c r="I22" s="772">
        <v>2.2704411452130202E-2</v>
      </c>
      <c r="J22" s="771">
        <v>3.0909755064999489E-2</v>
      </c>
      <c r="K22" s="770">
        <v>6.3684919295100118E-2</v>
      </c>
    </row>
    <row r="23" spans="1:11" ht="24.75" customHeight="1" x14ac:dyDescent="0.2">
      <c r="A23" s="733" t="s">
        <v>145</v>
      </c>
      <c r="B23" s="697">
        <v>1855418358.7780252</v>
      </c>
      <c r="C23" s="696">
        <v>63087558.700000539</v>
      </c>
      <c r="D23" s="695">
        <v>1250069.8800000001</v>
      </c>
      <c r="E23" s="694">
        <v>1919755987.3580258</v>
      </c>
      <c r="G23" s="733" t="str">
        <f t="shared" si="1"/>
        <v>Laboratoires</v>
      </c>
      <c r="H23" s="761">
        <v>-5.9436637968008799E-2</v>
      </c>
      <c r="I23" s="760">
        <v>-2.8564581990954574E-2</v>
      </c>
      <c r="J23" s="759">
        <v>-4.9458379344900383E-2</v>
      </c>
      <c r="K23" s="758">
        <v>-5.8446883626324109E-2</v>
      </c>
    </row>
    <row r="24" spans="1:11" ht="23.25" customHeight="1" x14ac:dyDescent="0.2">
      <c r="A24" s="733" t="s">
        <v>162</v>
      </c>
      <c r="B24" s="697">
        <v>3236930464.3898044</v>
      </c>
      <c r="C24" s="696">
        <v>5037555.9799999939</v>
      </c>
      <c r="D24" s="695">
        <v>34913838.669999979</v>
      </c>
      <c r="E24" s="694">
        <v>3276881859.0398045</v>
      </c>
      <c r="G24" s="733" t="str">
        <f t="shared" si="1"/>
        <v>Frais de déplacement des malades</v>
      </c>
      <c r="H24" s="761">
        <v>6.8829250692804544E-2</v>
      </c>
      <c r="I24" s="760">
        <v>1.4162538413356573E-2</v>
      </c>
      <c r="J24" s="759">
        <v>5.1519107737609815E-2</v>
      </c>
      <c r="K24" s="758">
        <v>6.855328410202377E-2</v>
      </c>
    </row>
    <row r="25" spans="1:11" ht="24.75" customHeight="1" x14ac:dyDescent="0.2">
      <c r="A25" s="733" t="s">
        <v>653</v>
      </c>
      <c r="B25" s="697">
        <v>6624204730.1499519</v>
      </c>
      <c r="C25" s="696"/>
      <c r="D25" s="695">
        <v>2786160091.4100018</v>
      </c>
      <c r="E25" s="694">
        <v>9410364821.5599537</v>
      </c>
      <c r="G25" s="733" t="str">
        <f t="shared" si="1"/>
        <v xml:space="preserve">Prestations en espèces </v>
      </c>
      <c r="H25" s="761">
        <v>6.5020318371733055E-2</v>
      </c>
      <c r="I25" s="760"/>
      <c r="J25" s="759">
        <v>0.11757246078706274</v>
      </c>
      <c r="K25" s="758">
        <v>8.0057316453016725E-2</v>
      </c>
    </row>
    <row r="26" spans="1:11" ht="22.5" customHeight="1" x14ac:dyDescent="0.2">
      <c r="A26" s="733" t="s">
        <v>158</v>
      </c>
      <c r="B26" s="697">
        <v>472194740.32270199</v>
      </c>
      <c r="C26" s="696">
        <v>296400.04066999996</v>
      </c>
      <c r="D26" s="695">
        <v>3153783.0176779996</v>
      </c>
      <c r="E26" s="694">
        <v>475644923.38104999</v>
      </c>
      <c r="G26" s="733" t="str">
        <f t="shared" si="1"/>
        <v>Autres prestations diverses</v>
      </c>
      <c r="H26" s="761">
        <v>0.36303432323538076</v>
      </c>
      <c r="I26" s="760">
        <v>1.7602396093817054</v>
      </c>
      <c r="J26" s="759">
        <v>0.27517198856965064</v>
      </c>
      <c r="K26" s="758">
        <v>0.36284158263423483</v>
      </c>
    </row>
    <row r="27" spans="1:11" s="683" customFormat="1" ht="18" customHeight="1" x14ac:dyDescent="0.2">
      <c r="A27" s="734" t="s">
        <v>652</v>
      </c>
      <c r="B27" s="713">
        <v>35810779500.396759</v>
      </c>
      <c r="C27" s="712">
        <v>425621820.53014898</v>
      </c>
      <c r="D27" s="711">
        <v>3049003595.0976782</v>
      </c>
      <c r="E27" s="710">
        <v>39285404916.02459</v>
      </c>
      <c r="G27" s="734" t="str">
        <f t="shared" si="1"/>
        <v>TOTAL SOINS  EXÉCUTÉS EN VILLE HORS PRODUITS DE SANTÉ</v>
      </c>
      <c r="H27" s="773">
        <v>5.2559682038429534E-2</v>
      </c>
      <c r="I27" s="772">
        <v>2.1979362116918422E-2</v>
      </c>
      <c r="J27" s="771">
        <v>0.1111466362222866</v>
      </c>
      <c r="K27" s="770">
        <v>5.6540737664442675E-2</v>
      </c>
    </row>
    <row r="28" spans="1:11" ht="17.25" customHeight="1" x14ac:dyDescent="0.2">
      <c r="A28" s="733" t="s">
        <v>152</v>
      </c>
      <c r="B28" s="697">
        <v>16306201103.088665</v>
      </c>
      <c r="C28" s="696">
        <v>43481784.640002154</v>
      </c>
      <c r="D28" s="695">
        <v>14434920.130000412</v>
      </c>
      <c r="E28" s="694">
        <v>16364117807.858667</v>
      </c>
      <c r="G28" s="733" t="str">
        <f t="shared" si="1"/>
        <v>Médicaments</v>
      </c>
      <c r="H28" s="761">
        <v>5.9332759245631417E-2</v>
      </c>
      <c r="I28" s="760">
        <v>3.6612747086811392E-2</v>
      </c>
      <c r="J28" s="759">
        <v>-6.1619105175205857E-2</v>
      </c>
      <c r="K28" s="758">
        <v>5.915065241490125E-2</v>
      </c>
    </row>
    <row r="29" spans="1:11" x14ac:dyDescent="0.2">
      <c r="A29" s="733" t="s">
        <v>154</v>
      </c>
      <c r="B29" s="697">
        <v>4645641752.3096876</v>
      </c>
      <c r="C29" s="696">
        <v>46055419.599998951</v>
      </c>
      <c r="D29" s="695">
        <v>18238130.039999906</v>
      </c>
      <c r="E29" s="694">
        <v>4709935301.949687</v>
      </c>
      <c r="G29" s="733" t="str">
        <f t="shared" si="1"/>
        <v>LPP</v>
      </c>
      <c r="H29" s="761">
        <v>6.8556978262316992E-2</v>
      </c>
      <c r="I29" s="760">
        <v>-6.0511816740491664E-3</v>
      </c>
      <c r="J29" s="759">
        <v>1.7617255105327079E-2</v>
      </c>
      <c r="K29" s="758">
        <v>6.7566464558174832E-2</v>
      </c>
    </row>
    <row r="30" spans="1:11" x14ac:dyDescent="0.2">
      <c r="A30" s="733" t="s">
        <v>153</v>
      </c>
      <c r="B30" s="697">
        <v>256333.14999999994</v>
      </c>
      <c r="C30" s="696">
        <v>365.6</v>
      </c>
      <c r="D30" s="695">
        <v>2025</v>
      </c>
      <c r="E30" s="694">
        <v>258723.74999999994</v>
      </c>
      <c r="G30" s="733" t="str">
        <f t="shared" si="1"/>
        <v>Produits d'origine humaine</v>
      </c>
      <c r="H30" s="761">
        <v>-5.1461319243342407E-2</v>
      </c>
      <c r="I30" s="760">
        <v>8.8300220750552327E-3</v>
      </c>
      <c r="J30" s="759"/>
      <c r="K30" s="758">
        <v>-4.3897272774238716E-2</v>
      </c>
    </row>
    <row r="31" spans="1:11" s="683" customFormat="1" x14ac:dyDescent="0.2">
      <c r="A31" s="732" t="s">
        <v>651</v>
      </c>
      <c r="B31" s="713">
        <v>20952099188.548355</v>
      </c>
      <c r="C31" s="712">
        <v>89537569.840001106</v>
      </c>
      <c r="D31" s="711">
        <v>32675075.170000315</v>
      </c>
      <c r="E31" s="710">
        <v>21074311833.558357</v>
      </c>
      <c r="G31" s="732" t="str">
        <f t="shared" si="1"/>
        <v>TOTAL PRODUITS DE SANTÉ</v>
      </c>
      <c r="H31" s="773">
        <v>6.1362728980877135E-2</v>
      </c>
      <c r="I31" s="772">
        <v>1.4220036747671472E-2</v>
      </c>
      <c r="J31" s="771">
        <v>-1.8919151092894437E-2</v>
      </c>
      <c r="K31" s="770">
        <v>6.1018577043252753E-2</v>
      </c>
    </row>
    <row r="32" spans="1:11" s="683" customFormat="1" ht="24.75" hidden="1" customHeight="1" x14ac:dyDescent="0.2">
      <c r="A32" s="731" t="s">
        <v>650</v>
      </c>
      <c r="B32" s="730">
        <v>61.42</v>
      </c>
      <c r="C32" s="729"/>
      <c r="D32" s="728"/>
      <c r="E32" s="727">
        <v>61.42</v>
      </c>
      <c r="G32" s="731" t="str">
        <f t="shared" si="1"/>
        <v>Ticket modérateur des ALD 31-32</v>
      </c>
      <c r="H32" s="785">
        <v>-0.76968651567421631</v>
      </c>
      <c r="I32" s="784"/>
      <c r="J32" s="783"/>
      <c r="K32" s="782">
        <v>-0.76968651567421631</v>
      </c>
    </row>
    <row r="33" spans="1:11" s="683" customFormat="1" ht="22.5" customHeight="1" thickBot="1" x14ac:dyDescent="0.25">
      <c r="A33" s="726" t="s">
        <v>649</v>
      </c>
      <c r="B33" s="687">
        <v>56762878750.365135</v>
      </c>
      <c r="C33" s="686">
        <v>515159390.37014985</v>
      </c>
      <c r="D33" s="685">
        <v>3081678670.2676783</v>
      </c>
      <c r="E33" s="684">
        <v>60359716811.00296</v>
      </c>
      <c r="G33" s="726" t="str">
        <f t="shared" si="1"/>
        <v>TOTAL SOINS EXÉCUTÉS EN VILLE</v>
      </c>
      <c r="H33" s="753">
        <v>5.5791970563361826E-2</v>
      </c>
      <c r="I33" s="752">
        <v>2.0622235134765798E-2</v>
      </c>
      <c r="J33" s="751">
        <v>0.10958690831465168</v>
      </c>
      <c r="K33" s="750">
        <v>5.8099849644266621E-2</v>
      </c>
    </row>
    <row r="34" spans="1:11" s="721" customFormat="1" ht="24.95" customHeight="1" x14ac:dyDescent="0.2">
      <c r="A34" s="719" t="s">
        <v>648</v>
      </c>
      <c r="B34" s="725">
        <v>27805681437.741692</v>
      </c>
      <c r="C34" s="724">
        <v>968148085.95332098</v>
      </c>
      <c r="D34" s="723">
        <v>133385680.56933321</v>
      </c>
      <c r="E34" s="722">
        <v>28907215204.264347</v>
      </c>
      <c r="G34" s="719" t="str">
        <f t="shared" si="1"/>
        <v>ODMCO Secteur public</v>
      </c>
      <c r="H34" s="781">
        <v>0.10249852702362006</v>
      </c>
      <c r="I34" s="780">
        <v>0.10240481067301577</v>
      </c>
      <c r="J34" s="779">
        <v>0.10259189981948968</v>
      </c>
      <c r="K34" s="778">
        <v>0.10249581886627812</v>
      </c>
    </row>
    <row r="35" spans="1:11" ht="24.95" customHeight="1" x14ac:dyDescent="0.2">
      <c r="A35" s="714" t="s">
        <v>647</v>
      </c>
      <c r="B35" s="713">
        <v>5592245336.4627848</v>
      </c>
      <c r="C35" s="712">
        <v>194659909.68503356</v>
      </c>
      <c r="D35" s="711">
        <v>26828290.590841629</v>
      </c>
      <c r="E35" s="710">
        <v>5813733536.7386599</v>
      </c>
      <c r="G35" s="714" t="str">
        <f t="shared" si="1"/>
        <v>MIGAC Secteur public</v>
      </c>
      <c r="H35" s="773">
        <v>-2.2817197522352894E-2</v>
      </c>
      <c r="I35" s="772">
        <v>-2.2817196041981402E-2</v>
      </c>
      <c r="J35" s="771">
        <v>-2.2817195033042692E-2</v>
      </c>
      <c r="K35" s="770">
        <v>-2.2817197461298733E-2</v>
      </c>
    </row>
    <row r="36" spans="1:11" ht="24.95" customHeight="1" x14ac:dyDescent="0.2">
      <c r="A36" s="714" t="s">
        <v>646</v>
      </c>
      <c r="B36" s="713"/>
      <c r="C36" s="712"/>
      <c r="D36" s="711"/>
      <c r="E36" s="710"/>
      <c r="G36" s="714"/>
      <c r="H36" s="773"/>
      <c r="I36" s="772"/>
      <c r="J36" s="771"/>
      <c r="K36" s="770"/>
    </row>
    <row r="37" spans="1:11" ht="24.95" customHeight="1" x14ac:dyDescent="0.2">
      <c r="A37" s="714" t="s">
        <v>645</v>
      </c>
      <c r="B37" s="713">
        <v>11222116516.606878</v>
      </c>
      <c r="C37" s="712">
        <v>364615723.5469414</v>
      </c>
      <c r="D37" s="711">
        <v>50251829.442741126</v>
      </c>
      <c r="E37" s="710">
        <v>11636984069.596561</v>
      </c>
      <c r="G37" s="714" t="str">
        <f t="shared" ref="G37:G42" si="2">A37</f>
        <v>DAF secteur public</v>
      </c>
      <c r="H37" s="773">
        <v>3.2796057650669175E-2</v>
      </c>
      <c r="I37" s="772">
        <v>2.9245693575091325E-2</v>
      </c>
      <c r="J37" s="771">
        <v>2.924602407661725E-2</v>
      </c>
      <c r="K37" s="770">
        <v>3.2669064845860962E-2</v>
      </c>
    </row>
    <row r="38" spans="1:11" ht="24.95" customHeight="1" x14ac:dyDescent="0.2">
      <c r="A38" s="698" t="s">
        <v>644</v>
      </c>
      <c r="B38" s="697">
        <v>1848199267.5870833</v>
      </c>
      <c r="C38" s="696">
        <v>106405643.39000364</v>
      </c>
      <c r="D38" s="695">
        <v>8757115.2199999709</v>
      </c>
      <c r="E38" s="694">
        <v>1963362026.197087</v>
      </c>
      <c r="G38" s="698" t="str">
        <f t="shared" si="2"/>
        <v>Honoraires du secteur public</v>
      </c>
      <c r="H38" s="761">
        <v>2.1621687921952626E-2</v>
      </c>
      <c r="I38" s="760">
        <v>5.0236260680015743E-2</v>
      </c>
      <c r="J38" s="759">
        <v>9.4810557418090191E-3</v>
      </c>
      <c r="K38" s="758">
        <v>2.307749016990468E-2</v>
      </c>
    </row>
    <row r="39" spans="1:11" ht="24.95" customHeight="1" x14ac:dyDescent="0.2">
      <c r="A39" s="698" t="s">
        <v>643</v>
      </c>
      <c r="B39" s="697">
        <v>310571725.6906758</v>
      </c>
      <c r="C39" s="696">
        <v>9128495.0099999942</v>
      </c>
      <c r="D39" s="695">
        <v>1169603.2499999991</v>
      </c>
      <c r="E39" s="694">
        <v>320869823.95067579</v>
      </c>
      <c r="G39" s="698" t="str">
        <f t="shared" si="2"/>
        <v>Autres versements du secteur public</v>
      </c>
      <c r="H39" s="761">
        <v>0.10371466317008027</v>
      </c>
      <c r="I39" s="760">
        <v>9.2246013225686596E-2</v>
      </c>
      <c r="J39" s="759">
        <v>0.25289389458981604</v>
      </c>
      <c r="K39" s="758">
        <v>0.10386401101808174</v>
      </c>
    </row>
    <row r="40" spans="1:11" s="683" customFormat="1" ht="36.75" customHeight="1" thickBot="1" x14ac:dyDescent="0.25">
      <c r="A40" s="720" t="s">
        <v>642</v>
      </c>
      <c r="B40" s="713">
        <v>46778814284.089111</v>
      </c>
      <c r="C40" s="712">
        <v>1642957857.5852997</v>
      </c>
      <c r="D40" s="711">
        <v>220392519.07291597</v>
      </c>
      <c r="E40" s="710">
        <v>48642164660.747322</v>
      </c>
      <c r="G40" s="720" t="str">
        <f t="shared" si="2"/>
        <v>TOTAL VERSEMENTS AUX ÉTABLISSEMENTS DE SANTÉ PUBLICS ET HONORAIRES DU SECTEUR PUBLIC</v>
      </c>
      <c r="H40" s="773">
        <v>6.5584780241144225E-2</v>
      </c>
      <c r="I40" s="772">
        <v>6.5922287513279221E-2</v>
      </c>
      <c r="J40" s="771">
        <v>6.5409954710280438E-2</v>
      </c>
      <c r="K40" s="770">
        <v>6.5595384276198487E-2</v>
      </c>
    </row>
    <row r="41" spans="1:11" s="683" customFormat="1" ht="24.95" customHeight="1" x14ac:dyDescent="0.2">
      <c r="A41" s="719" t="s">
        <v>641</v>
      </c>
      <c r="B41" s="718">
        <v>7398812375.8982239</v>
      </c>
      <c r="C41" s="717">
        <v>189874038.59999928</v>
      </c>
      <c r="D41" s="716">
        <v>42308277.730000071</v>
      </c>
      <c r="E41" s="715">
        <v>7630994692.2282238</v>
      </c>
      <c r="G41" s="719" t="str">
        <f t="shared" si="2"/>
        <v>ODMCO Secteur privé</v>
      </c>
      <c r="H41" s="777">
        <v>4.2378811572271857E-2</v>
      </c>
      <c r="I41" s="776">
        <v>-5.9079457935223512E-2</v>
      </c>
      <c r="J41" s="775">
        <v>8.7743559977960572E-2</v>
      </c>
      <c r="K41" s="774">
        <v>3.9829395776714849E-2</v>
      </c>
    </row>
    <row r="42" spans="1:11" s="683" customFormat="1" ht="24.95" customHeight="1" x14ac:dyDescent="0.2">
      <c r="A42" s="714" t="s">
        <v>640</v>
      </c>
      <c r="B42" s="713">
        <v>375175567.17251778</v>
      </c>
      <c r="C42" s="712"/>
      <c r="D42" s="711">
        <v>213332.83910899999</v>
      </c>
      <c r="E42" s="710">
        <v>375388900.01162678</v>
      </c>
      <c r="G42" s="714" t="str">
        <f t="shared" si="2"/>
        <v>MIGAC Secteur privé</v>
      </c>
      <c r="H42" s="773">
        <v>-0.30180736912489048</v>
      </c>
      <c r="I42" s="772"/>
      <c r="J42" s="771">
        <v>-0.36679459755327293</v>
      </c>
      <c r="K42" s="770">
        <v>-0.30184808929854523</v>
      </c>
    </row>
    <row r="43" spans="1:11" s="683" customFormat="1" ht="24.95" customHeight="1" x14ac:dyDescent="0.2">
      <c r="A43" s="714" t="s">
        <v>639</v>
      </c>
      <c r="B43" s="713"/>
      <c r="C43" s="712"/>
      <c r="D43" s="711"/>
      <c r="E43" s="710"/>
      <c r="G43" s="714"/>
      <c r="H43" s="773"/>
      <c r="I43" s="772"/>
      <c r="J43" s="771"/>
      <c r="K43" s="770"/>
    </row>
    <row r="44" spans="1:11" s="683" customFormat="1" ht="24.95" customHeight="1" x14ac:dyDescent="0.2">
      <c r="A44" s="714" t="s">
        <v>638</v>
      </c>
      <c r="B44" s="713">
        <v>1870936367.6009121</v>
      </c>
      <c r="C44" s="712">
        <v>55701.86</v>
      </c>
      <c r="D44" s="711">
        <v>9886472.9899999909</v>
      </c>
      <c r="E44" s="710">
        <v>1880878542.450912</v>
      </c>
      <c r="G44" s="714" t="str">
        <f>A44</f>
        <v>OQN-PSYCHIATRIE-SOINS DE SUITE OU RÉADAPTATION FONCTIONNELLE</v>
      </c>
      <c r="H44" s="773">
        <v>-5.1760395382908886E-2</v>
      </c>
      <c r="I44" s="772">
        <v>-0.74439439371456972</v>
      </c>
      <c r="J44" s="771">
        <v>-0.40040321858075822</v>
      </c>
      <c r="K44" s="770">
        <v>-5.47253366592656E-2</v>
      </c>
    </row>
    <row r="45" spans="1:11" x14ac:dyDescent="0.2">
      <c r="A45" s="698" t="s">
        <v>637</v>
      </c>
      <c r="B45" s="697">
        <v>539614192.76253903</v>
      </c>
      <c r="C45" s="696">
        <v>410.92</v>
      </c>
      <c r="D45" s="695">
        <v>513.68000000000006</v>
      </c>
      <c r="E45" s="694">
        <v>539615117.36253893</v>
      </c>
      <c r="G45" s="698" t="str">
        <f>A45</f>
        <v xml:space="preserve">OQN Psychiatrie </v>
      </c>
      <c r="H45" s="761">
        <v>-4.385018832664167E-2</v>
      </c>
      <c r="I45" s="760">
        <v>0.76557532009968199</v>
      </c>
      <c r="J45" s="759">
        <v>-1.0391014164443957</v>
      </c>
      <c r="K45" s="758">
        <v>-4.3826686683578475E-2</v>
      </c>
    </row>
    <row r="46" spans="1:11" x14ac:dyDescent="0.2">
      <c r="A46" s="698" t="s">
        <v>636</v>
      </c>
      <c r="B46" s="697">
        <v>1331322174.8383732</v>
      </c>
      <c r="C46" s="696">
        <v>55290.94</v>
      </c>
      <c r="D46" s="695">
        <v>9885959.3099999912</v>
      </c>
      <c r="E46" s="694">
        <v>1341263425.0883732</v>
      </c>
      <c r="G46" s="698" t="str">
        <f>A46</f>
        <v>OQN SSR</v>
      </c>
      <c r="H46" s="761">
        <v>-5.4929425358946071E-2</v>
      </c>
      <c r="I46" s="760">
        <v>-0.74600876721118503</v>
      </c>
      <c r="J46" s="759">
        <v>-0.40091169156497497</v>
      </c>
      <c r="K46" s="758">
        <v>-5.9040300253914046E-2</v>
      </c>
    </row>
    <row r="47" spans="1:11" s="683" customFormat="1" ht="24.95" customHeight="1" x14ac:dyDescent="0.2">
      <c r="A47" s="714" t="s">
        <v>635</v>
      </c>
      <c r="B47" s="713">
        <v>139851789.87367782</v>
      </c>
      <c r="C47" s="712">
        <v>2685154.77</v>
      </c>
      <c r="D47" s="711">
        <v>353579.71999999991</v>
      </c>
      <c r="E47" s="710">
        <v>142890524.36367783</v>
      </c>
      <c r="G47" s="714" t="str">
        <f>A47</f>
        <v>Dépenses non régulées du secteur privé</v>
      </c>
      <c r="H47" s="773">
        <v>-2.6439863888484405E-3</v>
      </c>
      <c r="I47" s="772">
        <v>0.17317135868403133</v>
      </c>
      <c r="J47" s="771">
        <v>-0.33294672460980568</v>
      </c>
      <c r="K47" s="770">
        <v>-1.0547598031993566E-3</v>
      </c>
    </row>
    <row r="48" spans="1:11" s="683" customFormat="1" ht="21" customHeight="1" thickBot="1" x14ac:dyDescent="0.25">
      <c r="A48" s="714" t="s">
        <v>290</v>
      </c>
      <c r="B48" s="713">
        <v>9784776100.545332</v>
      </c>
      <c r="C48" s="712">
        <v>192614895.22999927</v>
      </c>
      <c r="D48" s="711">
        <v>52761663.279109061</v>
      </c>
      <c r="E48" s="710">
        <v>10030152659.054441</v>
      </c>
      <c r="G48" s="714" t="str">
        <f>A48</f>
        <v>TOTAL VERSEMENTS AUX ÉTABLISSEMENTS SANITAIRES PRIVÉS</v>
      </c>
      <c r="H48" s="773">
        <v>3.7062485039376369E-3</v>
      </c>
      <c r="I48" s="772">
        <v>-5.7208552704397508E-2</v>
      </c>
      <c r="J48" s="771">
        <v>-6.2030877029785381E-2</v>
      </c>
      <c r="K48" s="770">
        <v>2.0934482622572137E-3</v>
      </c>
    </row>
    <row r="49" spans="1:11" ht="18" hidden="1" customHeight="1" x14ac:dyDescent="0.2">
      <c r="A49" s="709"/>
      <c r="B49" s="708"/>
      <c r="C49" s="707"/>
      <c r="D49" s="706"/>
      <c r="E49" s="705"/>
      <c r="G49" s="709"/>
      <c r="H49" s="769"/>
      <c r="I49" s="768"/>
      <c r="J49" s="767"/>
      <c r="K49" s="766"/>
    </row>
    <row r="50" spans="1:11" ht="13.5" hidden="1" thickBot="1" x14ac:dyDescent="0.25">
      <c r="A50" s="698"/>
      <c r="B50" s="697"/>
      <c r="C50" s="696"/>
      <c r="D50" s="695"/>
      <c r="E50" s="694"/>
      <c r="G50" s="698"/>
      <c r="H50" s="761"/>
      <c r="I50" s="760"/>
      <c r="J50" s="759"/>
      <c r="K50" s="758"/>
    </row>
    <row r="51" spans="1:11" ht="13.5" hidden="1" thickBot="1" x14ac:dyDescent="0.25">
      <c r="A51" s="698"/>
      <c r="B51" s="697"/>
      <c r="C51" s="696"/>
      <c r="D51" s="695"/>
      <c r="E51" s="694"/>
      <c r="G51" s="698"/>
      <c r="H51" s="761"/>
      <c r="I51" s="760"/>
      <c r="J51" s="759"/>
      <c r="K51" s="758"/>
    </row>
    <row r="52" spans="1:11" ht="10.5" hidden="1" customHeight="1" thickBot="1" x14ac:dyDescent="0.25">
      <c r="A52" s="698"/>
      <c r="B52" s="697"/>
      <c r="C52" s="696"/>
      <c r="D52" s="695"/>
      <c r="E52" s="694"/>
      <c r="G52" s="698"/>
      <c r="H52" s="761"/>
      <c r="I52" s="760"/>
      <c r="J52" s="759"/>
      <c r="K52" s="758"/>
    </row>
    <row r="53" spans="1:11" s="699" customFormat="1" ht="40.5" customHeight="1" thickBot="1" x14ac:dyDescent="0.25">
      <c r="A53" s="704" t="s">
        <v>475</v>
      </c>
      <c r="B53" s="703">
        <v>581481928.01285386</v>
      </c>
      <c r="C53" s="702"/>
      <c r="D53" s="701"/>
      <c r="E53" s="700">
        <v>581481928.01285386</v>
      </c>
      <c r="G53" s="704" t="s">
        <v>475</v>
      </c>
      <c r="H53" s="765">
        <v>0.10368527339185563</v>
      </c>
      <c r="I53" s="764"/>
      <c r="J53" s="763"/>
      <c r="K53" s="762">
        <v>0.10368527339185563</v>
      </c>
    </row>
    <row r="54" spans="1:11" ht="21.75" customHeight="1" x14ac:dyDescent="0.2">
      <c r="A54" s="698" t="s">
        <v>634</v>
      </c>
      <c r="B54" s="697"/>
      <c r="C54" s="696">
        <v>683898693.46999967</v>
      </c>
      <c r="D54" s="695"/>
      <c r="E54" s="694">
        <v>683898693.46999967</v>
      </c>
      <c r="G54" s="698" t="str">
        <f>A54</f>
        <v>Prestations en espèces maternité</v>
      </c>
      <c r="H54" s="761"/>
      <c r="I54" s="760">
        <v>-1.0555830533460098E-2</v>
      </c>
      <c r="J54" s="759"/>
      <c r="K54" s="758">
        <v>-1.0555830533460098E-2</v>
      </c>
    </row>
    <row r="55" spans="1:11" ht="21.75" customHeight="1" x14ac:dyDescent="0.2">
      <c r="A55" s="698" t="s">
        <v>298</v>
      </c>
      <c r="B55" s="697">
        <v>240299.54000000018</v>
      </c>
      <c r="C55" s="696"/>
      <c r="D55" s="695"/>
      <c r="E55" s="694">
        <v>240299.54000000018</v>
      </c>
      <c r="G55" s="698" t="str">
        <f>A55</f>
        <v>Allocation accompagnement fin de vie</v>
      </c>
      <c r="H55" s="761">
        <v>-2.7860762856070309E-2</v>
      </c>
      <c r="I55" s="760"/>
      <c r="J55" s="759"/>
      <c r="K55" s="758">
        <v>-2.7860762856070309E-2</v>
      </c>
    </row>
    <row r="56" spans="1:11" ht="21.75" customHeight="1" x14ac:dyDescent="0.2">
      <c r="A56" s="698" t="s">
        <v>421</v>
      </c>
      <c r="B56" s="697">
        <v>77228647.120439962</v>
      </c>
      <c r="C56" s="696"/>
      <c r="D56" s="695"/>
      <c r="E56" s="694">
        <v>77228647.120439962</v>
      </c>
      <c r="G56" s="698" t="s">
        <v>421</v>
      </c>
      <c r="H56" s="761">
        <v>5.1530267435476729E-2</v>
      </c>
      <c r="I56" s="760"/>
      <c r="J56" s="759"/>
      <c r="K56" s="758">
        <v>5.1530267435476729E-2</v>
      </c>
    </row>
    <row r="57" spans="1:11" ht="21.75" customHeight="1" x14ac:dyDescent="0.2">
      <c r="A57" s="698" t="s">
        <v>495</v>
      </c>
      <c r="B57" s="697">
        <v>73161868.335518017</v>
      </c>
      <c r="C57" s="696"/>
      <c r="D57" s="695"/>
      <c r="E57" s="694">
        <v>73161868.335518017</v>
      </c>
      <c r="G57" s="698" t="s">
        <v>495</v>
      </c>
      <c r="H57" s="761">
        <v>-0.52378009163076855</v>
      </c>
      <c r="I57" s="760"/>
      <c r="J57" s="759"/>
      <c r="K57" s="758">
        <v>-0.52378286206421953</v>
      </c>
    </row>
    <row r="58" spans="1:11" ht="21.75" customHeight="1" x14ac:dyDescent="0.2">
      <c r="A58" s="698" t="s">
        <v>389</v>
      </c>
      <c r="B58" s="697">
        <v>58912.859999999993</v>
      </c>
      <c r="C58" s="696">
        <v>941.25</v>
      </c>
      <c r="D58" s="695">
        <v>511.79</v>
      </c>
      <c r="E58" s="694">
        <v>60365.899999999994</v>
      </c>
      <c r="G58" s="698" t="s">
        <v>389</v>
      </c>
      <c r="H58" s="761">
        <v>0.5410676823111491</v>
      </c>
      <c r="I58" s="760">
        <v>1.6355948814157304</v>
      </c>
      <c r="J58" s="759">
        <v>0.43394693340057722</v>
      </c>
      <c r="K58" s="758">
        <v>0.55012346363780162</v>
      </c>
    </row>
    <row r="59" spans="1:11" ht="21.75" hidden="1" customHeight="1" x14ac:dyDescent="0.2">
      <c r="A59" s="698"/>
      <c r="B59" s="697"/>
      <c r="C59" s="696"/>
      <c r="D59" s="695"/>
      <c r="E59" s="694"/>
      <c r="G59" s="698"/>
      <c r="H59" s="761"/>
      <c r="I59" s="760"/>
      <c r="J59" s="759"/>
      <c r="K59" s="758"/>
    </row>
    <row r="60" spans="1:11" ht="21.75" customHeight="1" x14ac:dyDescent="0.2">
      <c r="A60" s="698" t="s">
        <v>384</v>
      </c>
      <c r="B60" s="697">
        <v>2641395225</v>
      </c>
      <c r="C60" s="696"/>
      <c r="D60" s="695"/>
      <c r="E60" s="694">
        <v>2641395225</v>
      </c>
      <c r="G60" s="698" t="s">
        <v>384</v>
      </c>
      <c r="H60" s="761">
        <v>0</v>
      </c>
      <c r="I60" s="760"/>
      <c r="J60" s="759"/>
      <c r="K60" s="758">
        <v>0</v>
      </c>
    </row>
    <row r="61" spans="1:11" ht="20.25" customHeight="1" thickBot="1" x14ac:dyDescent="0.25">
      <c r="A61" s="693" t="s">
        <v>633</v>
      </c>
      <c r="B61" s="692">
        <v>17445.43</v>
      </c>
      <c r="C61" s="691"/>
      <c r="D61" s="690">
        <v>2690084434.3899984</v>
      </c>
      <c r="E61" s="689">
        <v>2690101879.8199983</v>
      </c>
      <c r="G61" s="693" t="str">
        <f>A61</f>
        <v>Incapacité permanente AT, charges d'expertise, préjudice amiante</v>
      </c>
      <c r="H61" s="757">
        <v>1.1202655203754297E-2</v>
      </c>
      <c r="I61" s="756"/>
      <c r="J61" s="755">
        <v>2.3160878316915268E-2</v>
      </c>
      <c r="K61" s="754">
        <v>2.3160799850232339E-2</v>
      </c>
    </row>
    <row r="62" spans="1:11" ht="22.5" customHeight="1" thickBot="1" x14ac:dyDescent="0.25">
      <c r="A62" s="693" t="s">
        <v>632</v>
      </c>
      <c r="B62" s="692"/>
      <c r="C62" s="691"/>
      <c r="D62" s="690"/>
      <c r="E62" s="689">
        <v>4528740537.4900026</v>
      </c>
      <c r="G62" s="693" t="str">
        <f>A62</f>
        <v>Assurance Invalidité</v>
      </c>
      <c r="H62" s="757"/>
      <c r="I62" s="756"/>
      <c r="J62" s="755"/>
      <c r="K62" s="754">
        <v>5.9497348499002456E-2</v>
      </c>
    </row>
    <row r="63" spans="1:11" ht="19.5" customHeight="1" thickBot="1" x14ac:dyDescent="0.25">
      <c r="A63" s="693" t="s">
        <v>631</v>
      </c>
      <c r="B63" s="692"/>
      <c r="C63" s="691"/>
      <c r="D63" s="690"/>
      <c r="E63" s="689">
        <v>64169184.159999982</v>
      </c>
      <c r="G63" s="693" t="str">
        <f>A63</f>
        <v>Assurance Décès</v>
      </c>
      <c r="H63" s="757"/>
      <c r="I63" s="756"/>
      <c r="J63" s="755"/>
      <c r="K63" s="754">
        <v>5.7827685298561526E-2</v>
      </c>
    </row>
    <row r="64" spans="1:11" ht="19.5" customHeight="1" thickBot="1" x14ac:dyDescent="0.25">
      <c r="A64" s="693" t="s">
        <v>240</v>
      </c>
      <c r="B64" s="692">
        <v>35942096.879999958</v>
      </c>
      <c r="C64" s="691">
        <v>567134.80999999982</v>
      </c>
      <c r="D64" s="690">
        <v>60044.679999999978</v>
      </c>
      <c r="E64" s="689">
        <v>36569276.36999996</v>
      </c>
      <c r="G64" s="693" t="s">
        <v>240</v>
      </c>
      <c r="H64" s="757">
        <v>-0.15871076989503363</v>
      </c>
      <c r="I64" s="756">
        <v>0.41749016515658632</v>
      </c>
      <c r="J64" s="755">
        <v>0.11286776310070668</v>
      </c>
      <c r="K64" s="754">
        <v>-0.1530320170249706</v>
      </c>
    </row>
    <row r="65" spans="1:11" ht="19.5" customHeight="1" thickBot="1" x14ac:dyDescent="0.25">
      <c r="A65" s="693" t="s">
        <v>433</v>
      </c>
      <c r="B65" s="692">
        <v>59862181.279999994</v>
      </c>
      <c r="C65" s="691"/>
      <c r="D65" s="690"/>
      <c r="E65" s="689">
        <v>59862181.279999994</v>
      </c>
      <c r="G65" s="693" t="str">
        <f>A65</f>
        <v>Fonds pour l'innovation du système de santé (FISS-ART. 51)</v>
      </c>
      <c r="H65" s="757">
        <v>5.1438773583116104E-2</v>
      </c>
      <c r="I65" s="756"/>
      <c r="J65" s="755"/>
      <c r="K65" s="754">
        <v>5.1438773583116104E-2</v>
      </c>
    </row>
    <row r="66" spans="1:11" s="683" customFormat="1" ht="23.25" customHeight="1" thickBot="1" x14ac:dyDescent="0.25">
      <c r="A66" s="688" t="s">
        <v>630</v>
      </c>
      <c r="B66" s="687">
        <v>116795857739.45837</v>
      </c>
      <c r="C66" s="686">
        <v>3035198912.7154489</v>
      </c>
      <c r="D66" s="685">
        <v>6044977843.479702</v>
      </c>
      <c r="E66" s="684">
        <v>130468944217.30354</v>
      </c>
      <c r="G66" s="688" t="str">
        <f>A66</f>
        <v>TOTAL STATISTIQUE MENSUELLE DES DÉPENSES</v>
      </c>
      <c r="H66" s="753">
        <v>5.3098109977927299E-2</v>
      </c>
      <c r="I66" s="752">
        <v>3.1679519555814384E-2</v>
      </c>
      <c r="J66" s="751">
        <v>6.6194247995749134E-2</v>
      </c>
      <c r="K66" s="750">
        <v>5.3412007777768888E-2</v>
      </c>
    </row>
  </sheetData>
  <mergeCells count="2">
    <mergeCell ref="G1:K1"/>
    <mergeCell ref="A1:E1"/>
  </mergeCells>
  <pageMargins left="0.78740157480314965" right="0.39370078740157483" top="0.55118110236220474" bottom="0.39370078740157483" header="0.51181102362204722" footer="0.51181102362204722"/>
  <pageSetup paperSize="9" scale="60" fitToWidth="2" orientation="portrait" r:id="rId1"/>
  <headerFooter alignWithMargins="0"/>
  <colBreaks count="1" manualBreakCount="1">
    <brk id="6" max="1048575" man="1"/>
  </col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
    <tabColor indexed="26"/>
  </sheetPr>
  <dimension ref="A1:H358"/>
  <sheetViews>
    <sheetView showRowColHeaders="0" showZeros="0" view="pageBreakPreview" topLeftCell="A147" zoomScale="115" zoomScaleNormal="100" workbookViewId="0">
      <selection activeCell="J163" sqref="J163"/>
    </sheetView>
  </sheetViews>
  <sheetFormatPr baseColWidth="10" defaultRowHeight="11.25" x14ac:dyDescent="0.2"/>
  <cols>
    <col min="1" max="1" width="4" style="6" customWidth="1"/>
    <col min="2" max="2" width="42.85546875" style="5" customWidth="1"/>
    <col min="3" max="3" width="13.7109375" style="3" customWidth="1"/>
    <col min="4" max="4" width="13.5703125" style="3" customWidth="1"/>
    <col min="5" max="5" width="13" style="3" customWidth="1"/>
    <col min="6" max="6" width="13.7109375" style="3" customWidth="1"/>
    <col min="7" max="7" width="8.7109375" style="3" customWidth="1"/>
    <col min="8" max="8" width="2.5703125" style="3" customWidth="1"/>
    <col min="9" max="16384" width="11.42578125" style="5"/>
  </cols>
  <sheetData>
    <row r="1" spans="1:8" ht="9" customHeight="1" x14ac:dyDescent="0.2">
      <c r="A1" s="1"/>
      <c r="F1" s="4"/>
      <c r="G1" s="4"/>
      <c r="H1" s="4"/>
    </row>
    <row r="2" spans="1:8" ht="18" customHeight="1" x14ac:dyDescent="0.25">
      <c r="B2" s="7" t="s">
        <v>288</v>
      </c>
      <c r="C2" s="8"/>
      <c r="D2" s="8"/>
      <c r="E2" s="8"/>
      <c r="F2" s="8"/>
      <c r="G2" s="8"/>
      <c r="H2" s="8"/>
    </row>
    <row r="3" spans="1:8" ht="12" customHeight="1" x14ac:dyDescent="0.2">
      <c r="B3" s="9"/>
      <c r="C3" s="10" t="str">
        <f>CUMUL_AT_nbre!B3</f>
        <v>PERIODE DU 1.1 AU 31.7.2024</v>
      </c>
      <c r="D3" s="11"/>
    </row>
    <row r="4" spans="1:8" ht="14.25" customHeight="1" x14ac:dyDescent="0.2">
      <c r="B4" s="12" t="s">
        <v>176</v>
      </c>
      <c r="C4" s="13"/>
      <c r="D4" s="13"/>
      <c r="E4" s="13"/>
      <c r="F4" s="13"/>
      <c r="G4" s="351"/>
      <c r="H4" s="15"/>
    </row>
    <row r="5" spans="1:8" ht="12" customHeight="1" x14ac:dyDescent="0.2">
      <c r="B5" s="16" t="s">
        <v>4</v>
      </c>
      <c r="C5" s="17" t="s">
        <v>1</v>
      </c>
      <c r="D5" s="17" t="s">
        <v>2</v>
      </c>
      <c r="E5" s="18" t="s">
        <v>6</v>
      </c>
      <c r="F5" s="219" t="s">
        <v>3</v>
      </c>
      <c r="G5" s="19" t="str">
        <f>CUMUL_Maladie_mnt!$H$5</f>
        <v>PCAP</v>
      </c>
      <c r="H5" s="20"/>
    </row>
    <row r="6" spans="1:8" ht="9.75" customHeight="1" x14ac:dyDescent="0.2">
      <c r="B6" s="21"/>
      <c r="C6" s="45" t="s">
        <v>5</v>
      </c>
      <c r="D6" s="44" t="s">
        <v>5</v>
      </c>
      <c r="E6" s="44"/>
      <c r="F6" s="220" t="s">
        <v>87</v>
      </c>
      <c r="G6" s="22" t="str">
        <f>CUMUL_Maladie_mnt!$H$6</f>
        <v>en %</v>
      </c>
      <c r="H6" s="23"/>
    </row>
    <row r="7" spans="1:8" s="28" customFormat="1" ht="16.5" customHeight="1" x14ac:dyDescent="0.2">
      <c r="A7" s="24"/>
      <c r="B7" s="25" t="s">
        <v>170</v>
      </c>
      <c r="C7" s="192"/>
      <c r="D7" s="192"/>
      <c r="E7" s="192"/>
      <c r="F7" s="228"/>
      <c r="G7" s="193"/>
      <c r="H7" s="27"/>
    </row>
    <row r="8" spans="1:8" ht="6.75" customHeight="1" x14ac:dyDescent="0.2">
      <c r="B8" s="29"/>
      <c r="C8" s="30"/>
      <c r="D8" s="30"/>
      <c r="E8" s="30"/>
      <c r="F8" s="222"/>
      <c r="G8" s="179"/>
      <c r="H8" s="20"/>
    </row>
    <row r="9" spans="1:8" s="28" customFormat="1" ht="12.75" customHeight="1" x14ac:dyDescent="0.2">
      <c r="A9" s="24"/>
      <c r="B9" s="31" t="s">
        <v>88</v>
      </c>
      <c r="C9" s="30"/>
      <c r="D9" s="30"/>
      <c r="E9" s="30"/>
      <c r="F9" s="222"/>
      <c r="G9" s="179"/>
      <c r="H9" s="27"/>
    </row>
    <row r="10" spans="1:8" ht="10.5" customHeight="1" x14ac:dyDescent="0.2">
      <c r="B10" s="16" t="s">
        <v>22</v>
      </c>
      <c r="C10" s="30">
        <v>88823308</v>
      </c>
      <c r="D10" s="30">
        <v>34653175</v>
      </c>
      <c r="E10" s="30">
        <v>123476483</v>
      </c>
      <c r="F10" s="222">
        <v>1505515</v>
      </c>
      <c r="G10" s="179">
        <v>1.9950891947184024E-2</v>
      </c>
      <c r="H10" s="20"/>
    </row>
    <row r="11" spans="1:8" ht="10.5" customHeight="1" x14ac:dyDescent="0.2">
      <c r="B11" s="16" t="s">
        <v>23</v>
      </c>
      <c r="C11" s="30">
        <v>1711383</v>
      </c>
      <c r="D11" s="30">
        <v>5379896</v>
      </c>
      <c r="E11" s="30">
        <v>7091279</v>
      </c>
      <c r="F11" s="222">
        <v>3115</v>
      </c>
      <c r="G11" s="179">
        <v>-8.6138172636926913E-2</v>
      </c>
      <c r="H11" s="20"/>
    </row>
    <row r="12" spans="1:8" ht="10.5" customHeight="1" x14ac:dyDescent="0.2">
      <c r="B12" s="33" t="s">
        <v>193</v>
      </c>
      <c r="C12" s="30">
        <v>368051.89999999781</v>
      </c>
      <c r="D12" s="30">
        <v>1424384.0099999998</v>
      </c>
      <c r="E12" s="30">
        <v>1792435.9099999976</v>
      </c>
      <c r="F12" s="222">
        <v>1365852.2</v>
      </c>
      <c r="G12" s="179">
        <v>-0.10671186482506978</v>
      </c>
      <c r="H12" s="20"/>
    </row>
    <row r="13" spans="1:8" ht="10.5" customHeight="1" x14ac:dyDescent="0.2">
      <c r="B13" s="33" t="s">
        <v>194</v>
      </c>
      <c r="C13" s="30">
        <v>4721422</v>
      </c>
      <c r="D13" s="30">
        <v>2139423.5</v>
      </c>
      <c r="E13" s="30">
        <v>6860845.5</v>
      </c>
      <c r="F13" s="222">
        <v>356268.5</v>
      </c>
      <c r="G13" s="179">
        <v>2.9867814892815314E-2</v>
      </c>
      <c r="H13" s="20"/>
    </row>
    <row r="14" spans="1:8" x14ac:dyDescent="0.2">
      <c r="B14" s="33" t="s">
        <v>322</v>
      </c>
      <c r="C14" s="30">
        <v>229862</v>
      </c>
      <c r="D14" s="30">
        <v>67570</v>
      </c>
      <c r="E14" s="30">
        <v>297432</v>
      </c>
      <c r="F14" s="222">
        <v>17567</v>
      </c>
      <c r="G14" s="179">
        <v>7.6119872789831788E-2</v>
      </c>
      <c r="H14" s="20"/>
    </row>
    <row r="15" spans="1:8" x14ac:dyDescent="0.2">
      <c r="B15" s="33" t="s">
        <v>324</v>
      </c>
      <c r="C15" s="30">
        <v>32</v>
      </c>
      <c r="D15" s="30">
        <v>16</v>
      </c>
      <c r="E15" s="30">
        <v>48</v>
      </c>
      <c r="F15" s="222">
        <v>13</v>
      </c>
      <c r="G15" s="179">
        <v>0.11627906976744184</v>
      </c>
      <c r="H15" s="20"/>
    </row>
    <row r="16" spans="1:8" x14ac:dyDescent="0.2">
      <c r="B16" s="33" t="s">
        <v>325</v>
      </c>
      <c r="C16" s="30">
        <v>100</v>
      </c>
      <c r="D16" s="30">
        <v>1972</v>
      </c>
      <c r="E16" s="30">
        <v>2072</v>
      </c>
      <c r="F16" s="222">
        <v>1869</v>
      </c>
      <c r="G16" s="179">
        <v>-9.0865614538497841E-3</v>
      </c>
      <c r="H16" s="20"/>
    </row>
    <row r="17" spans="1:8" x14ac:dyDescent="0.2">
      <c r="B17" s="33" t="s">
        <v>320</v>
      </c>
      <c r="C17" s="30">
        <v>1117942</v>
      </c>
      <c r="D17" s="30">
        <v>570534</v>
      </c>
      <c r="E17" s="30">
        <v>1688476</v>
      </c>
      <c r="F17" s="222">
        <v>38771</v>
      </c>
      <c r="G17" s="179">
        <v>-7.4151206389626356E-2</v>
      </c>
      <c r="H17" s="20"/>
    </row>
    <row r="18" spans="1:8" x14ac:dyDescent="0.2">
      <c r="B18" s="33" t="s">
        <v>321</v>
      </c>
      <c r="C18" s="30">
        <v>135776</v>
      </c>
      <c r="D18" s="30">
        <v>9140</v>
      </c>
      <c r="E18" s="30">
        <v>144916</v>
      </c>
      <c r="F18" s="222">
        <v>363</v>
      </c>
      <c r="G18" s="179">
        <v>0.25402168551674009</v>
      </c>
      <c r="H18" s="20"/>
    </row>
    <row r="19" spans="1:8" x14ac:dyDescent="0.2">
      <c r="B19" s="33" t="s">
        <v>323</v>
      </c>
      <c r="C19" s="30">
        <v>3237710</v>
      </c>
      <c r="D19" s="30">
        <v>1490191.5</v>
      </c>
      <c r="E19" s="30">
        <v>4727901.5</v>
      </c>
      <c r="F19" s="222">
        <v>297685.5</v>
      </c>
      <c r="G19" s="179">
        <v>6.3866031994052275E-2</v>
      </c>
      <c r="H19" s="20"/>
    </row>
    <row r="20" spans="1:8" x14ac:dyDescent="0.2">
      <c r="B20" s="16" t="s">
        <v>195</v>
      </c>
      <c r="C20" s="30">
        <v>5089473.8999999976</v>
      </c>
      <c r="D20" s="30">
        <v>3563807.51</v>
      </c>
      <c r="E20" s="30">
        <v>8653281.4099999983</v>
      </c>
      <c r="F20" s="222">
        <v>1722120.7</v>
      </c>
      <c r="G20" s="179">
        <v>-1.7475160607608453E-3</v>
      </c>
      <c r="H20" s="20"/>
    </row>
    <row r="21" spans="1:8" x14ac:dyDescent="0.2">
      <c r="B21" s="35"/>
      <c r="C21" s="30"/>
      <c r="D21" s="30"/>
      <c r="E21" s="30"/>
      <c r="F21" s="222"/>
      <c r="G21" s="179"/>
      <c r="H21" s="34"/>
    </row>
    <row r="22" spans="1:8" s="28" customFormat="1" ht="12.75" customHeight="1" x14ac:dyDescent="0.2">
      <c r="A22" s="24"/>
      <c r="B22" s="31" t="s">
        <v>102</v>
      </c>
      <c r="C22" s="30"/>
      <c r="D22" s="30"/>
      <c r="E22" s="30"/>
      <c r="F22" s="222"/>
      <c r="G22" s="179"/>
      <c r="H22" s="36"/>
    </row>
    <row r="23" spans="1:8" ht="10.5" customHeight="1" x14ac:dyDescent="0.2">
      <c r="B23" s="16" t="s">
        <v>22</v>
      </c>
      <c r="C23" s="30">
        <v>34357506</v>
      </c>
      <c r="D23" s="30">
        <v>14499183</v>
      </c>
      <c r="E23" s="30">
        <v>48856689</v>
      </c>
      <c r="F23" s="222">
        <v>3644134</v>
      </c>
      <c r="G23" s="179">
        <v>1.3117421154019038E-2</v>
      </c>
      <c r="H23" s="20"/>
    </row>
    <row r="24" spans="1:8" ht="10.5" customHeight="1" x14ac:dyDescent="0.2">
      <c r="B24" s="16" t="s">
        <v>23</v>
      </c>
      <c r="C24" s="30">
        <v>13889</v>
      </c>
      <c r="D24" s="30">
        <v>23241</v>
      </c>
      <c r="E24" s="30">
        <v>37130</v>
      </c>
      <c r="F24" s="222">
        <v>74</v>
      </c>
      <c r="G24" s="179">
        <v>-0.17498055771580934</v>
      </c>
      <c r="H24" s="34"/>
    </row>
    <row r="25" spans="1:8" ht="10.5" customHeight="1" x14ac:dyDescent="0.2">
      <c r="B25" s="33" t="s">
        <v>193</v>
      </c>
      <c r="C25" s="30">
        <v>1690865.0799999996</v>
      </c>
      <c r="D25" s="30">
        <v>12458853.879999999</v>
      </c>
      <c r="E25" s="30">
        <v>14149718.959999999</v>
      </c>
      <c r="F25" s="222">
        <v>11978224.1</v>
      </c>
      <c r="G25" s="179">
        <v>8.7941700104465781E-4</v>
      </c>
      <c r="H25" s="34"/>
    </row>
    <row r="26" spans="1:8" ht="10.5" customHeight="1" x14ac:dyDescent="0.2">
      <c r="B26" s="33" t="s">
        <v>194</v>
      </c>
      <c r="C26" s="30">
        <v>72414415</v>
      </c>
      <c r="D26" s="30">
        <v>39575756</v>
      </c>
      <c r="E26" s="30">
        <v>111990171</v>
      </c>
      <c r="F26" s="222">
        <v>18214796.5</v>
      </c>
      <c r="G26" s="179">
        <v>4.8253210001447222E-2</v>
      </c>
      <c r="H26" s="34"/>
    </row>
    <row r="27" spans="1:8" ht="10.5" customHeight="1" x14ac:dyDescent="0.2">
      <c r="B27" s="33" t="s">
        <v>322</v>
      </c>
      <c r="C27" s="30">
        <v>1254243.5</v>
      </c>
      <c r="D27" s="30">
        <v>3989422</v>
      </c>
      <c r="E27" s="30">
        <v>5243665.5</v>
      </c>
      <c r="F27" s="222">
        <v>3410582</v>
      </c>
      <c r="G27" s="179">
        <v>3.8424452772437556E-2</v>
      </c>
      <c r="H27" s="34"/>
    </row>
    <row r="28" spans="1:8" ht="10.5" customHeight="1" x14ac:dyDescent="0.2">
      <c r="B28" s="33" t="s">
        <v>324</v>
      </c>
      <c r="C28" s="30">
        <v>4217</v>
      </c>
      <c r="D28" s="30">
        <v>64128</v>
      </c>
      <c r="E28" s="30">
        <v>68345</v>
      </c>
      <c r="F28" s="222">
        <v>65660</v>
      </c>
      <c r="G28" s="179">
        <v>-9.6037351532947124E-2</v>
      </c>
      <c r="H28" s="34"/>
    </row>
    <row r="29" spans="1:8" ht="10.5" customHeight="1" x14ac:dyDescent="0.2">
      <c r="B29" s="33" t="s">
        <v>325</v>
      </c>
      <c r="C29" s="30">
        <v>54038</v>
      </c>
      <c r="D29" s="30">
        <v>5091279</v>
      </c>
      <c r="E29" s="30">
        <v>5145317</v>
      </c>
      <c r="F29" s="222">
        <v>5074031</v>
      </c>
      <c r="G29" s="179">
        <v>3.2905187554590487E-2</v>
      </c>
      <c r="H29" s="34"/>
    </row>
    <row r="30" spans="1:8" ht="10.5" customHeight="1" x14ac:dyDescent="0.2">
      <c r="B30" s="33" t="s">
        <v>320</v>
      </c>
      <c r="C30" s="30">
        <v>11834703</v>
      </c>
      <c r="D30" s="30">
        <v>4884780</v>
      </c>
      <c r="E30" s="30">
        <v>16719483</v>
      </c>
      <c r="F30" s="222">
        <v>497767</v>
      </c>
      <c r="G30" s="179">
        <v>4.3205192327562481E-2</v>
      </c>
      <c r="H30" s="34"/>
    </row>
    <row r="31" spans="1:8" ht="10.5" customHeight="1" x14ac:dyDescent="0.2">
      <c r="B31" s="33" t="s">
        <v>321</v>
      </c>
      <c r="C31" s="30">
        <v>28804970</v>
      </c>
      <c r="D31" s="30">
        <v>9292708</v>
      </c>
      <c r="E31" s="30">
        <v>38097678</v>
      </c>
      <c r="F31" s="222">
        <v>2425259</v>
      </c>
      <c r="G31" s="179">
        <v>6.1825905875269482E-2</v>
      </c>
      <c r="H31" s="34"/>
    </row>
    <row r="32" spans="1:8" ht="10.5" customHeight="1" x14ac:dyDescent="0.2">
      <c r="B32" s="33" t="s">
        <v>323</v>
      </c>
      <c r="C32" s="30">
        <v>30462243.5</v>
      </c>
      <c r="D32" s="30">
        <v>16253439</v>
      </c>
      <c r="E32" s="30">
        <v>46715682.5</v>
      </c>
      <c r="F32" s="222">
        <v>6741497.5</v>
      </c>
      <c r="G32" s="179">
        <v>4.2249904784393832E-2</v>
      </c>
      <c r="H32" s="34"/>
    </row>
    <row r="33" spans="1:8" ht="10.5" customHeight="1" x14ac:dyDescent="0.2">
      <c r="B33" s="269" t="s">
        <v>195</v>
      </c>
      <c r="C33" s="30">
        <v>74105280.079999998</v>
      </c>
      <c r="D33" s="30">
        <v>52034609.880000003</v>
      </c>
      <c r="E33" s="30">
        <v>126139889.96000001</v>
      </c>
      <c r="F33" s="222">
        <v>30193020.600000001</v>
      </c>
      <c r="G33" s="179">
        <v>4.2716928168618828E-2</v>
      </c>
      <c r="H33" s="34"/>
    </row>
    <row r="34" spans="1:8" ht="10.5" customHeight="1" x14ac:dyDescent="0.2">
      <c r="B34" s="16" t="s">
        <v>196</v>
      </c>
      <c r="C34" s="30">
        <v>33651</v>
      </c>
      <c r="D34" s="30">
        <v>2547</v>
      </c>
      <c r="E34" s="30">
        <v>36198</v>
      </c>
      <c r="F34" s="222">
        <v>138</v>
      </c>
      <c r="G34" s="179">
        <v>-0.24831796660852234</v>
      </c>
      <c r="H34" s="34"/>
    </row>
    <row r="35" spans="1:8" ht="10.5" customHeight="1" x14ac:dyDescent="0.2">
      <c r="B35" s="16" t="s">
        <v>197</v>
      </c>
      <c r="C35" s="30">
        <v>23626</v>
      </c>
      <c r="D35" s="30">
        <v>1761</v>
      </c>
      <c r="E35" s="30">
        <v>25387</v>
      </c>
      <c r="F35" s="222">
        <v>47</v>
      </c>
      <c r="G35" s="179">
        <v>-0.15713811420982737</v>
      </c>
      <c r="H35" s="34"/>
    </row>
    <row r="36" spans="1:8" ht="10.5" customHeight="1" x14ac:dyDescent="0.2">
      <c r="B36" s="16" t="s">
        <v>198</v>
      </c>
      <c r="C36" s="30">
        <v>147860.32</v>
      </c>
      <c r="D36" s="30">
        <v>2030047</v>
      </c>
      <c r="E36" s="30">
        <v>2177907.3199999998</v>
      </c>
      <c r="F36" s="222"/>
      <c r="G36" s="179">
        <v>-4.3489150823466827E-2</v>
      </c>
      <c r="H36" s="34"/>
    </row>
    <row r="37" spans="1:8" ht="9" customHeight="1" x14ac:dyDescent="0.2">
      <c r="B37" s="16" t="s">
        <v>303</v>
      </c>
      <c r="C37" s="30"/>
      <c r="D37" s="30"/>
      <c r="E37" s="30"/>
      <c r="F37" s="222"/>
      <c r="G37" s="179"/>
      <c r="H37" s="34"/>
    </row>
    <row r="38" spans="1:8" s="28" customFormat="1" ht="13.5" customHeight="1" x14ac:dyDescent="0.2">
      <c r="A38" s="24"/>
      <c r="B38" s="31" t="s">
        <v>113</v>
      </c>
      <c r="C38" s="30"/>
      <c r="D38" s="30"/>
      <c r="E38" s="30"/>
      <c r="F38" s="222"/>
      <c r="G38" s="179"/>
      <c r="H38" s="36"/>
    </row>
    <row r="39" spans="1:8" ht="10.5" customHeight="1" x14ac:dyDescent="0.2">
      <c r="B39" s="16" t="s">
        <v>22</v>
      </c>
      <c r="C39" s="30">
        <v>123180814</v>
      </c>
      <c r="D39" s="30">
        <v>49152358</v>
      </c>
      <c r="E39" s="30">
        <v>172333172</v>
      </c>
      <c r="F39" s="222">
        <v>5149649</v>
      </c>
      <c r="G39" s="179">
        <v>1.800424900406461E-2</v>
      </c>
      <c r="H39" s="34"/>
    </row>
    <row r="40" spans="1:8" ht="10.5" customHeight="1" x14ac:dyDescent="0.2">
      <c r="B40" s="16" t="s">
        <v>23</v>
      </c>
      <c r="C40" s="30">
        <v>1725272</v>
      </c>
      <c r="D40" s="30">
        <v>5403137</v>
      </c>
      <c r="E40" s="30">
        <v>7128409</v>
      </c>
      <c r="F40" s="222">
        <v>3189</v>
      </c>
      <c r="G40" s="179">
        <v>-8.6650473836946018E-2</v>
      </c>
      <c r="H40" s="34"/>
    </row>
    <row r="41" spans="1:8" s="28" customFormat="1" ht="10.5" customHeight="1" x14ac:dyDescent="0.2">
      <c r="A41" s="24"/>
      <c r="B41" s="33" t="s">
        <v>193</v>
      </c>
      <c r="C41" s="30">
        <v>2058916.9799999974</v>
      </c>
      <c r="D41" s="30">
        <v>13883237.889999999</v>
      </c>
      <c r="E41" s="30">
        <v>15942154.869999997</v>
      </c>
      <c r="F41" s="222">
        <v>13344076.300000001</v>
      </c>
      <c r="G41" s="179">
        <v>-1.2493376717675142E-2</v>
      </c>
      <c r="H41" s="27"/>
    </row>
    <row r="42" spans="1:8" ht="10.5" customHeight="1" x14ac:dyDescent="0.2">
      <c r="B42" s="33" t="s">
        <v>194</v>
      </c>
      <c r="C42" s="30">
        <v>77135837</v>
      </c>
      <c r="D42" s="30">
        <v>41715179.5</v>
      </c>
      <c r="E42" s="30">
        <v>118851016.5</v>
      </c>
      <c r="F42" s="222">
        <v>18571065</v>
      </c>
      <c r="G42" s="179">
        <v>4.717405185687551E-2</v>
      </c>
      <c r="H42" s="34"/>
    </row>
    <row r="43" spans="1:8" ht="10.5" customHeight="1" x14ac:dyDescent="0.2">
      <c r="B43" s="33" t="s">
        <v>322</v>
      </c>
      <c r="C43" s="30">
        <v>1484105.5</v>
      </c>
      <c r="D43" s="30">
        <v>4056992</v>
      </c>
      <c r="E43" s="30">
        <v>5541097.5</v>
      </c>
      <c r="F43" s="222">
        <v>3428149</v>
      </c>
      <c r="G43" s="179">
        <v>4.0380647570638528E-2</v>
      </c>
      <c r="H43" s="34"/>
    </row>
    <row r="44" spans="1:8" ht="10.5" customHeight="1" x14ac:dyDescent="0.2">
      <c r="B44" s="33" t="s">
        <v>324</v>
      </c>
      <c r="C44" s="30">
        <v>4249</v>
      </c>
      <c r="D44" s="30">
        <v>64144</v>
      </c>
      <c r="E44" s="343">
        <v>68393</v>
      </c>
      <c r="F44" s="222">
        <v>65673</v>
      </c>
      <c r="G44" s="344">
        <v>-9.5916667768245478E-2</v>
      </c>
      <c r="H44" s="34"/>
    </row>
    <row r="45" spans="1:8" ht="10.5" customHeight="1" x14ac:dyDescent="0.2">
      <c r="B45" s="33" t="s">
        <v>325</v>
      </c>
      <c r="C45" s="30">
        <v>54138</v>
      </c>
      <c r="D45" s="30">
        <v>5093251</v>
      </c>
      <c r="E45" s="343">
        <v>5147389</v>
      </c>
      <c r="F45" s="222">
        <v>5075900</v>
      </c>
      <c r="G45" s="344">
        <v>3.288756844093732E-2</v>
      </c>
      <c r="H45" s="34"/>
    </row>
    <row r="46" spans="1:8" ht="10.5" customHeight="1" x14ac:dyDescent="0.2">
      <c r="B46" s="33" t="s">
        <v>320</v>
      </c>
      <c r="C46" s="30">
        <v>12952645</v>
      </c>
      <c r="D46" s="30">
        <v>5455314</v>
      </c>
      <c r="E46" s="343">
        <v>18407959</v>
      </c>
      <c r="F46" s="222">
        <v>536538</v>
      </c>
      <c r="G46" s="344">
        <v>3.1215572151694904E-2</v>
      </c>
      <c r="H46" s="34"/>
    </row>
    <row r="47" spans="1:8" ht="10.5" customHeight="1" x14ac:dyDescent="0.2">
      <c r="B47" s="33" t="s">
        <v>321</v>
      </c>
      <c r="C47" s="30">
        <v>28940746</v>
      </c>
      <c r="D47" s="30">
        <v>9301848</v>
      </c>
      <c r="E47" s="343">
        <v>38242594</v>
      </c>
      <c r="F47" s="222">
        <v>2425622</v>
      </c>
      <c r="G47" s="344">
        <v>6.2442946009458877E-2</v>
      </c>
      <c r="H47" s="34"/>
    </row>
    <row r="48" spans="1:8" ht="10.5" customHeight="1" x14ac:dyDescent="0.2">
      <c r="B48" s="33" t="s">
        <v>323</v>
      </c>
      <c r="C48" s="30">
        <v>33699953.5</v>
      </c>
      <c r="D48" s="30">
        <v>17743630.5</v>
      </c>
      <c r="E48" s="343">
        <v>51443584</v>
      </c>
      <c r="F48" s="222">
        <v>7039183</v>
      </c>
      <c r="G48" s="344">
        <v>4.419980215578545E-2</v>
      </c>
      <c r="H48" s="34"/>
    </row>
    <row r="49" spans="1:8" ht="10.5" customHeight="1" x14ac:dyDescent="0.2">
      <c r="B49" s="269" t="s">
        <v>195</v>
      </c>
      <c r="C49" s="30">
        <v>79194753.980000004</v>
      </c>
      <c r="D49" s="30">
        <v>55598417.390000001</v>
      </c>
      <c r="E49" s="343">
        <v>134793171.36999997</v>
      </c>
      <c r="F49" s="222">
        <v>31915141.300000001</v>
      </c>
      <c r="G49" s="344">
        <v>3.9743812883693996E-2</v>
      </c>
      <c r="H49" s="34"/>
    </row>
    <row r="50" spans="1:8" ht="10.5" customHeight="1" x14ac:dyDescent="0.2">
      <c r="B50" s="16" t="s">
        <v>196</v>
      </c>
      <c r="C50" s="30">
        <v>33651</v>
      </c>
      <c r="D50" s="30">
        <v>2547</v>
      </c>
      <c r="E50" s="343">
        <v>36198</v>
      </c>
      <c r="F50" s="222">
        <v>138</v>
      </c>
      <c r="G50" s="344">
        <v>-0.24831796660852234</v>
      </c>
      <c r="H50" s="34"/>
    </row>
    <row r="51" spans="1:8" s="28" customFormat="1" ht="10.5" customHeight="1" x14ac:dyDescent="0.2">
      <c r="A51" s="24"/>
      <c r="B51" s="16" t="s">
        <v>197</v>
      </c>
      <c r="C51" s="30">
        <v>23626</v>
      </c>
      <c r="D51" s="30">
        <v>1761</v>
      </c>
      <c r="E51" s="343">
        <v>25387</v>
      </c>
      <c r="F51" s="222">
        <v>47</v>
      </c>
      <c r="G51" s="344">
        <v>-0.15713811420982737</v>
      </c>
      <c r="H51" s="27"/>
    </row>
    <row r="52" spans="1:8" ht="10.5" customHeight="1" x14ac:dyDescent="0.2">
      <c r="B52" s="16" t="s">
        <v>198</v>
      </c>
      <c r="C52" s="30">
        <v>147860.32</v>
      </c>
      <c r="D52" s="30">
        <v>2030047</v>
      </c>
      <c r="E52" s="343">
        <v>2177907.3199999998</v>
      </c>
      <c r="F52" s="222"/>
      <c r="G52" s="344">
        <v>-4.3489150823466827E-2</v>
      </c>
      <c r="H52" s="34"/>
    </row>
    <row r="53" spans="1:8" ht="10.5" customHeight="1" x14ac:dyDescent="0.2">
      <c r="B53" s="16" t="s">
        <v>303</v>
      </c>
      <c r="C53" s="30"/>
      <c r="D53" s="30"/>
      <c r="E53" s="343"/>
      <c r="F53" s="222"/>
      <c r="G53" s="344"/>
      <c r="H53" s="34"/>
    </row>
    <row r="54" spans="1:8" ht="9.75" customHeight="1" x14ac:dyDescent="0.2">
      <c r="B54" s="31" t="s">
        <v>122</v>
      </c>
      <c r="C54" s="30"/>
      <c r="D54" s="30"/>
      <c r="E54" s="30"/>
      <c r="F54" s="222"/>
      <c r="G54" s="179"/>
      <c r="H54" s="34"/>
    </row>
    <row r="55" spans="1:8" ht="10.5" customHeight="1" x14ac:dyDescent="0.2">
      <c r="B55" s="16" t="s">
        <v>22</v>
      </c>
      <c r="C55" s="30">
        <v>2248515</v>
      </c>
      <c r="D55" s="30">
        <v>1023201</v>
      </c>
      <c r="E55" s="30">
        <v>3271716</v>
      </c>
      <c r="F55" s="222">
        <v>1745</v>
      </c>
      <c r="G55" s="179">
        <v>0.10513883498392307</v>
      </c>
      <c r="H55" s="34"/>
    </row>
    <row r="56" spans="1:8" ht="10.5" customHeight="1" x14ac:dyDescent="0.2">
      <c r="B56" s="16" t="s">
        <v>23</v>
      </c>
      <c r="C56" s="30">
        <v>18616</v>
      </c>
      <c r="D56" s="30">
        <v>33470</v>
      </c>
      <c r="E56" s="30">
        <v>52086</v>
      </c>
      <c r="F56" s="222"/>
      <c r="G56" s="179">
        <v>-0.10941266991536291</v>
      </c>
      <c r="H56" s="34"/>
    </row>
    <row r="57" spans="1:8" s="28" customFormat="1" ht="7.5" customHeight="1" x14ac:dyDescent="0.2">
      <c r="A57" s="24"/>
      <c r="B57" s="35"/>
      <c r="C57" s="30"/>
      <c r="D57" s="30"/>
      <c r="E57" s="30"/>
      <c r="F57" s="222"/>
      <c r="G57" s="179"/>
      <c r="H57" s="36"/>
    </row>
    <row r="58" spans="1:8" s="28" customFormat="1" ht="10.5" customHeight="1" x14ac:dyDescent="0.2">
      <c r="A58" s="24"/>
      <c r="B58" s="31" t="s">
        <v>121</v>
      </c>
      <c r="C58" s="30"/>
      <c r="D58" s="30"/>
      <c r="E58" s="30"/>
      <c r="F58" s="222"/>
      <c r="G58" s="179"/>
      <c r="H58" s="36"/>
    </row>
    <row r="59" spans="1:8" s="28" customFormat="1" ht="10.5" customHeight="1" x14ac:dyDescent="0.2">
      <c r="A59" s="24"/>
      <c r="B59" s="16" t="s">
        <v>22</v>
      </c>
      <c r="C59" s="30">
        <v>6258002</v>
      </c>
      <c r="D59" s="30">
        <v>435877</v>
      </c>
      <c r="E59" s="30">
        <v>6693879</v>
      </c>
      <c r="F59" s="222">
        <v>147</v>
      </c>
      <c r="G59" s="179">
        <v>2.1440724390656918E-2</v>
      </c>
      <c r="H59" s="36"/>
    </row>
    <row r="60" spans="1:8" s="28" customFormat="1" ht="10.5" customHeight="1" x14ac:dyDescent="0.2">
      <c r="A60" s="24"/>
      <c r="B60" s="16" t="s">
        <v>23</v>
      </c>
      <c r="C60" s="30">
        <v>1716</v>
      </c>
      <c r="D60" s="30">
        <v>518</v>
      </c>
      <c r="E60" s="30">
        <v>2234</v>
      </c>
      <c r="F60" s="222"/>
      <c r="G60" s="179">
        <v>0.73312645461598147</v>
      </c>
      <c r="H60" s="36"/>
    </row>
    <row r="61" spans="1:8" s="28" customFormat="1" ht="10.5" customHeight="1" x14ac:dyDescent="0.2">
      <c r="A61" s="24"/>
      <c r="B61" s="16" t="s">
        <v>225</v>
      </c>
      <c r="C61" s="30">
        <v>28573798.219999999</v>
      </c>
      <c r="D61" s="30">
        <v>754133.04</v>
      </c>
      <c r="E61" s="30">
        <v>29327931.259999998</v>
      </c>
      <c r="F61" s="222">
        <v>698</v>
      </c>
      <c r="G61" s="179">
        <v>3.8818115582681667E-2</v>
      </c>
      <c r="H61" s="36"/>
    </row>
    <row r="62" spans="1:8" s="28" customFormat="1" ht="10.5" customHeight="1" x14ac:dyDescent="0.2">
      <c r="A62" s="24"/>
      <c r="B62" s="16" t="s">
        <v>200</v>
      </c>
      <c r="C62" s="30">
        <v>41012</v>
      </c>
      <c r="D62" s="30">
        <v>288531</v>
      </c>
      <c r="E62" s="30">
        <v>329543</v>
      </c>
      <c r="F62" s="222">
        <v>104</v>
      </c>
      <c r="G62" s="179">
        <v>0.10255981317479068</v>
      </c>
      <c r="H62" s="36"/>
    </row>
    <row r="63" spans="1:8" s="28" customFormat="1" ht="10.5" customHeight="1" x14ac:dyDescent="0.2">
      <c r="A63" s="24"/>
      <c r="B63" s="16" t="s">
        <v>201</v>
      </c>
      <c r="C63" s="30">
        <v>2823096</v>
      </c>
      <c r="D63" s="30">
        <v>754217</v>
      </c>
      <c r="E63" s="30">
        <v>3577313</v>
      </c>
      <c r="F63" s="222">
        <v>56569</v>
      </c>
      <c r="G63" s="179">
        <v>3.9660583571428765E-2</v>
      </c>
      <c r="H63" s="36"/>
    </row>
    <row r="64" spans="1:8" s="28" customFormat="1" ht="10.5" customHeight="1" x14ac:dyDescent="0.2">
      <c r="A64" s="24"/>
      <c r="B64" s="16" t="s">
        <v>202</v>
      </c>
      <c r="C64" s="30">
        <v>32193913</v>
      </c>
      <c r="D64" s="30">
        <v>2042044</v>
      </c>
      <c r="E64" s="30">
        <v>34235957</v>
      </c>
      <c r="F64" s="222">
        <v>25070</v>
      </c>
      <c r="G64" s="179">
        <v>4.5607491660646815E-2</v>
      </c>
      <c r="H64" s="36"/>
    </row>
    <row r="65" spans="1:8" s="28" customFormat="1" ht="10.5" customHeight="1" x14ac:dyDescent="0.2">
      <c r="A65" s="24"/>
      <c r="B65" s="16" t="s">
        <v>203</v>
      </c>
      <c r="C65" s="30">
        <v>8533305</v>
      </c>
      <c r="D65" s="30">
        <v>649752</v>
      </c>
      <c r="E65" s="30">
        <v>9183057</v>
      </c>
      <c r="F65" s="222">
        <v>44</v>
      </c>
      <c r="G65" s="179">
        <v>2.7274278808906427E-3</v>
      </c>
      <c r="H65" s="36"/>
    </row>
    <row r="66" spans="1:8" s="28" customFormat="1" ht="10.5" customHeight="1" x14ac:dyDescent="0.2">
      <c r="A66" s="24"/>
      <c r="B66" s="16" t="s">
        <v>204</v>
      </c>
      <c r="C66" s="30">
        <v>9895769.7300000004</v>
      </c>
      <c r="D66" s="30">
        <v>130104445.31</v>
      </c>
      <c r="E66" s="30">
        <v>140000215.03999999</v>
      </c>
      <c r="F66" s="222"/>
      <c r="G66" s="179">
        <v>4.6209517884345797E-2</v>
      </c>
      <c r="H66" s="36"/>
    </row>
    <row r="67" spans="1:8" s="28" customFormat="1" ht="6.75" customHeight="1" x14ac:dyDescent="0.2">
      <c r="A67" s="24"/>
      <c r="B67" s="35"/>
      <c r="C67" s="30"/>
      <c r="D67" s="30"/>
      <c r="E67" s="30"/>
      <c r="F67" s="222"/>
      <c r="G67" s="179"/>
      <c r="H67" s="36"/>
    </row>
    <row r="68" spans="1:8" s="28" customFormat="1" ht="12" customHeight="1" x14ac:dyDescent="0.2">
      <c r="A68" s="24"/>
      <c r="B68" s="31" t="s">
        <v>243</v>
      </c>
      <c r="C68" s="30"/>
      <c r="D68" s="30"/>
      <c r="E68" s="30"/>
      <c r="F68" s="222"/>
      <c r="G68" s="179"/>
      <c r="H68" s="36"/>
    </row>
    <row r="69" spans="1:8" s="28" customFormat="1" ht="10.5" customHeight="1" x14ac:dyDescent="0.2">
      <c r="A69" s="24"/>
      <c r="B69" s="16" t="s">
        <v>22</v>
      </c>
      <c r="C69" s="30">
        <v>7174769</v>
      </c>
      <c r="D69" s="30">
        <v>3063879</v>
      </c>
      <c r="E69" s="30">
        <v>10238648</v>
      </c>
      <c r="F69" s="222"/>
      <c r="G69" s="179">
        <v>0.12070159930130786</v>
      </c>
      <c r="H69" s="36"/>
    </row>
    <row r="70" spans="1:8" s="28" customFormat="1" ht="10.5" customHeight="1" x14ac:dyDescent="0.2">
      <c r="A70" s="24"/>
      <c r="B70" s="16" t="s">
        <v>23</v>
      </c>
      <c r="C70" s="30">
        <v>16290</v>
      </c>
      <c r="D70" s="30">
        <v>69960</v>
      </c>
      <c r="E70" s="30">
        <v>86250</v>
      </c>
      <c r="F70" s="222"/>
      <c r="G70" s="179">
        <v>6.8283438819871867E-2</v>
      </c>
      <c r="H70" s="36"/>
    </row>
    <row r="71" spans="1:8" s="28" customFormat="1" ht="10.5" customHeight="1" x14ac:dyDescent="0.2">
      <c r="A71" s="24"/>
      <c r="B71" s="33" t="s">
        <v>193</v>
      </c>
      <c r="C71" s="30">
        <v>2979758.12</v>
      </c>
      <c r="D71" s="30">
        <v>1641834.5200000003</v>
      </c>
      <c r="E71" s="30">
        <v>4621592.6400000006</v>
      </c>
      <c r="F71" s="222"/>
      <c r="G71" s="179">
        <v>5.4869603657542454E-2</v>
      </c>
      <c r="H71" s="36"/>
    </row>
    <row r="72" spans="1:8" ht="10.5" customHeight="1" x14ac:dyDescent="0.2">
      <c r="B72" s="33" t="s">
        <v>194</v>
      </c>
      <c r="C72" s="30">
        <v>5298466.5</v>
      </c>
      <c r="D72" s="30">
        <v>1462779.5</v>
      </c>
      <c r="E72" s="30">
        <v>6761246</v>
      </c>
      <c r="F72" s="222"/>
      <c r="G72" s="179">
        <v>6.0273101735626389E-2</v>
      </c>
      <c r="H72" s="34"/>
    </row>
    <row r="73" spans="1:8" ht="10.5" customHeight="1" x14ac:dyDescent="0.2">
      <c r="B73" s="33" t="s">
        <v>322</v>
      </c>
      <c r="C73" s="30">
        <v>80271.5</v>
      </c>
      <c r="D73" s="30">
        <v>57472</v>
      </c>
      <c r="E73" s="30">
        <v>137743.5</v>
      </c>
      <c r="F73" s="222"/>
      <c r="G73" s="179">
        <v>0.43912300772618273</v>
      </c>
      <c r="H73" s="34"/>
    </row>
    <row r="74" spans="1:8" ht="10.5" customHeight="1" x14ac:dyDescent="0.2">
      <c r="B74" s="33" t="s">
        <v>324</v>
      </c>
      <c r="C74" s="30">
        <v>92</v>
      </c>
      <c r="D74" s="30">
        <v>1692</v>
      </c>
      <c r="E74" s="30">
        <v>1784</v>
      </c>
      <c r="F74" s="222"/>
      <c r="G74" s="179">
        <v>0.2244337680164723</v>
      </c>
      <c r="H74" s="34"/>
    </row>
    <row r="75" spans="1:8" ht="10.5" customHeight="1" x14ac:dyDescent="0.2">
      <c r="B75" s="33" t="s">
        <v>325</v>
      </c>
      <c r="C75" s="30">
        <v>571</v>
      </c>
      <c r="D75" s="30">
        <v>22932</v>
      </c>
      <c r="E75" s="30">
        <v>23503</v>
      </c>
      <c r="F75" s="222"/>
      <c r="G75" s="179">
        <v>-0.35370950888192265</v>
      </c>
      <c r="H75" s="34"/>
    </row>
    <row r="76" spans="1:8" ht="10.5" customHeight="1" x14ac:dyDescent="0.2">
      <c r="B76" s="33" t="s">
        <v>320</v>
      </c>
      <c r="C76" s="30">
        <v>344965</v>
      </c>
      <c r="D76" s="30">
        <v>100858.5</v>
      </c>
      <c r="E76" s="30">
        <v>445823.5</v>
      </c>
      <c r="F76" s="222"/>
      <c r="G76" s="179">
        <v>5.6771824696057793E-2</v>
      </c>
      <c r="H76" s="34"/>
    </row>
    <row r="77" spans="1:8" ht="10.5" customHeight="1" x14ac:dyDescent="0.2">
      <c r="B77" s="33" t="s">
        <v>321</v>
      </c>
      <c r="C77" s="30">
        <v>1432264.5</v>
      </c>
      <c r="D77" s="30">
        <v>172308</v>
      </c>
      <c r="E77" s="30">
        <v>1604572.5</v>
      </c>
      <c r="F77" s="222"/>
      <c r="G77" s="179">
        <v>0.11809769620961452</v>
      </c>
      <c r="H77" s="34"/>
    </row>
    <row r="78" spans="1:8" ht="10.5" customHeight="1" x14ac:dyDescent="0.2">
      <c r="B78" s="33" t="s">
        <v>323</v>
      </c>
      <c r="C78" s="30">
        <v>3440302.5</v>
      </c>
      <c r="D78" s="30">
        <v>1107517</v>
      </c>
      <c r="E78" s="30">
        <v>4547819.5</v>
      </c>
      <c r="F78" s="222"/>
      <c r="G78" s="179">
        <v>3.6802359115354566E-2</v>
      </c>
      <c r="H78" s="34"/>
    </row>
    <row r="79" spans="1:8" ht="10.5" customHeight="1" x14ac:dyDescent="0.2">
      <c r="B79" s="16" t="s">
        <v>195</v>
      </c>
      <c r="C79" s="30">
        <v>8278224.6200000001</v>
      </c>
      <c r="D79" s="30">
        <v>3104614.02</v>
      </c>
      <c r="E79" s="30">
        <v>11382838.640000001</v>
      </c>
      <c r="F79" s="222"/>
      <c r="G79" s="179">
        <v>5.8072544080747024E-2</v>
      </c>
      <c r="H79" s="34"/>
    </row>
    <row r="80" spans="1:8" ht="10.5" customHeight="1" x14ac:dyDescent="0.2">
      <c r="B80" s="16" t="s">
        <v>196</v>
      </c>
      <c r="C80" s="30">
        <v>7289</v>
      </c>
      <c r="D80" s="30">
        <v>734</v>
      </c>
      <c r="E80" s="30">
        <v>8023</v>
      </c>
      <c r="F80" s="222"/>
      <c r="G80" s="179">
        <v>3.3359093250901584E-2</v>
      </c>
      <c r="H80" s="34"/>
    </row>
    <row r="81" spans="1:8" ht="10.5" customHeight="1" x14ac:dyDescent="0.2">
      <c r="B81" s="16" t="s">
        <v>197</v>
      </c>
      <c r="C81" s="30">
        <v>3091</v>
      </c>
      <c r="D81" s="30">
        <v>251</v>
      </c>
      <c r="E81" s="30">
        <v>3342</v>
      </c>
      <c r="F81" s="222"/>
      <c r="G81" s="179">
        <v>9.1087169441723903E-2</v>
      </c>
      <c r="H81" s="34"/>
    </row>
    <row r="82" spans="1:8" s="28" customFormat="1" ht="10.5" customHeight="1" x14ac:dyDescent="0.2">
      <c r="A82" s="24"/>
      <c r="B82" s="16" t="s">
        <v>198</v>
      </c>
      <c r="C82" s="30">
        <v>3960</v>
      </c>
      <c r="D82" s="30">
        <v>70610</v>
      </c>
      <c r="E82" s="30">
        <v>74570</v>
      </c>
      <c r="F82" s="222"/>
      <c r="G82" s="179">
        <v>-0.34264230114863492</v>
      </c>
      <c r="H82" s="36"/>
    </row>
    <row r="83" spans="1:8" s="28" customFormat="1" ht="10.5" customHeight="1" x14ac:dyDescent="0.2">
      <c r="A83" s="24"/>
      <c r="B83" s="16" t="s">
        <v>200</v>
      </c>
      <c r="C83" s="46">
        <v>6585</v>
      </c>
      <c r="D83" s="46">
        <v>85315</v>
      </c>
      <c r="E83" s="46">
        <v>91900</v>
      </c>
      <c r="F83" s="222"/>
      <c r="G83" s="190">
        <v>-9.3124919821980123E-2</v>
      </c>
      <c r="H83" s="47"/>
    </row>
    <row r="84" spans="1:8" s="28" customFormat="1" ht="10.5" customHeight="1" x14ac:dyDescent="0.2">
      <c r="A84" s="24"/>
      <c r="B84" s="16" t="s">
        <v>201</v>
      </c>
      <c r="C84" s="46">
        <v>494438</v>
      </c>
      <c r="D84" s="46">
        <v>217862</v>
      </c>
      <c r="E84" s="345">
        <v>712300</v>
      </c>
      <c r="F84" s="222"/>
      <c r="G84" s="346">
        <v>-7.9152291906633421E-3</v>
      </c>
      <c r="H84" s="47"/>
    </row>
    <row r="85" spans="1:8" s="28" customFormat="1" ht="10.5" customHeight="1" x14ac:dyDescent="0.2">
      <c r="A85" s="24"/>
      <c r="B85" s="16" t="s">
        <v>202</v>
      </c>
      <c r="C85" s="46">
        <v>5715334</v>
      </c>
      <c r="D85" s="46">
        <v>450151</v>
      </c>
      <c r="E85" s="345">
        <v>6165485</v>
      </c>
      <c r="F85" s="222"/>
      <c r="G85" s="346">
        <v>4.5980324562606034E-2</v>
      </c>
      <c r="H85" s="47"/>
    </row>
    <row r="86" spans="1:8" s="28" customFormat="1" ht="10.5" customHeight="1" x14ac:dyDescent="0.2">
      <c r="A86" s="24"/>
      <c r="B86" s="16" t="s">
        <v>203</v>
      </c>
      <c r="C86" s="46">
        <v>1763379</v>
      </c>
      <c r="D86" s="46">
        <v>180445</v>
      </c>
      <c r="E86" s="345">
        <v>1943824</v>
      </c>
      <c r="F86" s="222"/>
      <c r="G86" s="346">
        <v>2.18863290351341E-2</v>
      </c>
      <c r="H86" s="47"/>
    </row>
    <row r="87" spans="1:8" s="28" customFormat="1" ht="10.5" customHeight="1" x14ac:dyDescent="0.2">
      <c r="A87" s="24"/>
      <c r="B87" s="16" t="s">
        <v>204</v>
      </c>
      <c r="C87" s="46">
        <v>1153238.42</v>
      </c>
      <c r="D87" s="46">
        <v>14533438.25</v>
      </c>
      <c r="E87" s="345">
        <v>15686676.67</v>
      </c>
      <c r="F87" s="222"/>
      <c r="G87" s="346">
        <v>9.5764683710944931E-2</v>
      </c>
      <c r="H87" s="47"/>
    </row>
    <row r="88" spans="1:8" ht="10.5" customHeight="1" x14ac:dyDescent="0.2">
      <c r="B88" s="16" t="s">
        <v>303</v>
      </c>
      <c r="C88" s="348"/>
      <c r="D88" s="46"/>
      <c r="E88" s="345"/>
      <c r="F88" s="222"/>
      <c r="G88" s="346"/>
      <c r="H88" s="47"/>
    </row>
    <row r="89" spans="1:8" s="28" customFormat="1" ht="11.25" customHeight="1" x14ac:dyDescent="0.2">
      <c r="A89" s="24"/>
      <c r="B89" s="31" t="s">
        <v>278</v>
      </c>
      <c r="C89" s="348"/>
      <c r="D89" s="46"/>
      <c r="E89" s="345"/>
      <c r="F89" s="222"/>
      <c r="G89" s="346"/>
      <c r="H89" s="47"/>
    </row>
    <row r="90" spans="1:8" ht="10.5" customHeight="1" x14ac:dyDescent="0.2">
      <c r="B90" s="16" t="s">
        <v>22</v>
      </c>
      <c r="C90" s="348">
        <v>138862100</v>
      </c>
      <c r="D90" s="46">
        <v>53675315</v>
      </c>
      <c r="E90" s="345">
        <v>192537415</v>
      </c>
      <c r="F90" s="222">
        <v>5151541</v>
      </c>
      <c r="G90" s="346">
        <v>2.4489010888233853E-2</v>
      </c>
      <c r="H90" s="47"/>
    </row>
    <row r="91" spans="1:8" ht="10.5" customHeight="1" x14ac:dyDescent="0.2">
      <c r="B91" s="16" t="s">
        <v>23</v>
      </c>
      <c r="C91" s="348">
        <v>1761894</v>
      </c>
      <c r="D91" s="46">
        <v>5507085</v>
      </c>
      <c r="E91" s="345">
        <v>7268979</v>
      </c>
      <c r="F91" s="222">
        <v>3189</v>
      </c>
      <c r="G91" s="346">
        <v>-8.5110632834919153E-2</v>
      </c>
      <c r="H91" s="47"/>
    </row>
    <row r="92" spans="1:8" ht="10.5" customHeight="1" x14ac:dyDescent="0.2">
      <c r="B92" s="33" t="s">
        <v>193</v>
      </c>
      <c r="C92" s="348">
        <v>34197102.319999993</v>
      </c>
      <c r="D92" s="46">
        <v>16493518.449999999</v>
      </c>
      <c r="E92" s="46">
        <v>50690620.769999996</v>
      </c>
      <c r="F92" s="222">
        <v>13345173.300000001</v>
      </c>
      <c r="G92" s="190">
        <v>2.5260461408967094E-2</v>
      </c>
      <c r="H92" s="47"/>
    </row>
    <row r="93" spans="1:8" ht="10.5" customHeight="1" x14ac:dyDescent="0.2">
      <c r="B93" s="33" t="s">
        <v>194</v>
      </c>
      <c r="C93" s="348">
        <v>82434303.5</v>
      </c>
      <c r="D93" s="46">
        <v>43177959</v>
      </c>
      <c r="E93" s="46">
        <v>125612262.5</v>
      </c>
      <c r="F93" s="222">
        <v>18571065</v>
      </c>
      <c r="G93" s="190">
        <v>4.7870878138561723E-2</v>
      </c>
      <c r="H93" s="47"/>
    </row>
    <row r="94" spans="1:8" ht="10.5" customHeight="1" x14ac:dyDescent="0.2">
      <c r="B94" s="33" t="s">
        <v>322</v>
      </c>
      <c r="C94" s="348">
        <v>1564377</v>
      </c>
      <c r="D94" s="46">
        <v>4114464</v>
      </c>
      <c r="E94" s="46">
        <v>5678841</v>
      </c>
      <c r="F94" s="222">
        <v>3428149</v>
      </c>
      <c r="G94" s="190">
        <v>4.7419902365337441E-2</v>
      </c>
      <c r="H94" s="47"/>
    </row>
    <row r="95" spans="1:8" ht="10.5" customHeight="1" x14ac:dyDescent="0.2">
      <c r="B95" s="33" t="s">
        <v>324</v>
      </c>
      <c r="C95" s="348">
        <v>4341</v>
      </c>
      <c r="D95" s="46">
        <v>65836</v>
      </c>
      <c r="E95" s="46">
        <v>70177</v>
      </c>
      <c r="F95" s="222">
        <v>65673</v>
      </c>
      <c r="G95" s="190">
        <v>-8.9863305060565946E-2</v>
      </c>
      <c r="H95" s="47"/>
    </row>
    <row r="96" spans="1:8" ht="10.5" customHeight="1" x14ac:dyDescent="0.2">
      <c r="B96" s="33" t="s">
        <v>325</v>
      </c>
      <c r="C96" s="348">
        <v>54709</v>
      </c>
      <c r="D96" s="46">
        <v>5116183</v>
      </c>
      <c r="E96" s="46">
        <v>5170892</v>
      </c>
      <c r="F96" s="222">
        <v>5075900</v>
      </c>
      <c r="G96" s="190">
        <v>3.0086894853641244E-2</v>
      </c>
      <c r="H96" s="47"/>
    </row>
    <row r="97" spans="2:8" ht="10.5" customHeight="1" x14ac:dyDescent="0.2">
      <c r="B97" s="33" t="s">
        <v>320</v>
      </c>
      <c r="C97" s="348">
        <v>13297610</v>
      </c>
      <c r="D97" s="46">
        <v>5556172.5</v>
      </c>
      <c r="E97" s="46">
        <v>18853782.5</v>
      </c>
      <c r="F97" s="222">
        <v>536538</v>
      </c>
      <c r="G97" s="190">
        <v>3.1805607857574358E-2</v>
      </c>
      <c r="H97" s="47"/>
    </row>
    <row r="98" spans="2:8" ht="10.5" customHeight="1" x14ac:dyDescent="0.2">
      <c r="B98" s="33" t="s">
        <v>321</v>
      </c>
      <c r="C98" s="348">
        <v>30373010.5</v>
      </c>
      <c r="D98" s="46">
        <v>9474156</v>
      </c>
      <c r="E98" s="46">
        <v>39847166.5</v>
      </c>
      <c r="F98" s="222">
        <v>2425622</v>
      </c>
      <c r="G98" s="190">
        <v>6.4576783672286364E-2</v>
      </c>
      <c r="H98" s="47"/>
    </row>
    <row r="99" spans="2:8" ht="10.5" customHeight="1" x14ac:dyDescent="0.2">
      <c r="B99" s="33" t="s">
        <v>323</v>
      </c>
      <c r="C99" s="348">
        <v>37140256</v>
      </c>
      <c r="D99" s="46">
        <v>18851147.5</v>
      </c>
      <c r="E99" s="46">
        <v>55991403.5</v>
      </c>
      <c r="F99" s="222">
        <v>7039183</v>
      </c>
      <c r="G99" s="190">
        <v>4.3595019237247845E-2</v>
      </c>
      <c r="H99" s="47"/>
    </row>
    <row r="100" spans="2:8" ht="10.5" customHeight="1" x14ac:dyDescent="0.2">
      <c r="B100" s="16" t="s">
        <v>195</v>
      </c>
      <c r="C100" s="348">
        <v>116631405.82000001</v>
      </c>
      <c r="D100" s="46">
        <v>59671477.450000003</v>
      </c>
      <c r="E100" s="46">
        <v>176302883.27000001</v>
      </c>
      <c r="F100" s="222">
        <v>31916238.300000001</v>
      </c>
      <c r="G100" s="190">
        <v>4.1268426146109594E-2</v>
      </c>
      <c r="H100" s="47"/>
    </row>
    <row r="101" spans="2:8" ht="10.5" customHeight="1" x14ac:dyDescent="0.2">
      <c r="B101" s="16" t="s">
        <v>196</v>
      </c>
      <c r="C101" s="348">
        <v>40940</v>
      </c>
      <c r="D101" s="46">
        <v>3281</v>
      </c>
      <c r="E101" s="46">
        <v>44221</v>
      </c>
      <c r="F101" s="222">
        <v>138</v>
      </c>
      <c r="G101" s="190">
        <v>-0.20920958512160226</v>
      </c>
      <c r="H101" s="47"/>
    </row>
    <row r="102" spans="2:8" ht="10.5" customHeight="1" x14ac:dyDescent="0.2">
      <c r="B102" s="16" t="s">
        <v>197</v>
      </c>
      <c r="C102" s="348">
        <v>26717</v>
      </c>
      <c r="D102" s="46">
        <v>2012</v>
      </c>
      <c r="E102" s="46">
        <v>28729</v>
      </c>
      <c r="F102" s="222">
        <v>47</v>
      </c>
      <c r="G102" s="190">
        <v>-0.13422535635717081</v>
      </c>
      <c r="H102" s="47"/>
    </row>
    <row r="103" spans="2:8" ht="10.5" customHeight="1" x14ac:dyDescent="0.2">
      <c r="B103" s="16" t="s">
        <v>198</v>
      </c>
      <c r="C103" s="348">
        <v>151820.32</v>
      </c>
      <c r="D103" s="46">
        <v>2100657</v>
      </c>
      <c r="E103" s="46">
        <v>2252477.3199999998</v>
      </c>
      <c r="F103" s="222"/>
      <c r="G103" s="190">
        <v>-5.7685974824554509E-2</v>
      </c>
      <c r="H103" s="47"/>
    </row>
    <row r="104" spans="2:8" ht="10.5" customHeight="1" x14ac:dyDescent="0.2">
      <c r="B104" s="16" t="s">
        <v>200</v>
      </c>
      <c r="C104" s="348">
        <v>47597</v>
      </c>
      <c r="D104" s="46">
        <v>373846</v>
      </c>
      <c r="E104" s="46">
        <v>421443</v>
      </c>
      <c r="F104" s="222">
        <v>104</v>
      </c>
      <c r="G104" s="190">
        <v>5.3012547910430641E-2</v>
      </c>
      <c r="H104" s="47"/>
    </row>
    <row r="105" spans="2:8" ht="10.5" customHeight="1" x14ac:dyDescent="0.2">
      <c r="B105" s="16" t="s">
        <v>201</v>
      </c>
      <c r="C105" s="348">
        <v>3317534</v>
      </c>
      <c r="D105" s="46">
        <v>972079</v>
      </c>
      <c r="E105" s="46">
        <v>4289613</v>
      </c>
      <c r="F105" s="222">
        <v>56569</v>
      </c>
      <c r="G105" s="190">
        <v>3.1447065641057703E-2</v>
      </c>
      <c r="H105" s="47"/>
    </row>
    <row r="106" spans="2:8" ht="10.5" customHeight="1" x14ac:dyDescent="0.2">
      <c r="B106" s="16" t="s">
        <v>202</v>
      </c>
      <c r="C106" s="348">
        <v>37909247</v>
      </c>
      <c r="D106" s="46">
        <v>2492195</v>
      </c>
      <c r="E106" s="46">
        <v>40401442</v>
      </c>
      <c r="F106" s="222">
        <v>25070</v>
      </c>
      <c r="G106" s="190">
        <v>4.566437085099273E-2</v>
      </c>
      <c r="H106" s="47"/>
    </row>
    <row r="107" spans="2:8" ht="10.5" customHeight="1" x14ac:dyDescent="0.2">
      <c r="B107" s="16" t="s">
        <v>203</v>
      </c>
      <c r="C107" s="348">
        <v>10296684</v>
      </c>
      <c r="D107" s="46">
        <v>830197</v>
      </c>
      <c r="E107" s="46">
        <v>11126881</v>
      </c>
      <c r="F107" s="222">
        <v>44</v>
      </c>
      <c r="G107" s="190">
        <v>6.0224564117823398E-3</v>
      </c>
      <c r="H107" s="47"/>
    </row>
    <row r="108" spans="2:8" ht="10.5" customHeight="1" x14ac:dyDescent="0.2">
      <c r="B108" s="16" t="s">
        <v>204</v>
      </c>
      <c r="C108" s="348">
        <v>11049008.15</v>
      </c>
      <c r="D108" s="46">
        <v>144637883.56</v>
      </c>
      <c r="E108" s="46">
        <v>155686891.70999998</v>
      </c>
      <c r="F108" s="222"/>
      <c r="G108" s="190">
        <v>5.0998604270560355E-2</v>
      </c>
      <c r="H108" s="47"/>
    </row>
    <row r="109" spans="2:8" ht="10.5" customHeight="1" x14ac:dyDescent="0.2">
      <c r="B109" s="21" t="s">
        <v>303</v>
      </c>
      <c r="C109" s="398"/>
      <c r="D109" s="399"/>
      <c r="E109" s="399"/>
      <c r="F109" s="342"/>
      <c r="G109" s="347"/>
      <c r="H109" s="47"/>
    </row>
    <row r="110" spans="2:8" ht="9.75" customHeight="1" x14ac:dyDescent="0.2">
      <c r="B110" s="43"/>
      <c r="C110" s="49"/>
      <c r="D110" s="49"/>
      <c r="E110" s="49"/>
      <c r="F110" s="348"/>
      <c r="G110" s="348"/>
      <c r="H110" s="47"/>
    </row>
    <row r="111" spans="2:8" ht="15" customHeight="1" x14ac:dyDescent="0.25">
      <c r="B111" s="7" t="s">
        <v>288</v>
      </c>
      <c r="C111" s="8"/>
      <c r="D111" s="8"/>
      <c r="E111" s="8"/>
      <c r="F111" s="349"/>
      <c r="G111" s="349"/>
      <c r="H111" s="8"/>
    </row>
    <row r="112" spans="2:8" ht="9.75" customHeight="1" x14ac:dyDescent="0.2">
      <c r="B112" s="9"/>
      <c r="C112" s="261" t="str">
        <f>$C$3</f>
        <v>PERIODE DU 1.1 AU 31.7.2024</v>
      </c>
      <c r="D112" s="262"/>
      <c r="F112" s="350"/>
      <c r="G112" s="350"/>
    </row>
    <row r="113" spans="1:8" ht="14.25" customHeight="1" x14ac:dyDescent="0.2">
      <c r="B113" s="12" t="s">
        <v>176</v>
      </c>
      <c r="C113" s="13"/>
      <c r="D113" s="13"/>
      <c r="E113" s="13"/>
      <c r="F113" s="353"/>
      <c r="G113" s="351"/>
      <c r="H113" s="15"/>
    </row>
    <row r="114" spans="1:8" ht="12" customHeight="1" x14ac:dyDescent="0.2">
      <c r="B114" s="16" t="s">
        <v>4</v>
      </c>
      <c r="C114" s="17" t="s">
        <v>1</v>
      </c>
      <c r="D114" s="17" t="s">
        <v>2</v>
      </c>
      <c r="E114" s="18" t="s">
        <v>6</v>
      </c>
      <c r="F114" s="219" t="s">
        <v>3</v>
      </c>
      <c r="G114" s="19" t="str">
        <f>CUMUL_Maladie_mnt!$H$5</f>
        <v>PCAP</v>
      </c>
      <c r="H114" s="20"/>
    </row>
    <row r="115" spans="1:8" ht="9.75" customHeight="1" x14ac:dyDescent="0.2">
      <c r="B115" s="21"/>
      <c r="C115" s="45" t="s">
        <v>5</v>
      </c>
      <c r="D115" s="44" t="s">
        <v>5</v>
      </c>
      <c r="E115" s="44"/>
      <c r="F115" s="220" t="s">
        <v>87</v>
      </c>
      <c r="G115" s="22" t="str">
        <f>CUMUL_Maladie_mnt!$H$6</f>
        <v>en %</v>
      </c>
      <c r="H115" s="23"/>
    </row>
    <row r="116" spans="1:8" s="28" customFormat="1" ht="18" customHeight="1" x14ac:dyDescent="0.2">
      <c r="A116" s="24"/>
      <c r="B116" s="52" t="s">
        <v>163</v>
      </c>
      <c r="C116" s="238"/>
      <c r="D116" s="238"/>
      <c r="E116" s="238"/>
      <c r="F116" s="222"/>
      <c r="G116" s="239"/>
      <c r="H116" s="27"/>
    </row>
    <row r="117" spans="1:8" ht="6.75" customHeight="1" x14ac:dyDescent="0.2">
      <c r="B117" s="16"/>
      <c r="C117" s="238"/>
      <c r="D117" s="238"/>
      <c r="E117" s="238"/>
      <c r="F117" s="222"/>
      <c r="G117" s="239"/>
      <c r="H117" s="20"/>
    </row>
    <row r="118" spans="1:8" s="28" customFormat="1" ht="15" customHeight="1" x14ac:dyDescent="0.2">
      <c r="A118" s="54"/>
      <c r="B118" s="31" t="s">
        <v>124</v>
      </c>
      <c r="C118" s="238"/>
      <c r="D118" s="238"/>
      <c r="E118" s="238"/>
      <c r="F118" s="222"/>
      <c r="G118" s="239"/>
      <c r="H118" s="27"/>
    </row>
    <row r="119" spans="1:8" ht="10.5" customHeight="1" x14ac:dyDescent="0.2">
      <c r="A119" s="2"/>
      <c r="B119" s="37" t="s">
        <v>205</v>
      </c>
      <c r="C119" s="238">
        <v>132456116.98000564</v>
      </c>
      <c r="D119" s="238">
        <v>457202519.21999246</v>
      </c>
      <c r="E119" s="238">
        <v>589658636.19999814</v>
      </c>
      <c r="F119" s="222">
        <v>1654566.9300000002</v>
      </c>
      <c r="G119" s="239">
        <v>1.0493086650904537E-2</v>
      </c>
      <c r="H119" s="20"/>
    </row>
    <row r="120" spans="1:8" ht="10.5" customHeight="1" x14ac:dyDescent="0.2">
      <c r="A120" s="2"/>
      <c r="B120" s="37" t="s">
        <v>206</v>
      </c>
      <c r="C120" s="238">
        <v>2055373.4200000006</v>
      </c>
      <c r="D120" s="238">
        <v>21021428.919999983</v>
      </c>
      <c r="E120" s="238">
        <v>23076802.339999981</v>
      </c>
      <c r="F120" s="222"/>
      <c r="G120" s="239"/>
      <c r="H120" s="20"/>
    </row>
    <row r="121" spans="1:8" ht="10.5" customHeight="1" x14ac:dyDescent="0.2">
      <c r="A121" s="2"/>
      <c r="B121" s="37" t="s">
        <v>226</v>
      </c>
      <c r="C121" s="238">
        <v>9775372.3599999957</v>
      </c>
      <c r="D121" s="238">
        <v>71302863.159999967</v>
      </c>
      <c r="E121" s="238">
        <v>81078235.519999966</v>
      </c>
      <c r="F121" s="222"/>
      <c r="G121" s="239"/>
      <c r="H121" s="20"/>
    </row>
    <row r="122" spans="1:8" ht="10.5" hidden="1" customHeight="1" x14ac:dyDescent="0.2">
      <c r="A122" s="2"/>
      <c r="B122" s="37"/>
      <c r="C122" s="238"/>
      <c r="D122" s="238"/>
      <c r="E122" s="238"/>
      <c r="F122" s="222"/>
      <c r="G122" s="239"/>
      <c r="H122" s="20"/>
    </row>
    <row r="123" spans="1:8" ht="10.5" hidden="1" customHeight="1" x14ac:dyDescent="0.2">
      <c r="A123" s="2"/>
      <c r="B123" s="37"/>
      <c r="C123" s="238"/>
      <c r="D123" s="238"/>
      <c r="E123" s="238"/>
      <c r="F123" s="222"/>
      <c r="G123" s="239"/>
      <c r="H123" s="20"/>
    </row>
    <row r="124" spans="1:8" ht="10.5" hidden="1" customHeight="1" x14ac:dyDescent="0.2">
      <c r="A124" s="2"/>
      <c r="B124" s="37"/>
      <c r="C124" s="238"/>
      <c r="D124" s="238"/>
      <c r="E124" s="238"/>
      <c r="F124" s="222"/>
      <c r="G124" s="239"/>
      <c r="H124" s="20"/>
    </row>
    <row r="125" spans="1:8" ht="10.5" hidden="1" customHeight="1" x14ac:dyDescent="0.2">
      <c r="A125" s="2"/>
      <c r="B125" s="16"/>
      <c r="C125" s="238"/>
      <c r="D125" s="238"/>
      <c r="E125" s="238"/>
      <c r="F125" s="222"/>
      <c r="G125" s="239"/>
      <c r="H125" s="20"/>
    </row>
    <row r="126" spans="1:8" s="28" customFormat="1" ht="10.5" customHeight="1" x14ac:dyDescent="0.2">
      <c r="A126" s="54"/>
      <c r="B126" s="35" t="s">
        <v>227</v>
      </c>
      <c r="C126" s="238">
        <v>144299089.76000565</v>
      </c>
      <c r="D126" s="238">
        <v>549546236.29999256</v>
      </c>
      <c r="E126" s="238">
        <v>693845326.05999827</v>
      </c>
      <c r="F126" s="222">
        <v>1654566.9300000002</v>
      </c>
      <c r="G126" s="239">
        <v>-0.19776013164785899</v>
      </c>
      <c r="H126" s="27"/>
    </row>
    <row r="127" spans="1:8" ht="7.5" customHeight="1" x14ac:dyDescent="0.2">
      <c r="A127" s="2"/>
      <c r="B127" s="35"/>
      <c r="C127" s="238"/>
      <c r="D127" s="238"/>
      <c r="E127" s="238"/>
      <c r="F127" s="222"/>
      <c r="G127" s="239"/>
      <c r="H127" s="20"/>
    </row>
    <row r="128" spans="1:8" s="28" customFormat="1" ht="15.75" customHeight="1" x14ac:dyDescent="0.2">
      <c r="A128" s="54"/>
      <c r="B128" s="31" t="s">
        <v>132</v>
      </c>
      <c r="C128" s="238"/>
      <c r="D128" s="238"/>
      <c r="E128" s="238"/>
      <c r="F128" s="222"/>
      <c r="G128" s="239"/>
      <c r="H128" s="27"/>
    </row>
    <row r="129" spans="1:8" ht="10.5" customHeight="1" x14ac:dyDescent="0.2">
      <c r="A129" s="2"/>
      <c r="B129" s="37" t="s">
        <v>207</v>
      </c>
      <c r="C129" s="238">
        <v>134869924.12008733</v>
      </c>
      <c r="D129" s="238">
        <v>305900258.60993379</v>
      </c>
      <c r="E129" s="238">
        <v>440770182.73002106</v>
      </c>
      <c r="F129" s="222">
        <v>6399746.9100000327</v>
      </c>
      <c r="G129" s="239">
        <v>0.14275375187294093</v>
      </c>
      <c r="H129" s="20"/>
    </row>
    <row r="130" spans="1:8" ht="10.5" customHeight="1" x14ac:dyDescent="0.2">
      <c r="A130" s="2"/>
      <c r="B130" s="37" t="s">
        <v>208</v>
      </c>
      <c r="C130" s="238">
        <v>4043948.2500001881</v>
      </c>
      <c r="D130" s="238">
        <v>26140794.069997977</v>
      </c>
      <c r="E130" s="238">
        <v>30184742.319998164</v>
      </c>
      <c r="F130" s="222">
        <v>16831710.33999832</v>
      </c>
      <c r="G130" s="239">
        <v>-0.31722196197501973</v>
      </c>
      <c r="H130" s="20"/>
    </row>
    <row r="131" spans="1:8" ht="10.5" customHeight="1" x14ac:dyDescent="0.2">
      <c r="A131" s="2"/>
      <c r="B131" s="37" t="s">
        <v>209</v>
      </c>
      <c r="C131" s="238">
        <v>758390131.46972692</v>
      </c>
      <c r="D131" s="238">
        <v>313695513.05996794</v>
      </c>
      <c r="E131" s="238">
        <v>1072085644.529695</v>
      </c>
      <c r="F131" s="222">
        <v>10837299.800000178</v>
      </c>
      <c r="G131" s="239">
        <v>3.2787299249770196E-2</v>
      </c>
      <c r="H131" s="20"/>
    </row>
    <row r="132" spans="1:8" ht="10.5" hidden="1" customHeight="1" x14ac:dyDescent="0.2">
      <c r="A132" s="2"/>
      <c r="B132" s="37"/>
      <c r="C132" s="238"/>
      <c r="D132" s="238"/>
      <c r="E132" s="238"/>
      <c r="F132" s="222"/>
      <c r="G132" s="239"/>
      <c r="H132" s="20"/>
    </row>
    <row r="133" spans="1:8" ht="10.5" hidden="1" customHeight="1" x14ac:dyDescent="0.2">
      <c r="A133" s="2"/>
      <c r="B133" s="37"/>
      <c r="C133" s="238"/>
      <c r="D133" s="238"/>
      <c r="E133" s="238"/>
      <c r="F133" s="222"/>
      <c r="G133" s="239"/>
      <c r="H133" s="20"/>
    </row>
    <row r="134" spans="1:8" ht="10.5" hidden="1" customHeight="1" x14ac:dyDescent="0.2">
      <c r="A134" s="2"/>
      <c r="B134" s="16"/>
      <c r="C134" s="238"/>
      <c r="D134" s="238"/>
      <c r="E134" s="238"/>
      <c r="F134" s="222"/>
      <c r="G134" s="239"/>
      <c r="H134" s="20"/>
    </row>
    <row r="135" spans="1:8" ht="10.5" customHeight="1" x14ac:dyDescent="0.2">
      <c r="A135" s="2"/>
      <c r="B135" s="35" t="s">
        <v>135</v>
      </c>
      <c r="C135" s="238">
        <v>897304058.83981442</v>
      </c>
      <c r="D135" s="238">
        <v>645741726.73989952</v>
      </c>
      <c r="E135" s="238">
        <v>1543045785.5797141</v>
      </c>
      <c r="F135" s="222">
        <v>34068757.049998529</v>
      </c>
      <c r="G135" s="239">
        <v>5.113922001133453E-2</v>
      </c>
      <c r="H135" s="20"/>
    </row>
    <row r="136" spans="1:8" ht="6.75" customHeight="1" x14ac:dyDescent="0.2">
      <c r="A136" s="2"/>
      <c r="B136" s="35"/>
      <c r="C136" s="238"/>
      <c r="D136" s="238"/>
      <c r="E136" s="238"/>
      <c r="F136" s="222"/>
      <c r="G136" s="239"/>
      <c r="H136" s="20"/>
    </row>
    <row r="137" spans="1:8" s="28" customFormat="1" ht="16.5" customHeight="1" x14ac:dyDescent="0.2">
      <c r="A137" s="54"/>
      <c r="B137" s="31" t="s">
        <v>136</v>
      </c>
      <c r="C137" s="238"/>
      <c r="D137" s="238"/>
      <c r="E137" s="238"/>
      <c r="F137" s="222"/>
      <c r="G137" s="239"/>
      <c r="H137" s="27"/>
    </row>
    <row r="138" spans="1:8" ht="10.5" customHeight="1" x14ac:dyDescent="0.2">
      <c r="A138" s="2"/>
      <c r="B138" s="37" t="s">
        <v>210</v>
      </c>
      <c r="C138" s="238">
        <v>182335807.16000247</v>
      </c>
      <c r="D138" s="238">
        <v>84368264.000000119</v>
      </c>
      <c r="E138" s="238">
        <v>266704071.16000259</v>
      </c>
      <c r="F138" s="222">
        <v>558903.78000000049</v>
      </c>
      <c r="G138" s="239">
        <v>3.076937351929554E-2</v>
      </c>
      <c r="H138" s="20"/>
    </row>
    <row r="139" spans="1:8" ht="10.5" hidden="1" customHeight="1" x14ac:dyDescent="0.2">
      <c r="A139" s="2"/>
      <c r="B139" s="37"/>
      <c r="C139" s="238"/>
      <c r="D139" s="238"/>
      <c r="E139" s="238"/>
      <c r="F139" s="222"/>
      <c r="G139" s="239"/>
      <c r="H139" s="20"/>
    </row>
    <row r="140" spans="1:8" ht="10.5" hidden="1" customHeight="1" x14ac:dyDescent="0.2">
      <c r="A140" s="2"/>
      <c r="B140" s="16"/>
      <c r="C140" s="238"/>
      <c r="D140" s="238"/>
      <c r="E140" s="238"/>
      <c r="F140" s="222"/>
      <c r="G140" s="239"/>
      <c r="H140" s="20"/>
    </row>
    <row r="141" spans="1:8" s="28" customFormat="1" ht="10.5" customHeight="1" x14ac:dyDescent="0.2">
      <c r="A141" s="54"/>
      <c r="B141" s="35" t="s">
        <v>229</v>
      </c>
      <c r="C141" s="238">
        <v>182335807.16000247</v>
      </c>
      <c r="D141" s="238">
        <v>84369590.000000119</v>
      </c>
      <c r="E141" s="238">
        <v>266705397.16000259</v>
      </c>
      <c r="F141" s="222">
        <v>558903.78000000049</v>
      </c>
      <c r="G141" s="239">
        <v>3.0767104455468708E-2</v>
      </c>
      <c r="H141" s="27"/>
    </row>
    <row r="142" spans="1:8" ht="7.5" customHeight="1" x14ac:dyDescent="0.2">
      <c r="A142" s="2"/>
      <c r="B142" s="35"/>
      <c r="C142" s="238"/>
      <c r="D142" s="238"/>
      <c r="E142" s="238"/>
      <c r="F142" s="222"/>
      <c r="G142" s="239"/>
      <c r="H142" s="20"/>
    </row>
    <row r="143" spans="1:8" s="28" customFormat="1" ht="16.5" customHeight="1" x14ac:dyDescent="0.2">
      <c r="A143" s="54"/>
      <c r="B143" s="31" t="s">
        <v>141</v>
      </c>
      <c r="C143" s="238"/>
      <c r="D143" s="238"/>
      <c r="E143" s="238"/>
      <c r="F143" s="222"/>
      <c r="G143" s="239"/>
      <c r="H143" s="27"/>
    </row>
    <row r="144" spans="1:8" ht="10.5" customHeight="1" x14ac:dyDescent="0.2">
      <c r="A144" s="2"/>
      <c r="B144" s="37" t="s">
        <v>211</v>
      </c>
      <c r="C144" s="238">
        <v>55280228.619999386</v>
      </c>
      <c r="D144" s="238">
        <v>9353080.6400001347</v>
      </c>
      <c r="E144" s="238">
        <v>64633309.259999521</v>
      </c>
      <c r="F144" s="222">
        <v>13876.25</v>
      </c>
      <c r="G144" s="239">
        <v>0.13654857539923704</v>
      </c>
      <c r="H144" s="20"/>
    </row>
    <row r="145" spans="1:8" ht="10.5" hidden="1" customHeight="1" x14ac:dyDescent="0.2">
      <c r="A145" s="2"/>
      <c r="B145" s="37"/>
      <c r="C145" s="238"/>
      <c r="D145" s="238"/>
      <c r="E145" s="238"/>
      <c r="F145" s="222"/>
      <c r="G145" s="239"/>
      <c r="H145" s="20"/>
    </row>
    <row r="146" spans="1:8" s="57" customFormat="1" ht="10.5" hidden="1" customHeight="1" x14ac:dyDescent="0.2">
      <c r="A146" s="6"/>
      <c r="B146" s="16"/>
      <c r="C146" s="55"/>
      <c r="D146" s="55"/>
      <c r="E146" s="55"/>
      <c r="F146" s="222"/>
      <c r="G146" s="182"/>
      <c r="H146" s="56"/>
    </row>
    <row r="147" spans="1:8" s="57" customFormat="1" ht="10.5" customHeight="1" x14ac:dyDescent="0.2">
      <c r="A147" s="6"/>
      <c r="B147" s="35" t="s">
        <v>230</v>
      </c>
      <c r="C147" s="55">
        <v>55280228.619999386</v>
      </c>
      <c r="D147" s="55">
        <v>9353080.6400001347</v>
      </c>
      <c r="E147" s="55">
        <v>64633309.259999521</v>
      </c>
      <c r="F147" s="222">
        <v>13876.25</v>
      </c>
      <c r="G147" s="182">
        <v>0.13654857539923704</v>
      </c>
      <c r="H147" s="56"/>
    </row>
    <row r="148" spans="1:8" s="57" customFormat="1" ht="6.75" customHeight="1" x14ac:dyDescent="0.2">
      <c r="A148" s="6"/>
      <c r="B148" s="35"/>
      <c r="C148" s="55"/>
      <c r="D148" s="55"/>
      <c r="E148" s="55"/>
      <c r="F148" s="222"/>
      <c r="G148" s="182"/>
      <c r="H148" s="56"/>
    </row>
    <row r="149" spans="1:8" s="60" customFormat="1" ht="14.25" customHeight="1" x14ac:dyDescent="0.2">
      <c r="A149" s="24"/>
      <c r="B149" s="31" t="s">
        <v>139</v>
      </c>
      <c r="C149" s="55"/>
      <c r="D149" s="55"/>
      <c r="E149" s="55"/>
      <c r="F149" s="222"/>
      <c r="G149" s="182"/>
      <c r="H149" s="59"/>
    </row>
    <row r="150" spans="1:8" s="57" customFormat="1" ht="10.5" customHeight="1" x14ac:dyDescent="0.2">
      <c r="A150" s="6"/>
      <c r="B150" s="37" t="s">
        <v>212</v>
      </c>
      <c r="C150" s="55">
        <v>4044105.3100000159</v>
      </c>
      <c r="D150" s="55">
        <v>360144.84000000235</v>
      </c>
      <c r="E150" s="55">
        <v>4404250.1500000171</v>
      </c>
      <c r="F150" s="222">
        <v>42.85</v>
      </c>
      <c r="G150" s="182"/>
      <c r="H150" s="56"/>
    </row>
    <row r="151" spans="1:8" s="57" customFormat="1" ht="10.5" hidden="1" customHeight="1" x14ac:dyDescent="0.2">
      <c r="A151" s="6"/>
      <c r="B151" s="37" t="s">
        <v>129</v>
      </c>
      <c r="C151" s="55"/>
      <c r="D151" s="55"/>
      <c r="E151" s="55"/>
      <c r="F151" s="222"/>
      <c r="G151" s="182"/>
      <c r="H151" s="56"/>
    </row>
    <row r="152" spans="1:8" s="60" customFormat="1" ht="10.5" hidden="1" customHeight="1" x14ac:dyDescent="0.2">
      <c r="A152" s="24"/>
      <c r="B152" s="35" t="s">
        <v>143</v>
      </c>
      <c r="C152" s="55">
        <v>4044105.3100000159</v>
      </c>
      <c r="D152" s="55">
        <v>360475.84000000235</v>
      </c>
      <c r="E152" s="55">
        <v>4404581.1500000171</v>
      </c>
      <c r="F152" s="222">
        <v>42.85</v>
      </c>
      <c r="G152" s="182"/>
      <c r="H152" s="59"/>
    </row>
    <row r="153" spans="1:8" s="57" customFormat="1" ht="8.25" customHeight="1" x14ac:dyDescent="0.2">
      <c r="A153" s="6"/>
      <c r="B153" s="35"/>
      <c r="C153" s="55"/>
      <c r="D153" s="55"/>
      <c r="E153" s="55"/>
      <c r="F153" s="222"/>
      <c r="G153" s="182"/>
      <c r="H153" s="56"/>
    </row>
    <row r="154" spans="1:8" s="60" customFormat="1" ht="17.25" customHeight="1" x14ac:dyDescent="0.2">
      <c r="A154" s="24"/>
      <c r="B154" s="31" t="s">
        <v>122</v>
      </c>
      <c r="C154" s="55"/>
      <c r="D154" s="55"/>
      <c r="E154" s="55"/>
      <c r="F154" s="222"/>
      <c r="G154" s="182"/>
      <c r="H154" s="59"/>
    </row>
    <row r="155" spans="1:8" s="57" customFormat="1" ht="10.5" customHeight="1" x14ac:dyDescent="0.2">
      <c r="A155" s="6"/>
      <c r="B155" s="37" t="s">
        <v>213</v>
      </c>
      <c r="C155" s="55">
        <v>7682.83</v>
      </c>
      <c r="D155" s="55">
        <v>58193.600000000006</v>
      </c>
      <c r="E155" s="55">
        <v>65876.430000000008</v>
      </c>
      <c r="F155" s="222"/>
      <c r="G155" s="182">
        <v>-8.0987420089492446E-2</v>
      </c>
      <c r="H155" s="56"/>
    </row>
    <row r="156" spans="1:8" s="57" customFormat="1" ht="10.5" hidden="1" customHeight="1" x14ac:dyDescent="0.2">
      <c r="A156" s="6"/>
      <c r="B156" s="37"/>
      <c r="C156" s="55"/>
      <c r="D156" s="55"/>
      <c r="E156" s="55"/>
      <c r="F156" s="222"/>
      <c r="G156" s="182"/>
      <c r="H156" s="56"/>
    </row>
    <row r="157" spans="1:8" s="57" customFormat="1" ht="12" customHeight="1" x14ac:dyDescent="0.2">
      <c r="A157" s="6"/>
      <c r="B157" s="35" t="s">
        <v>232</v>
      </c>
      <c r="C157" s="55">
        <v>7682.83</v>
      </c>
      <c r="D157" s="55">
        <v>58193.600000000006</v>
      </c>
      <c r="E157" s="55">
        <v>65876.430000000008</v>
      </c>
      <c r="F157" s="222"/>
      <c r="G157" s="182">
        <v>-8.0987420089492446E-2</v>
      </c>
      <c r="H157" s="56"/>
    </row>
    <row r="158" spans="1:8" s="57" customFormat="1" x14ac:dyDescent="0.2">
      <c r="A158" s="6"/>
      <c r="B158" s="35"/>
      <c r="C158" s="55"/>
      <c r="D158" s="55"/>
      <c r="E158" s="55"/>
      <c r="F158" s="222"/>
      <c r="G158" s="182"/>
      <c r="H158" s="56"/>
    </row>
    <row r="159" spans="1:8" s="63" customFormat="1" ht="12" x14ac:dyDescent="0.2">
      <c r="A159" s="61"/>
      <c r="B159" s="31" t="s">
        <v>244</v>
      </c>
      <c r="C159" s="55"/>
      <c r="D159" s="55"/>
      <c r="E159" s="55"/>
      <c r="F159" s="222"/>
      <c r="G159" s="182"/>
      <c r="H159" s="62"/>
    </row>
    <row r="160" spans="1:8" s="60" customFormat="1" ht="13.5" customHeight="1" x14ac:dyDescent="0.2">
      <c r="A160" s="24"/>
      <c r="B160" s="37" t="s">
        <v>213</v>
      </c>
      <c r="C160" s="55">
        <v>88.6</v>
      </c>
      <c r="D160" s="55">
        <v>60.6</v>
      </c>
      <c r="E160" s="55">
        <v>149.19999999999999</v>
      </c>
      <c r="F160" s="222"/>
      <c r="G160" s="182">
        <v>1.4965986394557707E-2</v>
      </c>
      <c r="H160" s="59"/>
    </row>
    <row r="161" spans="1:8" s="60" customFormat="1" ht="15" customHeight="1" x14ac:dyDescent="0.2">
      <c r="A161" s="24"/>
      <c r="B161" s="37" t="s">
        <v>205</v>
      </c>
      <c r="C161" s="55">
        <v>2525541.6499999803</v>
      </c>
      <c r="D161" s="55">
        <v>7447927.1200000243</v>
      </c>
      <c r="E161" s="55">
        <v>9973468.7700000033</v>
      </c>
      <c r="F161" s="222"/>
      <c r="G161" s="182">
        <v>-3.1779053530703871E-2</v>
      </c>
      <c r="H161" s="59"/>
    </row>
    <row r="162" spans="1:8" s="57" customFormat="1" ht="10.5" customHeight="1" x14ac:dyDescent="0.2">
      <c r="A162" s="6"/>
      <c r="B162" s="37" t="s">
        <v>206</v>
      </c>
      <c r="C162" s="55">
        <v>18474.740000000002</v>
      </c>
      <c r="D162" s="55">
        <v>140052.69</v>
      </c>
      <c r="E162" s="55">
        <v>158527.43</v>
      </c>
      <c r="F162" s="222"/>
      <c r="G162" s="182"/>
      <c r="H162" s="56"/>
    </row>
    <row r="163" spans="1:8" s="57" customFormat="1" ht="10.5" customHeight="1" x14ac:dyDescent="0.2">
      <c r="A163" s="6"/>
      <c r="B163" s="37" t="s">
        <v>226</v>
      </c>
      <c r="C163" s="55">
        <v>209551.4</v>
      </c>
      <c r="D163" s="55">
        <v>1255019.0000000005</v>
      </c>
      <c r="E163" s="55">
        <v>1464570.4000000004</v>
      </c>
      <c r="F163" s="222"/>
      <c r="G163" s="182"/>
      <c r="H163" s="56"/>
    </row>
    <row r="164" spans="1:8" s="57" customFormat="1" ht="10.5" customHeight="1" x14ac:dyDescent="0.2">
      <c r="A164" s="6"/>
      <c r="B164" s="37" t="s">
        <v>207</v>
      </c>
      <c r="C164" s="55">
        <v>315533.84999999823</v>
      </c>
      <c r="D164" s="55">
        <v>536582.56000000006</v>
      </c>
      <c r="E164" s="55">
        <v>852116.40999999829</v>
      </c>
      <c r="F164" s="222"/>
      <c r="G164" s="182">
        <v>0.18905581506936509</v>
      </c>
      <c r="H164" s="56"/>
    </row>
    <row r="165" spans="1:8" s="57" customFormat="1" ht="10.5" customHeight="1" x14ac:dyDescent="0.2">
      <c r="A165" s="6"/>
      <c r="B165" s="37" t="s">
        <v>208</v>
      </c>
      <c r="C165" s="55">
        <v>39008.409999999989</v>
      </c>
      <c r="D165" s="55">
        <v>200189.36999999973</v>
      </c>
      <c r="E165" s="55">
        <v>239197.77999999974</v>
      </c>
      <c r="F165" s="222"/>
      <c r="G165" s="182">
        <v>-0.19313264502951299</v>
      </c>
      <c r="H165" s="56"/>
    </row>
    <row r="166" spans="1:8" s="57" customFormat="1" ht="10.5" customHeight="1" x14ac:dyDescent="0.2">
      <c r="A166" s="6"/>
      <c r="B166" s="37" t="s">
        <v>209</v>
      </c>
      <c r="C166" s="55">
        <v>1537101.3400000033</v>
      </c>
      <c r="D166" s="55">
        <v>859399.67</v>
      </c>
      <c r="E166" s="55">
        <v>2396501.010000003</v>
      </c>
      <c r="F166" s="222"/>
      <c r="G166" s="182">
        <v>0.18364930310917083</v>
      </c>
      <c r="H166" s="56"/>
    </row>
    <row r="167" spans="1:8" s="57" customFormat="1" ht="10.5" customHeight="1" x14ac:dyDescent="0.2">
      <c r="A167" s="6"/>
      <c r="B167" s="37" t="s">
        <v>210</v>
      </c>
      <c r="C167" s="55">
        <v>298769.20000000019</v>
      </c>
      <c r="D167" s="55">
        <v>106102.79999999999</v>
      </c>
      <c r="E167" s="55">
        <v>404872.00000000012</v>
      </c>
      <c r="F167" s="222"/>
      <c r="G167" s="182">
        <v>-6.1953031156596339E-2</v>
      </c>
      <c r="H167" s="56"/>
    </row>
    <row r="168" spans="1:8" s="57" customFormat="1" ht="10.5" customHeight="1" x14ac:dyDescent="0.2">
      <c r="A168" s="6"/>
      <c r="B168" s="37" t="s">
        <v>211</v>
      </c>
      <c r="C168" s="55">
        <v>15908030.440000085</v>
      </c>
      <c r="D168" s="55">
        <v>1921338.0700000133</v>
      </c>
      <c r="E168" s="55">
        <v>17829368.510000098</v>
      </c>
      <c r="F168" s="222"/>
      <c r="G168" s="182">
        <v>-5.8164855389887804E-2</v>
      </c>
      <c r="H168" s="56"/>
    </row>
    <row r="169" spans="1:8" s="57" customFormat="1" ht="10.5" customHeight="1" x14ac:dyDescent="0.2">
      <c r="A169" s="6"/>
      <c r="B169" s="37" t="s">
        <v>212</v>
      </c>
      <c r="C169" s="55">
        <v>12366.519999999999</v>
      </c>
      <c r="D169" s="55">
        <v>958.7</v>
      </c>
      <c r="E169" s="55">
        <v>13325.22</v>
      </c>
      <c r="F169" s="222"/>
      <c r="G169" s="182"/>
      <c r="H169" s="56"/>
    </row>
    <row r="170" spans="1:8" s="57" customFormat="1" ht="10.5" customHeight="1" x14ac:dyDescent="0.2">
      <c r="A170" s="6"/>
      <c r="B170" s="35" t="s">
        <v>234</v>
      </c>
      <c r="C170" s="55">
        <v>20870107.150000066</v>
      </c>
      <c r="D170" s="55">
        <v>12471491.580000037</v>
      </c>
      <c r="E170" s="55">
        <v>33341598.730000101</v>
      </c>
      <c r="F170" s="222"/>
      <c r="G170" s="182">
        <v>-9.6463346255012294E-2</v>
      </c>
      <c r="H170" s="56"/>
    </row>
    <row r="171" spans="1:8" s="57" customFormat="1" ht="9" x14ac:dyDescent="0.15">
      <c r="A171" s="6"/>
      <c r="B171" s="264"/>
      <c r="C171" s="55"/>
      <c r="D171" s="55"/>
      <c r="E171" s="55"/>
      <c r="F171" s="222"/>
      <c r="G171" s="182"/>
      <c r="H171" s="56"/>
    </row>
    <row r="172" spans="1:8" s="57" customFormat="1" x14ac:dyDescent="0.2">
      <c r="A172" s="6"/>
      <c r="B172" s="35" t="s">
        <v>233</v>
      </c>
      <c r="C172" s="55">
        <v>1304764847.669822</v>
      </c>
      <c r="D172" s="55">
        <v>1301957340.699892</v>
      </c>
      <c r="E172" s="55">
        <v>2606722188.3697147</v>
      </c>
      <c r="F172" s="222">
        <v>36296146.859998532</v>
      </c>
      <c r="G172" s="182">
        <v>-2.9559155867317166E-2</v>
      </c>
      <c r="H172" s="56"/>
    </row>
    <row r="173" spans="1:8" s="60" customFormat="1" x14ac:dyDescent="0.2">
      <c r="A173" s="24"/>
      <c r="B173" s="35"/>
      <c r="C173" s="55"/>
      <c r="D173" s="55"/>
      <c r="E173" s="55"/>
      <c r="F173" s="222"/>
      <c r="G173" s="182"/>
      <c r="H173" s="59"/>
    </row>
    <row r="174" spans="1:8" s="57" customFormat="1" ht="8.25" customHeight="1" x14ac:dyDescent="0.15">
      <c r="A174" s="6"/>
      <c r="B174" s="64"/>
      <c r="C174" s="55"/>
      <c r="D174" s="55"/>
      <c r="E174" s="55"/>
      <c r="F174" s="222"/>
      <c r="G174" s="182"/>
      <c r="H174" s="56"/>
    </row>
    <row r="175" spans="1:8" s="60" customFormat="1" ht="13.5" customHeight="1" x14ac:dyDescent="0.2">
      <c r="A175" s="24"/>
      <c r="B175" s="31" t="s">
        <v>145</v>
      </c>
      <c r="C175" s="55"/>
      <c r="D175" s="55"/>
      <c r="E175" s="55"/>
      <c r="F175" s="222"/>
      <c r="G175" s="182"/>
      <c r="H175" s="59"/>
    </row>
    <row r="176" spans="1:8" s="60" customFormat="1" ht="10.5" customHeight="1" x14ac:dyDescent="0.2">
      <c r="A176" s="24"/>
      <c r="B176" s="37" t="s">
        <v>205</v>
      </c>
      <c r="C176" s="55">
        <v>2493025.2499999464</v>
      </c>
      <c r="D176" s="55">
        <v>1838269.3499999929</v>
      </c>
      <c r="E176" s="55">
        <v>4331294.59999994</v>
      </c>
      <c r="F176" s="222">
        <v>346657.06999999919</v>
      </c>
      <c r="G176" s="182">
        <v>2.4351090465360103E-2</v>
      </c>
      <c r="H176" s="59"/>
    </row>
    <row r="177" spans="1:8" s="60" customFormat="1" ht="10.5" customHeight="1" x14ac:dyDescent="0.2">
      <c r="A177" s="24"/>
      <c r="B177" s="37" t="s">
        <v>214</v>
      </c>
      <c r="C177" s="55">
        <v>6252173213.4700003</v>
      </c>
      <c r="D177" s="55">
        <v>4378508492.6599998</v>
      </c>
      <c r="E177" s="55">
        <v>10630681706.130001</v>
      </c>
      <c r="F177" s="222">
        <v>667307960.17999995</v>
      </c>
      <c r="G177" s="182">
        <v>1.9759593228103167E-2</v>
      </c>
      <c r="H177" s="59"/>
    </row>
    <row r="178" spans="1:8" s="60" customFormat="1" ht="10.5" customHeight="1" x14ac:dyDescent="0.2">
      <c r="A178" s="24"/>
      <c r="B178" s="37" t="s">
        <v>215</v>
      </c>
      <c r="C178" s="55">
        <v>1296162.0600000008</v>
      </c>
      <c r="D178" s="55">
        <v>421418.85000000003</v>
      </c>
      <c r="E178" s="55">
        <v>1717580.9100000008</v>
      </c>
      <c r="F178" s="222">
        <v>59165.3</v>
      </c>
      <c r="G178" s="182">
        <v>-0.56671096206659066</v>
      </c>
      <c r="H178" s="59"/>
    </row>
    <row r="179" spans="1:8" s="60" customFormat="1" ht="10.5" customHeight="1" x14ac:dyDescent="0.2">
      <c r="A179" s="24"/>
      <c r="B179" s="37" t="s">
        <v>216</v>
      </c>
      <c r="C179" s="55">
        <v>1936841.04</v>
      </c>
      <c r="D179" s="55">
        <v>1310041.3</v>
      </c>
      <c r="E179" s="55">
        <v>3246882.3400000003</v>
      </c>
      <c r="F179" s="222">
        <v>135363.44</v>
      </c>
      <c r="G179" s="182">
        <v>-5.5432329016611992E-2</v>
      </c>
      <c r="H179" s="59"/>
    </row>
    <row r="180" spans="1:8" s="60" customFormat="1" ht="10.5" customHeight="1" x14ac:dyDescent="0.2">
      <c r="A180" s="24"/>
      <c r="B180" s="37" t="s">
        <v>217</v>
      </c>
      <c r="C180" s="55">
        <v>11183865.850000151</v>
      </c>
      <c r="D180" s="55">
        <v>8252632.789999593</v>
      </c>
      <c r="E180" s="55">
        <v>19436498.63999974</v>
      </c>
      <c r="F180" s="222">
        <v>967013.16000000236</v>
      </c>
      <c r="G180" s="182">
        <v>-4.4671067989386803E-2</v>
      </c>
      <c r="H180" s="59"/>
    </row>
    <row r="181" spans="1:8" s="60" customFormat="1" ht="10.5" hidden="1" customHeight="1" x14ac:dyDescent="0.2">
      <c r="A181" s="24"/>
      <c r="B181" s="37"/>
      <c r="C181" s="55"/>
      <c r="D181" s="55"/>
      <c r="E181" s="55"/>
      <c r="F181" s="222"/>
      <c r="G181" s="182"/>
      <c r="H181" s="59"/>
    </row>
    <row r="182" spans="1:8" s="57" customFormat="1" ht="10.5" hidden="1" customHeight="1" x14ac:dyDescent="0.2">
      <c r="A182" s="6"/>
      <c r="B182" s="37"/>
      <c r="C182" s="55"/>
      <c r="D182" s="55"/>
      <c r="E182" s="55"/>
      <c r="F182" s="222"/>
      <c r="G182" s="182"/>
      <c r="H182" s="56"/>
    </row>
    <row r="183" spans="1:8" s="57" customFormat="1" ht="10.5" hidden="1" customHeight="1" x14ac:dyDescent="0.2">
      <c r="A183" s="6"/>
      <c r="B183" s="16"/>
      <c r="C183" s="55"/>
      <c r="D183" s="55"/>
      <c r="E183" s="55"/>
      <c r="F183" s="222"/>
      <c r="G183" s="182"/>
      <c r="H183" s="56"/>
    </row>
    <row r="184" spans="1:8" s="57" customFormat="1" ht="10.5" hidden="1" customHeight="1" x14ac:dyDescent="0.2">
      <c r="A184" s="6"/>
      <c r="B184" s="37"/>
      <c r="C184" s="55"/>
      <c r="D184" s="55"/>
      <c r="E184" s="55"/>
      <c r="F184" s="222"/>
      <c r="G184" s="182"/>
      <c r="H184" s="56"/>
    </row>
    <row r="185" spans="1:8" s="60" customFormat="1" ht="10.5" hidden="1" customHeight="1" x14ac:dyDescent="0.2">
      <c r="A185" s="24"/>
      <c r="B185" s="16"/>
      <c r="C185" s="55"/>
      <c r="D185" s="55"/>
      <c r="E185" s="55"/>
      <c r="F185" s="222"/>
      <c r="G185" s="182"/>
      <c r="H185" s="59"/>
    </row>
    <row r="186" spans="1:8" ht="10.5" customHeight="1" x14ac:dyDescent="0.2">
      <c r="A186" s="2"/>
      <c r="B186" s="41" t="s">
        <v>235</v>
      </c>
      <c r="C186" s="166">
        <v>6269083107.6700001</v>
      </c>
      <c r="D186" s="166">
        <v>4390330854.9499998</v>
      </c>
      <c r="E186" s="166">
        <v>10659413962.620001</v>
      </c>
      <c r="F186" s="342">
        <v>668816159.14999998</v>
      </c>
      <c r="G186" s="194">
        <v>1.9389043379897108E-2</v>
      </c>
      <c r="H186" s="69"/>
    </row>
    <row r="187" spans="1:8" ht="13.5" hidden="1" customHeight="1" x14ac:dyDescent="0.2">
      <c r="A187" s="2"/>
      <c r="B187" s="195" t="s">
        <v>164</v>
      </c>
      <c r="C187" s="55"/>
      <c r="D187" s="55"/>
      <c r="E187" s="55"/>
      <c r="F187" s="222"/>
      <c r="G187" s="185"/>
      <c r="H187" s="69"/>
    </row>
    <row r="188" spans="1:8" ht="10.5" hidden="1" customHeight="1" x14ac:dyDescent="0.2">
      <c r="A188" s="2"/>
      <c r="B188" s="81"/>
      <c r="C188" s="55"/>
      <c r="D188" s="55"/>
      <c r="E188" s="55"/>
      <c r="F188" s="222"/>
      <c r="G188" s="185"/>
      <c r="H188" s="69"/>
    </row>
    <row r="189" spans="1:8" ht="10.5" hidden="1" customHeight="1" x14ac:dyDescent="0.2">
      <c r="A189" s="2"/>
      <c r="B189" s="82" t="s">
        <v>80</v>
      </c>
      <c r="C189" s="55"/>
      <c r="D189" s="55"/>
      <c r="E189" s="55"/>
      <c r="F189" s="222"/>
      <c r="G189" s="185"/>
      <c r="H189" s="69"/>
    </row>
    <row r="190" spans="1:8" ht="10.5" hidden="1" customHeight="1" x14ac:dyDescent="0.2">
      <c r="A190" s="2"/>
      <c r="B190" s="82" t="s">
        <v>81</v>
      </c>
      <c r="C190" s="55"/>
      <c r="D190" s="55"/>
      <c r="E190" s="55"/>
      <c r="F190" s="222"/>
      <c r="G190" s="185"/>
      <c r="H190" s="69"/>
    </row>
    <row r="191" spans="1:8" ht="10.5" hidden="1" customHeight="1" x14ac:dyDescent="0.2">
      <c r="A191" s="2"/>
      <c r="B191" s="82"/>
      <c r="C191" s="55"/>
      <c r="D191" s="55"/>
      <c r="E191" s="55"/>
      <c r="F191" s="222"/>
      <c r="G191" s="185"/>
      <c r="H191" s="69"/>
    </row>
    <row r="192" spans="1:8" s="28" customFormat="1" ht="27.75" customHeight="1" x14ac:dyDescent="0.2">
      <c r="A192" s="54"/>
      <c r="B192" s="367" t="s">
        <v>165</v>
      </c>
      <c r="C192" s="401"/>
      <c r="D192" s="400">
        <v>235652010.52658212</v>
      </c>
      <c r="E192" s="400">
        <v>235652010.52658212</v>
      </c>
      <c r="F192" s="227"/>
      <c r="G192" s="355">
        <v>4.0523407074527507E-2</v>
      </c>
      <c r="H192" s="70"/>
    </row>
    <row r="193" spans="1:8" ht="10.5" customHeight="1" x14ac:dyDescent="0.2">
      <c r="A193" s="2"/>
      <c r="B193" s="84"/>
      <c r="C193" s="166"/>
      <c r="D193" s="166"/>
      <c r="E193" s="166"/>
      <c r="F193" s="342"/>
      <c r="G193" s="352"/>
      <c r="H193" s="69"/>
    </row>
    <row r="194" spans="1:8" x14ac:dyDescent="0.2">
      <c r="F194" s="350"/>
      <c r="G194" s="350"/>
    </row>
    <row r="195" spans="1:8" x14ac:dyDescent="0.2">
      <c r="F195" s="350"/>
      <c r="G195" s="350"/>
    </row>
    <row r="196" spans="1:8" x14ac:dyDescent="0.2">
      <c r="F196" s="350"/>
      <c r="G196" s="350"/>
    </row>
    <row r="197" spans="1:8" x14ac:dyDescent="0.2">
      <c r="F197" s="350"/>
      <c r="G197" s="350"/>
    </row>
    <row r="198" spans="1:8" x14ac:dyDescent="0.2">
      <c r="F198" s="350"/>
      <c r="G198" s="350"/>
    </row>
    <row r="199" spans="1:8" x14ac:dyDescent="0.2">
      <c r="F199" s="350"/>
      <c r="G199" s="350"/>
    </row>
    <row r="200" spans="1:8" x14ac:dyDescent="0.2">
      <c r="F200" s="350"/>
      <c r="G200" s="350"/>
    </row>
    <row r="201" spans="1:8" x14ac:dyDescent="0.2">
      <c r="F201" s="350"/>
      <c r="G201" s="350"/>
    </row>
    <row r="202" spans="1:8" x14ac:dyDescent="0.2">
      <c r="F202" s="350"/>
      <c r="G202" s="350"/>
    </row>
    <row r="203" spans="1:8" x14ac:dyDescent="0.2">
      <c r="F203" s="350"/>
      <c r="G203" s="350"/>
    </row>
    <row r="204" spans="1:8" x14ac:dyDescent="0.2">
      <c r="F204" s="350"/>
      <c r="G204" s="350"/>
    </row>
    <row r="205" spans="1:8" x14ac:dyDescent="0.2">
      <c r="F205" s="350"/>
      <c r="G205" s="350"/>
    </row>
    <row r="206" spans="1:8" x14ac:dyDescent="0.2">
      <c r="F206" s="350"/>
      <c r="G206" s="350"/>
    </row>
    <row r="207" spans="1:8" x14ac:dyDescent="0.2">
      <c r="F207" s="350"/>
      <c r="G207" s="350"/>
    </row>
    <row r="208" spans="1:8" x14ac:dyDescent="0.2">
      <c r="F208" s="350"/>
      <c r="G208" s="350"/>
    </row>
    <row r="209" spans="6:7" x14ac:dyDescent="0.2">
      <c r="F209" s="350"/>
      <c r="G209" s="350"/>
    </row>
    <row r="210" spans="6:7" x14ac:dyDescent="0.2">
      <c r="F210" s="350"/>
      <c r="G210" s="350"/>
    </row>
    <row r="211" spans="6:7" x14ac:dyDescent="0.2">
      <c r="F211" s="350"/>
      <c r="G211" s="350"/>
    </row>
    <row r="212" spans="6:7" x14ac:dyDescent="0.2">
      <c r="F212" s="350"/>
      <c r="G212" s="350"/>
    </row>
    <row r="213" spans="6:7" x14ac:dyDescent="0.2">
      <c r="F213" s="350"/>
      <c r="G213" s="350"/>
    </row>
    <row r="214" spans="6:7" x14ac:dyDescent="0.2">
      <c r="F214" s="350"/>
      <c r="G214" s="350"/>
    </row>
    <row r="215" spans="6:7" x14ac:dyDescent="0.2">
      <c r="F215" s="350"/>
      <c r="G215" s="350"/>
    </row>
    <row r="216" spans="6:7" x14ac:dyDescent="0.2">
      <c r="F216" s="350"/>
      <c r="G216" s="350"/>
    </row>
    <row r="217" spans="6:7" x14ac:dyDescent="0.2">
      <c r="F217" s="350"/>
      <c r="G217" s="350"/>
    </row>
    <row r="218" spans="6:7" x14ac:dyDescent="0.2">
      <c r="F218" s="350"/>
      <c r="G218" s="350"/>
    </row>
    <row r="219" spans="6:7" x14ac:dyDescent="0.2">
      <c r="F219" s="350"/>
      <c r="G219" s="350"/>
    </row>
    <row r="220" spans="6:7" x14ac:dyDescent="0.2">
      <c r="F220" s="350"/>
      <c r="G220" s="350"/>
    </row>
    <row r="221" spans="6:7" x14ac:dyDescent="0.2">
      <c r="F221" s="350"/>
      <c r="G221" s="350"/>
    </row>
    <row r="222" spans="6:7" x14ac:dyDescent="0.2">
      <c r="F222" s="350"/>
      <c r="G222" s="350"/>
    </row>
    <row r="223" spans="6:7" x14ac:dyDescent="0.2">
      <c r="F223" s="350"/>
      <c r="G223" s="350"/>
    </row>
    <row r="224" spans="6:7" x14ac:dyDescent="0.2">
      <c r="F224" s="350"/>
      <c r="G224" s="350"/>
    </row>
    <row r="225" spans="6:7" x14ac:dyDescent="0.2">
      <c r="F225" s="350"/>
      <c r="G225" s="350"/>
    </row>
    <row r="226" spans="6:7" x14ac:dyDescent="0.2">
      <c r="F226" s="350"/>
      <c r="G226" s="350"/>
    </row>
    <row r="227" spans="6:7" x14ac:dyDescent="0.2">
      <c r="F227" s="350"/>
      <c r="G227" s="350"/>
    </row>
    <row r="228" spans="6:7" x14ac:dyDescent="0.2">
      <c r="F228" s="350"/>
      <c r="G228" s="350"/>
    </row>
    <row r="229" spans="6:7" x14ac:dyDescent="0.2">
      <c r="F229" s="350"/>
      <c r="G229" s="350"/>
    </row>
    <row r="230" spans="6:7" x14ac:dyDescent="0.2">
      <c r="F230" s="350"/>
      <c r="G230" s="350"/>
    </row>
    <row r="231" spans="6:7" x14ac:dyDescent="0.2">
      <c r="F231" s="350"/>
      <c r="G231" s="350"/>
    </row>
    <row r="232" spans="6:7" x14ac:dyDescent="0.2">
      <c r="F232" s="350"/>
      <c r="G232" s="350"/>
    </row>
    <row r="233" spans="6:7" x14ac:dyDescent="0.2">
      <c r="F233" s="350"/>
      <c r="G233" s="350"/>
    </row>
    <row r="234" spans="6:7" x14ac:dyDescent="0.2">
      <c r="F234" s="350"/>
      <c r="G234" s="350"/>
    </row>
    <row r="235" spans="6:7" x14ac:dyDescent="0.2">
      <c r="F235" s="350"/>
      <c r="G235" s="350"/>
    </row>
    <row r="236" spans="6:7" x14ac:dyDescent="0.2">
      <c r="F236" s="350"/>
      <c r="G236" s="350"/>
    </row>
    <row r="237" spans="6:7" x14ac:dyDescent="0.2">
      <c r="F237" s="350"/>
      <c r="G237" s="350"/>
    </row>
    <row r="238" spans="6:7" x14ac:dyDescent="0.2">
      <c r="F238" s="350"/>
      <c r="G238" s="350"/>
    </row>
    <row r="239" spans="6:7" x14ac:dyDescent="0.2">
      <c r="F239" s="350"/>
      <c r="G239" s="350"/>
    </row>
    <row r="240" spans="6:7" x14ac:dyDescent="0.2">
      <c r="F240" s="350"/>
      <c r="G240" s="350"/>
    </row>
    <row r="241" spans="6:7" x14ac:dyDescent="0.2">
      <c r="F241" s="350"/>
      <c r="G241" s="350"/>
    </row>
    <row r="242" spans="6:7" x14ac:dyDescent="0.2">
      <c r="F242" s="350"/>
      <c r="G242" s="350"/>
    </row>
    <row r="243" spans="6:7" x14ac:dyDescent="0.2">
      <c r="F243" s="350"/>
      <c r="G243" s="350"/>
    </row>
    <row r="244" spans="6:7" x14ac:dyDescent="0.2">
      <c r="F244" s="350"/>
      <c r="G244" s="350"/>
    </row>
    <row r="245" spans="6:7" x14ac:dyDescent="0.2">
      <c r="F245" s="350"/>
      <c r="G245" s="350"/>
    </row>
    <row r="246" spans="6:7" x14ac:dyDescent="0.2">
      <c r="F246" s="350"/>
      <c r="G246" s="350"/>
    </row>
    <row r="247" spans="6:7" x14ac:dyDescent="0.2">
      <c r="F247" s="350"/>
      <c r="G247" s="350"/>
    </row>
    <row r="248" spans="6:7" x14ac:dyDescent="0.2">
      <c r="F248" s="350"/>
      <c r="G248" s="350"/>
    </row>
    <row r="249" spans="6:7" x14ac:dyDescent="0.2">
      <c r="F249" s="350"/>
      <c r="G249" s="350"/>
    </row>
    <row r="250" spans="6:7" x14ac:dyDescent="0.2">
      <c r="F250" s="350"/>
      <c r="G250" s="350"/>
    </row>
    <row r="251" spans="6:7" x14ac:dyDescent="0.2">
      <c r="F251" s="350"/>
      <c r="G251" s="350"/>
    </row>
    <row r="252" spans="6:7" x14ac:dyDescent="0.2">
      <c r="F252" s="350"/>
      <c r="G252" s="350"/>
    </row>
    <row r="253" spans="6:7" x14ac:dyDescent="0.2">
      <c r="F253" s="350"/>
      <c r="G253" s="350"/>
    </row>
    <row r="254" spans="6:7" x14ac:dyDescent="0.2">
      <c r="F254" s="350"/>
      <c r="G254" s="350"/>
    </row>
    <row r="255" spans="6:7" x14ac:dyDescent="0.2">
      <c r="F255" s="350"/>
      <c r="G255" s="350"/>
    </row>
    <row r="256" spans="6:7" x14ac:dyDescent="0.2">
      <c r="F256" s="350"/>
      <c r="G256" s="350"/>
    </row>
    <row r="257" spans="6:7" x14ac:dyDescent="0.2">
      <c r="F257" s="350"/>
      <c r="G257" s="350"/>
    </row>
    <row r="258" spans="6:7" x14ac:dyDescent="0.2">
      <c r="F258" s="350"/>
      <c r="G258" s="350"/>
    </row>
    <row r="259" spans="6:7" x14ac:dyDescent="0.2">
      <c r="F259" s="350"/>
      <c r="G259" s="350"/>
    </row>
    <row r="260" spans="6:7" x14ac:dyDescent="0.2">
      <c r="F260" s="350"/>
      <c r="G260" s="350"/>
    </row>
    <row r="261" spans="6:7" x14ac:dyDescent="0.2">
      <c r="F261" s="350"/>
      <c r="G261" s="350"/>
    </row>
    <row r="262" spans="6:7" x14ac:dyDescent="0.2">
      <c r="F262" s="350"/>
      <c r="G262" s="350"/>
    </row>
    <row r="263" spans="6:7" x14ac:dyDescent="0.2">
      <c r="F263" s="350"/>
      <c r="G263" s="350"/>
    </row>
    <row r="264" spans="6:7" x14ac:dyDescent="0.2">
      <c r="F264" s="350"/>
      <c r="G264" s="350"/>
    </row>
    <row r="265" spans="6:7" x14ac:dyDescent="0.2">
      <c r="F265" s="350"/>
      <c r="G265" s="350"/>
    </row>
    <row r="266" spans="6:7" x14ac:dyDescent="0.2">
      <c r="F266" s="350"/>
      <c r="G266" s="350"/>
    </row>
    <row r="267" spans="6:7" x14ac:dyDescent="0.2">
      <c r="F267" s="350"/>
      <c r="G267" s="350"/>
    </row>
    <row r="268" spans="6:7" x14ac:dyDescent="0.2">
      <c r="F268" s="350"/>
      <c r="G268" s="350"/>
    </row>
    <row r="269" spans="6:7" x14ac:dyDescent="0.2">
      <c r="F269" s="350"/>
      <c r="G269" s="350"/>
    </row>
    <row r="270" spans="6:7" x14ac:dyDescent="0.2">
      <c r="F270" s="350"/>
      <c r="G270" s="350"/>
    </row>
    <row r="271" spans="6:7" x14ac:dyDescent="0.2">
      <c r="F271" s="350"/>
      <c r="G271" s="350"/>
    </row>
    <row r="272" spans="6:7" x14ac:dyDescent="0.2">
      <c r="F272" s="350"/>
      <c r="G272" s="350"/>
    </row>
    <row r="273" spans="6:7" x14ac:dyDescent="0.2">
      <c r="F273" s="350"/>
      <c r="G273" s="350"/>
    </row>
    <row r="274" spans="6:7" x14ac:dyDescent="0.2">
      <c r="F274" s="350"/>
      <c r="G274" s="350"/>
    </row>
    <row r="275" spans="6:7" x14ac:dyDescent="0.2">
      <c r="F275" s="350"/>
      <c r="G275" s="350"/>
    </row>
    <row r="276" spans="6:7" x14ac:dyDescent="0.2">
      <c r="F276" s="350"/>
      <c r="G276" s="350"/>
    </row>
    <row r="277" spans="6:7" x14ac:dyDescent="0.2">
      <c r="F277" s="350"/>
      <c r="G277" s="350"/>
    </row>
    <row r="278" spans="6:7" x14ac:dyDescent="0.2">
      <c r="F278" s="350"/>
      <c r="G278" s="350"/>
    </row>
    <row r="279" spans="6:7" x14ac:dyDescent="0.2">
      <c r="F279" s="350"/>
      <c r="G279" s="350"/>
    </row>
    <row r="280" spans="6:7" x14ac:dyDescent="0.2">
      <c r="F280" s="350"/>
      <c r="G280" s="350"/>
    </row>
    <row r="281" spans="6:7" x14ac:dyDescent="0.2">
      <c r="F281" s="350"/>
      <c r="G281" s="350"/>
    </row>
    <row r="282" spans="6:7" x14ac:dyDescent="0.2">
      <c r="F282" s="350"/>
      <c r="G282" s="350"/>
    </row>
    <row r="283" spans="6:7" x14ac:dyDescent="0.2">
      <c r="F283" s="350"/>
      <c r="G283" s="350"/>
    </row>
    <row r="284" spans="6:7" x14ac:dyDescent="0.2">
      <c r="F284" s="350"/>
      <c r="G284" s="350"/>
    </row>
    <row r="285" spans="6:7" x14ac:dyDescent="0.2">
      <c r="F285" s="350"/>
      <c r="G285" s="350"/>
    </row>
    <row r="286" spans="6:7" x14ac:dyDescent="0.2">
      <c r="F286" s="350"/>
      <c r="G286" s="350"/>
    </row>
    <row r="287" spans="6:7" x14ac:dyDescent="0.2">
      <c r="F287" s="350"/>
      <c r="G287" s="350"/>
    </row>
    <row r="288" spans="6:7" x14ac:dyDescent="0.2">
      <c r="F288" s="350"/>
      <c r="G288" s="350"/>
    </row>
    <row r="289" spans="6:7" x14ac:dyDescent="0.2">
      <c r="F289" s="350"/>
      <c r="G289" s="350"/>
    </row>
    <row r="290" spans="6:7" x14ac:dyDescent="0.2">
      <c r="F290" s="350"/>
      <c r="G290" s="350"/>
    </row>
    <row r="291" spans="6:7" x14ac:dyDescent="0.2">
      <c r="F291" s="350"/>
      <c r="G291" s="350"/>
    </row>
    <row r="292" spans="6:7" x14ac:dyDescent="0.2">
      <c r="F292" s="350"/>
      <c r="G292" s="350"/>
    </row>
    <row r="293" spans="6:7" x14ac:dyDescent="0.2">
      <c r="F293" s="350"/>
      <c r="G293" s="350"/>
    </row>
    <row r="294" spans="6:7" x14ac:dyDescent="0.2">
      <c r="F294" s="350"/>
      <c r="G294" s="350"/>
    </row>
    <row r="295" spans="6:7" x14ac:dyDescent="0.2">
      <c r="F295" s="350"/>
      <c r="G295" s="350"/>
    </row>
    <row r="296" spans="6:7" x14ac:dyDescent="0.2">
      <c r="F296" s="350"/>
      <c r="G296" s="350"/>
    </row>
    <row r="297" spans="6:7" x14ac:dyDescent="0.2">
      <c r="F297" s="350"/>
      <c r="G297" s="350"/>
    </row>
    <row r="298" spans="6:7" x14ac:dyDescent="0.2">
      <c r="F298" s="350"/>
      <c r="G298" s="350"/>
    </row>
    <row r="299" spans="6:7" x14ac:dyDescent="0.2">
      <c r="F299" s="350"/>
      <c r="G299" s="350"/>
    </row>
    <row r="300" spans="6:7" x14ac:dyDescent="0.2">
      <c r="F300" s="350"/>
      <c r="G300" s="350"/>
    </row>
    <row r="301" spans="6:7" x14ac:dyDescent="0.2">
      <c r="F301" s="350"/>
      <c r="G301" s="350"/>
    </row>
    <row r="302" spans="6:7" x14ac:dyDescent="0.2">
      <c r="F302" s="350"/>
      <c r="G302" s="350"/>
    </row>
    <row r="303" spans="6:7" x14ac:dyDescent="0.2">
      <c r="F303" s="350"/>
    </row>
    <row r="304" spans="6:7" x14ac:dyDescent="0.2">
      <c r="F304" s="350"/>
    </row>
    <row r="305" spans="6:6" x14ac:dyDescent="0.2">
      <c r="F305" s="350"/>
    </row>
    <row r="306" spans="6:6" x14ac:dyDescent="0.2">
      <c r="F306" s="350"/>
    </row>
    <row r="307" spans="6:6" x14ac:dyDescent="0.2">
      <c r="F307" s="350"/>
    </row>
    <row r="308" spans="6:6" x14ac:dyDescent="0.2">
      <c r="F308" s="350"/>
    </row>
    <row r="309" spans="6:6" x14ac:dyDescent="0.2">
      <c r="F309" s="350"/>
    </row>
    <row r="310" spans="6:6" x14ac:dyDescent="0.2">
      <c r="F310" s="350"/>
    </row>
    <row r="311" spans="6:6" x14ac:dyDescent="0.2">
      <c r="F311" s="350"/>
    </row>
    <row r="312" spans="6:6" x14ac:dyDescent="0.2">
      <c r="F312" s="350"/>
    </row>
    <row r="313" spans="6:6" x14ac:dyDescent="0.2">
      <c r="F313" s="350"/>
    </row>
    <row r="314" spans="6:6" x14ac:dyDescent="0.2">
      <c r="F314" s="350"/>
    </row>
    <row r="315" spans="6:6" x14ac:dyDescent="0.2">
      <c r="F315" s="350"/>
    </row>
    <row r="316" spans="6:6" x14ac:dyDescent="0.2">
      <c r="F316" s="350"/>
    </row>
    <row r="317" spans="6:6" x14ac:dyDescent="0.2">
      <c r="F317" s="350"/>
    </row>
    <row r="318" spans="6:6" x14ac:dyDescent="0.2">
      <c r="F318" s="350"/>
    </row>
    <row r="319" spans="6:6" x14ac:dyDescent="0.2">
      <c r="F319" s="350"/>
    </row>
    <row r="320" spans="6:6" x14ac:dyDescent="0.2">
      <c r="F320" s="350"/>
    </row>
    <row r="321" spans="6:6" x14ac:dyDescent="0.2">
      <c r="F321" s="350"/>
    </row>
    <row r="322" spans="6:6" x14ac:dyDescent="0.2">
      <c r="F322" s="350"/>
    </row>
    <row r="323" spans="6:6" x14ac:dyDescent="0.2">
      <c r="F323" s="350"/>
    </row>
    <row r="324" spans="6:6" x14ac:dyDescent="0.2">
      <c r="F324" s="350"/>
    </row>
    <row r="325" spans="6:6" x14ac:dyDescent="0.2">
      <c r="F325" s="350"/>
    </row>
    <row r="326" spans="6:6" x14ac:dyDescent="0.2">
      <c r="F326" s="350"/>
    </row>
    <row r="327" spans="6:6" x14ac:dyDescent="0.2">
      <c r="F327" s="350"/>
    </row>
    <row r="328" spans="6:6" x14ac:dyDescent="0.2">
      <c r="F328" s="350"/>
    </row>
    <row r="329" spans="6:6" x14ac:dyDescent="0.2">
      <c r="F329" s="350"/>
    </row>
    <row r="330" spans="6:6" x14ac:dyDescent="0.2">
      <c r="F330" s="350"/>
    </row>
    <row r="331" spans="6:6" x14ac:dyDescent="0.2">
      <c r="F331" s="350"/>
    </row>
    <row r="332" spans="6:6" x14ac:dyDescent="0.2">
      <c r="F332" s="350"/>
    </row>
    <row r="333" spans="6:6" x14ac:dyDescent="0.2">
      <c r="F333" s="350"/>
    </row>
    <row r="334" spans="6:6" x14ac:dyDescent="0.2">
      <c r="F334" s="350"/>
    </row>
    <row r="335" spans="6:6" x14ac:dyDescent="0.2">
      <c r="F335" s="350"/>
    </row>
    <row r="336" spans="6:6" x14ac:dyDescent="0.2">
      <c r="F336" s="350"/>
    </row>
    <row r="337" spans="6:6" x14ac:dyDescent="0.2">
      <c r="F337" s="350"/>
    </row>
    <row r="338" spans="6:6" x14ac:dyDescent="0.2">
      <c r="F338" s="350"/>
    </row>
    <row r="339" spans="6:6" x14ac:dyDescent="0.2">
      <c r="F339" s="350"/>
    </row>
    <row r="340" spans="6:6" x14ac:dyDescent="0.2">
      <c r="F340" s="350"/>
    </row>
    <row r="341" spans="6:6" x14ac:dyDescent="0.2">
      <c r="F341" s="350"/>
    </row>
    <row r="342" spans="6:6" x14ac:dyDescent="0.2">
      <c r="F342" s="350"/>
    </row>
    <row r="343" spans="6:6" x14ac:dyDescent="0.2">
      <c r="F343" s="350"/>
    </row>
    <row r="344" spans="6:6" x14ac:dyDescent="0.2">
      <c r="F344" s="350"/>
    </row>
    <row r="345" spans="6:6" x14ac:dyDescent="0.2">
      <c r="F345" s="350"/>
    </row>
    <row r="346" spans="6:6" x14ac:dyDescent="0.2">
      <c r="F346" s="350"/>
    </row>
    <row r="347" spans="6:6" x14ac:dyDescent="0.2">
      <c r="F347" s="350"/>
    </row>
    <row r="348" spans="6:6" x14ac:dyDescent="0.2">
      <c r="F348" s="350"/>
    </row>
    <row r="349" spans="6:6" x14ac:dyDescent="0.2">
      <c r="F349" s="350"/>
    </row>
    <row r="350" spans="6:6" x14ac:dyDescent="0.2">
      <c r="F350" s="350"/>
    </row>
    <row r="351" spans="6:6" x14ac:dyDescent="0.2">
      <c r="F351" s="350"/>
    </row>
    <row r="352" spans="6:6" x14ac:dyDescent="0.2">
      <c r="F352" s="350"/>
    </row>
    <row r="353" spans="6:6" x14ac:dyDescent="0.2">
      <c r="F353" s="350"/>
    </row>
    <row r="354" spans="6:6" x14ac:dyDescent="0.2">
      <c r="F354" s="350"/>
    </row>
    <row r="355" spans="6:6" x14ac:dyDescent="0.2">
      <c r="F355" s="350"/>
    </row>
    <row r="356" spans="6:6" x14ac:dyDescent="0.2">
      <c r="F356" s="350"/>
    </row>
    <row r="357" spans="6:6" x14ac:dyDescent="0.2">
      <c r="F357" s="350"/>
    </row>
    <row r="358" spans="6:6" x14ac:dyDescent="0.2">
      <c r="F358" s="350"/>
    </row>
  </sheetData>
  <dataConsolidate/>
  <phoneticPr fontId="22" type="noConversion"/>
  <pageMargins left="0.19685039370078741" right="0.19685039370078741" top="0.27559055118110237" bottom="0.19685039370078741" header="0.31496062992125984" footer="0.51181102362204722"/>
  <pageSetup paperSize="9" scale="71" orientation="portrait" r:id="rId1"/>
  <headerFooter alignWithMargins="0">
    <oddFooter xml:space="preserve">&amp;R&amp;8
</oddFooter>
  </headerFooter>
  <rowBreaks count="1" manualBreakCount="1">
    <brk id="109" max="13"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67"/>
  <sheetViews>
    <sheetView showZeros="0" tabSelected="1" view="pageBreakPreview" topLeftCell="A187" zoomScaleNormal="100" workbookViewId="0">
      <selection activeCell="H198" sqref="H198"/>
    </sheetView>
  </sheetViews>
  <sheetFormatPr baseColWidth="10" defaultRowHeight="12.75" x14ac:dyDescent="0.2"/>
  <cols>
    <col min="1" max="1" width="84.42578125" style="630" bestFit="1" customWidth="1"/>
    <col min="2" max="2" width="13.7109375" style="630" customWidth="1"/>
    <col min="3" max="3" width="12.7109375" style="630" customWidth="1"/>
    <col min="4" max="4" width="13.140625" style="629" customWidth="1"/>
    <col min="5" max="16384" width="11.42578125" style="629"/>
  </cols>
  <sheetData>
    <row r="1" spans="1:4" ht="33.75" x14ac:dyDescent="0.2">
      <c r="A1" s="681"/>
      <c r="B1" s="680" t="s">
        <v>629</v>
      </c>
      <c r="C1" s="679" t="s">
        <v>628</v>
      </c>
      <c r="D1" s="679" t="s">
        <v>627</v>
      </c>
    </row>
    <row r="2" spans="1:4" ht="5.25" customHeight="1" x14ac:dyDescent="0.2">
      <c r="A2" s="678"/>
      <c r="B2" s="677"/>
      <c r="C2" s="677"/>
      <c r="D2" s="676"/>
    </row>
    <row r="3" spans="1:4" ht="5.25" customHeight="1" x14ac:dyDescent="0.2">
      <c r="A3" s="675"/>
      <c r="B3" s="674"/>
      <c r="C3" s="674"/>
      <c r="D3" s="673"/>
    </row>
    <row r="4" spans="1:4" ht="5.25" customHeight="1" x14ac:dyDescent="0.2">
      <c r="A4" s="675"/>
      <c r="B4" s="674"/>
      <c r="C4" s="674"/>
      <c r="D4" s="673"/>
    </row>
    <row r="5" spans="1:4" x14ac:dyDescent="0.2">
      <c r="A5" s="666" t="s">
        <v>88</v>
      </c>
      <c r="B5" s="674"/>
      <c r="C5" s="674"/>
      <c r="D5" s="673"/>
    </row>
    <row r="6" spans="1:4" x14ac:dyDescent="0.2">
      <c r="A6" s="667" t="s">
        <v>101</v>
      </c>
      <c r="B6" s="632">
        <v>80.468894430974402</v>
      </c>
      <c r="C6" s="632">
        <v>75.621108661008066</v>
      </c>
      <c r="D6" s="631">
        <v>80.566790882236788</v>
      </c>
    </row>
    <row r="7" spans="1:4" x14ac:dyDescent="0.2">
      <c r="A7" s="661" t="s">
        <v>614</v>
      </c>
      <c r="B7" s="632">
        <v>77.358249709520464</v>
      </c>
      <c r="C7" s="632">
        <v>77.972746231672801</v>
      </c>
      <c r="D7" s="631">
        <v>77.505660007836823</v>
      </c>
    </row>
    <row r="8" spans="1:4" x14ac:dyDescent="0.2">
      <c r="A8" s="661" t="s">
        <v>613</v>
      </c>
      <c r="B8" s="632">
        <v>93.791253796796511</v>
      </c>
      <c r="C8" s="632">
        <v>94.599219198442213</v>
      </c>
      <c r="D8" s="631">
        <v>94.142337541508255</v>
      </c>
    </row>
    <row r="9" spans="1:4" x14ac:dyDescent="0.2">
      <c r="A9" s="661" t="s">
        <v>626</v>
      </c>
      <c r="B9" s="632">
        <v>94.721190562168289</v>
      </c>
      <c r="C9" s="632">
        <v>94.445118176557813</v>
      </c>
      <c r="D9" s="631">
        <v>94.033787705082901</v>
      </c>
    </row>
    <row r="10" spans="1:4" x14ac:dyDescent="0.2">
      <c r="A10" s="672" t="s">
        <v>625</v>
      </c>
      <c r="B10" s="632">
        <v>81.368867917661277</v>
      </c>
      <c r="C10" s="632">
        <v>81.954490359354367</v>
      </c>
      <c r="D10" s="631">
        <v>81.514432022397074</v>
      </c>
    </row>
    <row r="11" spans="1:4" x14ac:dyDescent="0.2">
      <c r="A11" s="661" t="s">
        <v>621</v>
      </c>
      <c r="B11" s="632">
        <v>77.574799905322337</v>
      </c>
      <c r="C11" s="632">
        <v>76.530494012651658</v>
      </c>
      <c r="D11" s="631">
        <v>77.025752513221008</v>
      </c>
    </row>
    <row r="12" spans="1:4" x14ac:dyDescent="0.2">
      <c r="A12" s="661" t="s">
        <v>620</v>
      </c>
      <c r="B12" s="632">
        <v>72.203052545145297</v>
      </c>
      <c r="C12" s="632">
        <v>73.333333333333329</v>
      </c>
      <c r="D12" s="631">
        <v>72.185341131355571</v>
      </c>
    </row>
    <row r="13" spans="1:4" x14ac:dyDescent="0.2">
      <c r="A13" s="661" t="s">
        <v>619</v>
      </c>
      <c r="B13" s="632">
        <v>98.073321183074697</v>
      </c>
      <c r="C13" s="632">
        <v>99.489941625627893</v>
      </c>
      <c r="D13" s="631">
        <v>98.850793207710268</v>
      </c>
    </row>
    <row r="14" spans="1:4" x14ac:dyDescent="0.2">
      <c r="A14" s="661" t="s">
        <v>618</v>
      </c>
      <c r="B14" s="632">
        <v>81.439457688481227</v>
      </c>
      <c r="C14" s="632">
        <v>81.593946941666502</v>
      </c>
      <c r="D14" s="631">
        <v>81.290357153728166</v>
      </c>
    </row>
    <row r="15" spans="1:4" x14ac:dyDescent="0.2">
      <c r="A15" s="672" t="s">
        <v>617</v>
      </c>
      <c r="B15" s="632">
        <v>81.861638539013043</v>
      </c>
      <c r="C15" s="632">
        <v>82.980614306819007</v>
      </c>
      <c r="D15" s="631">
        <v>82.299411802722318</v>
      </c>
    </row>
    <row r="16" spans="1:4" x14ac:dyDescent="0.2">
      <c r="A16" s="661" t="s">
        <v>616</v>
      </c>
      <c r="B16" s="632">
        <v>72.44356395583624</v>
      </c>
      <c r="C16" s="632">
        <v>72.738173332395732</v>
      </c>
      <c r="D16" s="631">
        <v>71.685146001417692</v>
      </c>
    </row>
    <row r="17" spans="1:4" x14ac:dyDescent="0.2">
      <c r="A17" s="661" t="s">
        <v>604</v>
      </c>
      <c r="B17" s="632">
        <v>81.540580587466749</v>
      </c>
      <c r="C17" s="632">
        <v>82.102655464868633</v>
      </c>
      <c r="D17" s="631">
        <v>81.652152721890332</v>
      </c>
    </row>
    <row r="18" spans="1:4" x14ac:dyDescent="0.2">
      <c r="A18" s="661" t="s">
        <v>600</v>
      </c>
      <c r="B18" s="632">
        <v>95.545761316789438</v>
      </c>
      <c r="C18" s="632">
        <v>94.709843563062577</v>
      </c>
      <c r="D18" s="631">
        <v>95.062093603144575</v>
      </c>
    </row>
    <row r="19" spans="1:4" x14ac:dyDescent="0.2">
      <c r="A19" s="661" t="s">
        <v>598</v>
      </c>
      <c r="B19" s="632">
        <v>77.88892151627465</v>
      </c>
      <c r="C19" s="632">
        <v>78.772582756646926</v>
      </c>
      <c r="D19" s="631">
        <v>78.439245148373246</v>
      </c>
    </row>
    <row r="20" spans="1:4" ht="21.75" customHeight="1" x14ac:dyDescent="0.2">
      <c r="A20" s="666" t="s">
        <v>102</v>
      </c>
      <c r="B20" s="632"/>
      <c r="C20" s="632"/>
      <c r="D20" s="631"/>
    </row>
    <row r="21" spans="1:4" x14ac:dyDescent="0.2">
      <c r="A21" s="667" t="s">
        <v>108</v>
      </c>
      <c r="B21" s="632">
        <v>86.505183713706074</v>
      </c>
      <c r="C21" s="632">
        <v>86.071934896698224</v>
      </c>
      <c r="D21" s="631">
        <v>86.477917323145022</v>
      </c>
    </row>
    <row r="22" spans="1:4" x14ac:dyDescent="0.2">
      <c r="A22" s="661" t="s">
        <v>614</v>
      </c>
      <c r="B22" s="632">
        <v>78.757234106666246</v>
      </c>
      <c r="C22" s="632">
        <v>78.995501101716329</v>
      </c>
      <c r="D22" s="631">
        <v>78.836850448859735</v>
      </c>
    </row>
    <row r="23" spans="1:4" x14ac:dyDescent="0.2">
      <c r="A23" s="661" t="s">
        <v>613</v>
      </c>
      <c r="B23" s="632">
        <v>90.851609293367375</v>
      </c>
      <c r="C23" s="632">
        <v>90.358189761653179</v>
      </c>
      <c r="D23" s="631">
        <v>89.877355104889787</v>
      </c>
    </row>
    <row r="24" spans="1:4" x14ac:dyDescent="0.2">
      <c r="A24" s="661" t="s">
        <v>626</v>
      </c>
      <c r="B24" s="632">
        <v>96.155542951067488</v>
      </c>
      <c r="C24" s="632">
        <v>96.56715440723535</v>
      </c>
      <c r="D24" s="631">
        <v>96.396592792126199</v>
      </c>
    </row>
    <row r="25" spans="1:4" x14ac:dyDescent="0.2">
      <c r="A25" s="661" t="s">
        <v>625</v>
      </c>
      <c r="B25" s="632">
        <v>88.430465473568503</v>
      </c>
      <c r="C25" s="632">
        <v>88.917794721145356</v>
      </c>
      <c r="D25" s="631">
        <v>88.378172529493497</v>
      </c>
    </row>
    <row r="26" spans="1:4" x14ac:dyDescent="0.2">
      <c r="A26" s="661" t="s">
        <v>326</v>
      </c>
      <c r="B26" s="632">
        <v>98.34245282032505</v>
      </c>
      <c r="C26" s="632">
        <v>98.570891295706744</v>
      </c>
      <c r="D26" s="631">
        <v>98.332468232183615</v>
      </c>
    </row>
    <row r="27" spans="1:4" x14ac:dyDescent="0.2">
      <c r="A27" s="661" t="s">
        <v>327</v>
      </c>
      <c r="B27" s="632">
        <v>89.763964749121598</v>
      </c>
      <c r="C27" s="632">
        <v>89.442171528778445</v>
      </c>
      <c r="D27" s="631">
        <v>89.7307694044882</v>
      </c>
    </row>
    <row r="28" spans="1:4" x14ac:dyDescent="0.2">
      <c r="A28" s="661" t="s">
        <v>328</v>
      </c>
      <c r="B28" s="632">
        <v>99.860712905252981</v>
      </c>
      <c r="C28" s="632">
        <v>99.868712262368746</v>
      </c>
      <c r="D28" s="631">
        <v>99.865865900125542</v>
      </c>
    </row>
    <row r="29" spans="1:4" x14ac:dyDescent="0.2">
      <c r="A29" s="661" t="s">
        <v>329</v>
      </c>
      <c r="B29" s="632">
        <v>80.509563680881996</v>
      </c>
      <c r="C29" s="632">
        <v>80.782146269069372</v>
      </c>
      <c r="D29" s="631">
        <v>80.704555468187507</v>
      </c>
    </row>
    <row r="30" spans="1:4" x14ac:dyDescent="0.2">
      <c r="A30" s="661" t="s">
        <v>330</v>
      </c>
      <c r="B30" s="632">
        <v>88.183277117397012</v>
      </c>
      <c r="C30" s="632">
        <v>88.746151211729526</v>
      </c>
      <c r="D30" s="631">
        <v>88.261783658704445</v>
      </c>
    </row>
    <row r="31" spans="1:4" x14ac:dyDescent="0.2">
      <c r="A31" s="661" t="s">
        <v>331</v>
      </c>
      <c r="B31" s="632">
        <v>83.460012114749887</v>
      </c>
      <c r="C31" s="632">
        <v>83.384150158356334</v>
      </c>
      <c r="D31" s="631">
        <v>83.025927889016188</v>
      </c>
    </row>
    <row r="32" spans="1:4" x14ac:dyDescent="0.2">
      <c r="A32" s="661" t="s">
        <v>604</v>
      </c>
      <c r="B32" s="632">
        <v>88.466718783491473</v>
      </c>
      <c r="C32" s="632">
        <v>88.952876796081298</v>
      </c>
      <c r="D32" s="631">
        <v>88.413605527779865</v>
      </c>
    </row>
    <row r="33" spans="1:4" x14ac:dyDescent="0.2">
      <c r="A33" s="661" t="s">
        <v>603</v>
      </c>
      <c r="B33" s="632">
        <v>84.25506487757869</v>
      </c>
      <c r="C33" s="632">
        <v>79.59281265177647</v>
      </c>
      <c r="D33" s="631">
        <v>80.959010439310049</v>
      </c>
    </row>
    <row r="34" spans="1:4" x14ac:dyDescent="0.2">
      <c r="A34" s="661" t="s">
        <v>602</v>
      </c>
      <c r="B34" s="632"/>
      <c r="C34" s="632"/>
      <c r="D34" s="631"/>
    </row>
    <row r="35" spans="1:4" x14ac:dyDescent="0.2">
      <c r="A35" s="661" t="s">
        <v>601</v>
      </c>
      <c r="B35" s="632"/>
      <c r="C35" s="632"/>
      <c r="D35" s="631"/>
    </row>
    <row r="36" spans="1:4" x14ac:dyDescent="0.2">
      <c r="A36" s="661" t="s">
        <v>600</v>
      </c>
      <c r="B36" s="632">
        <v>97.871293911507664</v>
      </c>
      <c r="C36" s="632">
        <v>97.984691166474818</v>
      </c>
      <c r="D36" s="631">
        <v>98.01154694277983</v>
      </c>
    </row>
    <row r="37" spans="1:4" x14ac:dyDescent="0.2">
      <c r="A37" s="661" t="s">
        <v>598</v>
      </c>
      <c r="B37" s="632">
        <v>79.845838805729983</v>
      </c>
      <c r="C37" s="632">
        <v>80.868154269765398</v>
      </c>
      <c r="D37" s="631">
        <v>80.55144033109795</v>
      </c>
    </row>
    <row r="38" spans="1:4" x14ac:dyDescent="0.2">
      <c r="A38" s="661" t="s">
        <v>597</v>
      </c>
      <c r="B38" s="632">
        <v>100</v>
      </c>
      <c r="C38" s="632">
        <v>100</v>
      </c>
      <c r="D38" s="631">
        <v>100</v>
      </c>
    </row>
    <row r="39" spans="1:4" x14ac:dyDescent="0.2">
      <c r="A39" s="661" t="s">
        <v>596</v>
      </c>
      <c r="B39" s="632">
        <v>100</v>
      </c>
      <c r="C39" s="632">
        <v>100</v>
      </c>
      <c r="D39" s="631">
        <v>100</v>
      </c>
    </row>
    <row r="40" spans="1:4" x14ac:dyDescent="0.2">
      <c r="A40" s="659"/>
      <c r="B40" s="632"/>
      <c r="C40" s="632"/>
      <c r="D40" s="631"/>
    </row>
    <row r="41" spans="1:4" x14ac:dyDescent="0.2">
      <c r="A41" s="666" t="s">
        <v>122</v>
      </c>
      <c r="B41" s="632"/>
      <c r="C41" s="632"/>
      <c r="D41" s="631"/>
    </row>
    <row r="42" spans="1:4" x14ac:dyDescent="0.2">
      <c r="A42" s="667" t="s">
        <v>120</v>
      </c>
      <c r="B42" s="632">
        <v>73.364674750372785</v>
      </c>
      <c r="C42" s="632">
        <v>72.788254454620741</v>
      </c>
      <c r="D42" s="631">
        <v>73.61190322065805</v>
      </c>
    </row>
    <row r="43" spans="1:4" x14ac:dyDescent="0.2">
      <c r="A43" s="661" t="s">
        <v>614</v>
      </c>
      <c r="B43" s="632">
        <v>73.20701241965692</v>
      </c>
      <c r="C43" s="632">
        <v>73.712864070999188</v>
      </c>
      <c r="D43" s="631">
        <v>73.64358519323514</v>
      </c>
    </row>
    <row r="44" spans="1:4" x14ac:dyDescent="0.2">
      <c r="A44" s="661" t="s">
        <v>613</v>
      </c>
      <c r="B44" s="632">
        <v>77.087729583337023</v>
      </c>
      <c r="C44" s="632">
        <v>77.572005313194936</v>
      </c>
      <c r="D44" s="631">
        <v>77.659570211264153</v>
      </c>
    </row>
    <row r="45" spans="1:4" x14ac:dyDescent="0.2">
      <c r="A45" s="661" t="s">
        <v>599</v>
      </c>
      <c r="B45" s="632">
        <v>71.788841947484087</v>
      </c>
      <c r="C45" s="632">
        <v>71.985656655108471</v>
      </c>
      <c r="D45" s="631">
        <v>71.938137605170937</v>
      </c>
    </row>
    <row r="46" spans="1:4" x14ac:dyDescent="0.2">
      <c r="A46" s="666" t="s">
        <v>121</v>
      </c>
      <c r="B46" s="632"/>
      <c r="C46" s="632"/>
      <c r="D46" s="631"/>
    </row>
    <row r="47" spans="1:4" x14ac:dyDescent="0.2">
      <c r="A47" s="667" t="s">
        <v>119</v>
      </c>
      <c r="B47" s="632">
        <v>73.798803739996671</v>
      </c>
      <c r="C47" s="632">
        <v>67.16912695142851</v>
      </c>
      <c r="D47" s="631">
        <v>67.373259201723371</v>
      </c>
    </row>
    <row r="48" spans="1:4" x14ac:dyDescent="0.2">
      <c r="A48" s="661" t="s">
        <v>614</v>
      </c>
      <c r="B48" s="632">
        <v>70.201647094292696</v>
      </c>
      <c r="C48" s="632">
        <v>62.695041818358973</v>
      </c>
      <c r="D48" s="631">
        <v>62.778506366112452</v>
      </c>
    </row>
    <row r="49" spans="1:4" x14ac:dyDescent="0.2">
      <c r="A49" s="661" t="s">
        <v>613</v>
      </c>
      <c r="B49" s="632">
        <v>82.114283286513469</v>
      </c>
      <c r="C49" s="632">
        <v>75.498166602752704</v>
      </c>
      <c r="D49" s="631">
        <v>76.570656233812542</v>
      </c>
    </row>
    <row r="50" spans="1:4" x14ac:dyDescent="0.2">
      <c r="A50" s="661" t="s">
        <v>624</v>
      </c>
      <c r="B50" s="632">
        <v>69.57912000301873</v>
      </c>
      <c r="C50" s="632">
        <v>61.977743403439824</v>
      </c>
      <c r="D50" s="631">
        <v>62.059816562872541</v>
      </c>
    </row>
    <row r="51" spans="1:4" x14ac:dyDescent="0.2">
      <c r="A51" s="661" t="s">
        <v>595</v>
      </c>
      <c r="B51" s="632">
        <v>99.104690581210818</v>
      </c>
      <c r="C51" s="632">
        <v>98.803898569526012</v>
      </c>
      <c r="D51" s="631">
        <v>98.844112841287796</v>
      </c>
    </row>
    <row r="52" spans="1:4" x14ac:dyDescent="0.2">
      <c r="A52" s="661" t="s">
        <v>594</v>
      </c>
      <c r="B52" s="632">
        <v>78.439649355624439</v>
      </c>
      <c r="C52" s="632">
        <v>75.020318657998843</v>
      </c>
      <c r="D52" s="631">
        <v>74.107430698503364</v>
      </c>
    </row>
    <row r="53" spans="1:4" x14ac:dyDescent="0.2">
      <c r="A53" s="661" t="s">
        <v>593</v>
      </c>
      <c r="B53" s="632">
        <v>69.957779445385768</v>
      </c>
      <c r="C53" s="632">
        <v>62.40362089165825</v>
      </c>
      <c r="D53" s="631">
        <v>62.511617108051141</v>
      </c>
    </row>
    <row r="54" spans="1:4" x14ac:dyDescent="0.2">
      <c r="A54" s="661" t="s">
        <v>592</v>
      </c>
      <c r="B54" s="632">
        <v>70.324979971883494</v>
      </c>
      <c r="C54" s="632">
        <v>63.072773511104138</v>
      </c>
      <c r="D54" s="631">
        <v>63.112919831556582</v>
      </c>
    </row>
    <row r="55" spans="1:4" x14ac:dyDescent="0.2">
      <c r="A55" s="661" t="s">
        <v>591</v>
      </c>
      <c r="B55" s="632">
        <v>97.752136497437803</v>
      </c>
      <c r="C55" s="632">
        <v>97.508769597385182</v>
      </c>
      <c r="D55" s="631">
        <v>97.208544048971234</v>
      </c>
    </row>
    <row r="56" spans="1:4" x14ac:dyDescent="0.2">
      <c r="A56" s="659"/>
      <c r="B56" s="632"/>
      <c r="C56" s="632"/>
      <c r="D56" s="631"/>
    </row>
    <row r="57" spans="1:4" x14ac:dyDescent="0.2">
      <c r="A57" s="666" t="s">
        <v>623</v>
      </c>
      <c r="B57" s="632"/>
      <c r="C57" s="632"/>
      <c r="D57" s="631"/>
    </row>
    <row r="58" spans="1:4" x14ac:dyDescent="0.2">
      <c r="A58" s="667" t="s">
        <v>622</v>
      </c>
      <c r="B58" s="632">
        <v>76.884866373753169</v>
      </c>
      <c r="C58" s="632">
        <v>72.162222764057034</v>
      </c>
      <c r="D58" s="631">
        <v>74.402173541656509</v>
      </c>
    </row>
    <row r="59" spans="1:4" x14ac:dyDescent="0.2">
      <c r="A59" s="661" t="s">
        <v>614</v>
      </c>
      <c r="B59" s="632">
        <v>77.885450913605908</v>
      </c>
      <c r="C59" s="632">
        <v>77.545615772939541</v>
      </c>
      <c r="D59" s="631">
        <v>77.42171764293974</v>
      </c>
    </row>
    <row r="60" spans="1:4" x14ac:dyDescent="0.2">
      <c r="A60" s="661" t="s">
        <v>613</v>
      </c>
      <c r="B60" s="632">
        <v>95.940875347491712</v>
      </c>
      <c r="C60" s="632">
        <v>95.79518576425761</v>
      </c>
      <c r="D60" s="631">
        <v>95.774465457382192</v>
      </c>
    </row>
    <row r="61" spans="1:4" x14ac:dyDescent="0.2">
      <c r="A61" s="661" t="s">
        <v>612</v>
      </c>
      <c r="B61" s="632">
        <v>72.359582932483463</v>
      </c>
      <c r="C61" s="632">
        <v>65.916668068212743</v>
      </c>
      <c r="D61" s="631">
        <v>65.971727219327164</v>
      </c>
    </row>
    <row r="62" spans="1:4" x14ac:dyDescent="0.2">
      <c r="A62" s="661" t="s">
        <v>611</v>
      </c>
      <c r="B62" s="632">
        <v>79.627405838444247</v>
      </c>
      <c r="C62" s="632">
        <v>79.958017596715791</v>
      </c>
      <c r="D62" s="631">
        <v>79.732537203656619</v>
      </c>
    </row>
    <row r="63" spans="1:4" x14ac:dyDescent="0.2">
      <c r="A63" s="661" t="s">
        <v>621</v>
      </c>
      <c r="B63" s="632">
        <v>90.696658869523901</v>
      </c>
      <c r="C63" s="632">
        <v>89.035403225567762</v>
      </c>
      <c r="D63" s="631">
        <v>89.028251343500017</v>
      </c>
    </row>
    <row r="64" spans="1:4" x14ac:dyDescent="0.2">
      <c r="A64" s="661" t="s">
        <v>620</v>
      </c>
      <c r="B64" s="632">
        <v>91.023324977991351</v>
      </c>
      <c r="C64" s="632">
        <v>87.84502107578038</v>
      </c>
      <c r="D64" s="631">
        <v>91.140149487975492</v>
      </c>
    </row>
    <row r="65" spans="1:4" x14ac:dyDescent="0.2">
      <c r="A65" s="661" t="s">
        <v>619</v>
      </c>
      <c r="B65" s="632">
        <v>99.736573982399364</v>
      </c>
      <c r="C65" s="632">
        <v>99.617601704249282</v>
      </c>
      <c r="D65" s="631">
        <v>99.683607001036634</v>
      </c>
    </row>
    <row r="66" spans="1:4" x14ac:dyDescent="0.2">
      <c r="A66" s="661" t="s">
        <v>618</v>
      </c>
      <c r="B66" s="632">
        <v>77.182023978730825</v>
      </c>
      <c r="C66" s="632">
        <v>77.635625501061796</v>
      </c>
      <c r="D66" s="631">
        <v>77.52143883368467</v>
      </c>
    </row>
    <row r="67" spans="1:4" x14ac:dyDescent="0.2">
      <c r="A67" s="661" t="s">
        <v>617</v>
      </c>
      <c r="B67" s="632">
        <v>79.586983158756397</v>
      </c>
      <c r="C67" s="632">
        <v>80.228935018098539</v>
      </c>
      <c r="D67" s="631">
        <v>79.887880804616643</v>
      </c>
    </row>
    <row r="68" spans="1:4" x14ac:dyDescent="0.2">
      <c r="A68" s="661" t="s">
        <v>616</v>
      </c>
      <c r="B68" s="632">
        <v>76.979427415079087</v>
      </c>
      <c r="C68" s="632">
        <v>76.523578964353518</v>
      </c>
      <c r="D68" s="631">
        <v>76.708262065646124</v>
      </c>
    </row>
    <row r="69" spans="1:4" x14ac:dyDescent="0.2">
      <c r="A69" s="661" t="s">
        <v>604</v>
      </c>
      <c r="B69" s="632">
        <v>78.38790389566033</v>
      </c>
      <c r="C69" s="632">
        <v>77.60447361091542</v>
      </c>
      <c r="D69" s="631">
        <v>77.409966758095436</v>
      </c>
    </row>
    <row r="70" spans="1:4" x14ac:dyDescent="0.2">
      <c r="A70" s="661" t="s">
        <v>603</v>
      </c>
      <c r="B70" s="632">
        <v>79.480353204731273</v>
      </c>
      <c r="C70" s="632">
        <v>72.501614375815066</v>
      </c>
      <c r="D70" s="631">
        <v>71.745407614623019</v>
      </c>
    </row>
    <row r="71" spans="1:4" x14ac:dyDescent="0.2">
      <c r="A71" s="661" t="s">
        <v>602</v>
      </c>
      <c r="B71" s="632"/>
      <c r="C71" s="632"/>
      <c r="D71" s="631"/>
    </row>
    <row r="72" spans="1:4" x14ac:dyDescent="0.2">
      <c r="A72" s="661" t="s">
        <v>601</v>
      </c>
      <c r="B72" s="632"/>
      <c r="C72" s="632"/>
      <c r="D72" s="631"/>
    </row>
    <row r="73" spans="1:4" x14ac:dyDescent="0.2">
      <c r="A73" s="661" t="s">
        <v>600</v>
      </c>
      <c r="B73" s="632">
        <v>96.465462760611103</v>
      </c>
      <c r="C73" s="632">
        <v>96.487226331376149</v>
      </c>
      <c r="D73" s="631">
        <v>96.418681714571406</v>
      </c>
    </row>
    <row r="74" spans="1:4" x14ac:dyDescent="0.2">
      <c r="A74" s="661" t="s">
        <v>599</v>
      </c>
      <c r="B74" s="632">
        <v>72.069519650939398</v>
      </c>
      <c r="C74" s="632">
        <v>71.742282184041244</v>
      </c>
      <c r="D74" s="631">
        <v>72.00460032659565</v>
      </c>
    </row>
    <row r="75" spans="1:4" x14ac:dyDescent="0.2">
      <c r="A75" s="661" t="s">
        <v>598</v>
      </c>
      <c r="B75" s="632">
        <v>78.159265605177325</v>
      </c>
      <c r="C75" s="632">
        <v>78.634715857848619</v>
      </c>
      <c r="D75" s="631">
        <v>78.35374101270807</v>
      </c>
    </row>
    <row r="76" spans="1:4" x14ac:dyDescent="0.2">
      <c r="A76" s="661" t="s">
        <v>597</v>
      </c>
      <c r="B76" s="632"/>
      <c r="C76" s="632"/>
      <c r="D76" s="631"/>
    </row>
    <row r="77" spans="1:4" x14ac:dyDescent="0.2">
      <c r="A77" s="661" t="s">
        <v>596</v>
      </c>
      <c r="B77" s="632"/>
      <c r="C77" s="632"/>
      <c r="D77" s="631"/>
    </row>
    <row r="78" spans="1:4" x14ac:dyDescent="0.2">
      <c r="A78" s="661" t="s">
        <v>595</v>
      </c>
      <c r="B78" s="632">
        <v>99.417146534413362</v>
      </c>
      <c r="C78" s="632">
        <v>99.516150359182973</v>
      </c>
      <c r="D78" s="631">
        <v>99.525339748289838</v>
      </c>
    </row>
    <row r="79" spans="1:4" x14ac:dyDescent="0.2">
      <c r="A79" s="661" t="s">
        <v>594</v>
      </c>
      <c r="B79" s="632">
        <v>82.041831668359876</v>
      </c>
      <c r="C79" s="632">
        <v>77.968247022223451</v>
      </c>
      <c r="D79" s="631">
        <v>78.01083490945841</v>
      </c>
    </row>
    <row r="80" spans="1:4" x14ac:dyDescent="0.2">
      <c r="A80" s="661" t="s">
        <v>593</v>
      </c>
      <c r="B80" s="632">
        <v>70.225904260282732</v>
      </c>
      <c r="C80" s="632">
        <v>62.752262142507419</v>
      </c>
      <c r="D80" s="631">
        <v>62.836683719660073</v>
      </c>
    </row>
    <row r="81" spans="1:4" x14ac:dyDescent="0.2">
      <c r="A81" s="661" t="s">
        <v>592</v>
      </c>
      <c r="B81" s="632">
        <v>71.236033063031911</v>
      </c>
      <c r="C81" s="632">
        <v>64.194728745604621</v>
      </c>
      <c r="D81" s="631">
        <v>64.160888678234755</v>
      </c>
    </row>
    <row r="82" spans="1:4" x14ac:dyDescent="0.2">
      <c r="A82" s="661" t="s">
        <v>591</v>
      </c>
      <c r="B82" s="632">
        <v>97.621250241619165</v>
      </c>
      <c r="C82" s="632">
        <v>97.302604285088918</v>
      </c>
      <c r="D82" s="631">
        <v>97.084935272131702</v>
      </c>
    </row>
    <row r="83" spans="1:4" x14ac:dyDescent="0.2">
      <c r="A83" s="659"/>
      <c r="B83" s="632"/>
      <c r="C83" s="632"/>
      <c r="D83" s="631"/>
    </row>
    <row r="84" spans="1:4" s="120" customFormat="1" x14ac:dyDescent="0.2">
      <c r="A84" s="666" t="s">
        <v>6</v>
      </c>
      <c r="B84" s="632"/>
      <c r="C84" s="632"/>
      <c r="D84" s="631"/>
    </row>
    <row r="85" spans="1:4" x14ac:dyDescent="0.2">
      <c r="A85" s="667" t="s">
        <v>615</v>
      </c>
      <c r="B85" s="632">
        <v>82.083921622498551</v>
      </c>
      <c r="C85" s="632">
        <v>79.159992708705119</v>
      </c>
      <c r="D85" s="631">
        <v>80.888440687435022</v>
      </c>
    </row>
    <row r="86" spans="1:4" x14ac:dyDescent="0.2">
      <c r="A86" s="661" t="s">
        <v>614</v>
      </c>
      <c r="B86" s="632">
        <v>77.600527443782113</v>
      </c>
      <c r="C86" s="632">
        <v>77.796471226605277</v>
      </c>
      <c r="D86" s="631">
        <v>77.497305205154476</v>
      </c>
    </row>
    <row r="87" spans="1:4" x14ac:dyDescent="0.2">
      <c r="A87" s="661" t="s">
        <v>613</v>
      </c>
      <c r="B87" s="632">
        <v>93.75988117128847</v>
      </c>
      <c r="C87" s="632">
        <v>94.535470403610745</v>
      </c>
      <c r="D87" s="631">
        <v>94.087780803975278</v>
      </c>
    </row>
    <row r="88" spans="1:4" x14ac:dyDescent="0.2">
      <c r="A88" s="661" t="s">
        <v>612</v>
      </c>
      <c r="B88" s="632">
        <v>72.792101433579916</v>
      </c>
      <c r="C88" s="632">
        <v>66.75782992065264</v>
      </c>
      <c r="D88" s="631">
        <v>66.695931710738904</v>
      </c>
    </row>
    <row r="89" spans="1:4" x14ac:dyDescent="0.2">
      <c r="A89" s="661" t="s">
        <v>611</v>
      </c>
      <c r="B89" s="632">
        <v>87.822338689406251</v>
      </c>
      <c r="C89" s="632">
        <v>88.321553343338792</v>
      </c>
      <c r="D89" s="631">
        <v>87.774790656351328</v>
      </c>
    </row>
    <row r="90" spans="1:4" x14ac:dyDescent="0.2">
      <c r="A90" s="661" t="s">
        <v>610</v>
      </c>
      <c r="B90" s="632">
        <v>97.915448447807435</v>
      </c>
      <c r="C90" s="632">
        <v>98.05733765150832</v>
      </c>
      <c r="D90" s="631">
        <v>97.875491069443115</v>
      </c>
    </row>
    <row r="91" spans="1:4" x14ac:dyDescent="0.2">
      <c r="A91" s="661" t="s">
        <v>609</v>
      </c>
      <c r="B91" s="632">
        <v>89.739330387543788</v>
      </c>
      <c r="C91" s="632">
        <v>89.320227011972491</v>
      </c>
      <c r="D91" s="631">
        <v>89.704370662214345</v>
      </c>
    </row>
    <row r="92" spans="1:4" x14ac:dyDescent="0.2">
      <c r="A92" s="661" t="s">
        <v>608</v>
      </c>
      <c r="B92" s="632">
        <v>99.859236631146359</v>
      </c>
      <c r="C92" s="632">
        <v>99.86759872944026</v>
      </c>
      <c r="D92" s="631">
        <v>99.864718565839013</v>
      </c>
    </row>
    <row r="93" spans="1:4" x14ac:dyDescent="0.2">
      <c r="A93" s="661" t="s">
        <v>607</v>
      </c>
      <c r="B93" s="632">
        <v>80.54051507599803</v>
      </c>
      <c r="C93" s="632">
        <v>80.786322508573235</v>
      </c>
      <c r="D93" s="631">
        <v>80.69127606818644</v>
      </c>
    </row>
    <row r="94" spans="1:4" x14ac:dyDescent="0.2">
      <c r="A94" s="661" t="s">
        <v>606</v>
      </c>
      <c r="B94" s="632">
        <v>87.334602401899701</v>
      </c>
      <c r="C94" s="632">
        <v>87.934598184763843</v>
      </c>
      <c r="D94" s="631">
        <v>87.409026534525069</v>
      </c>
    </row>
    <row r="95" spans="1:4" x14ac:dyDescent="0.2">
      <c r="A95" s="661" t="s">
        <v>605</v>
      </c>
      <c r="B95" s="632">
        <v>83.296615466070989</v>
      </c>
      <c r="C95" s="632">
        <v>83.21466041383465</v>
      </c>
      <c r="D95" s="631">
        <v>82.855436012379357</v>
      </c>
    </row>
    <row r="96" spans="1:4" x14ac:dyDescent="0.2">
      <c r="A96" s="661" t="s">
        <v>604</v>
      </c>
      <c r="B96" s="632">
        <v>87.133266821023568</v>
      </c>
      <c r="C96" s="632">
        <v>87.303389782472905</v>
      </c>
      <c r="D96" s="631">
        <v>86.78347401982181</v>
      </c>
    </row>
    <row r="97" spans="1:4" x14ac:dyDescent="0.2">
      <c r="A97" s="661" t="s">
        <v>603</v>
      </c>
      <c r="B97" s="632">
        <v>83.896534052932012</v>
      </c>
      <c r="C97" s="632">
        <v>79.053235345651757</v>
      </c>
      <c r="D97" s="631">
        <v>80.23708812865722</v>
      </c>
    </row>
    <row r="98" spans="1:4" x14ac:dyDescent="0.2">
      <c r="A98" s="661" t="s">
        <v>602</v>
      </c>
      <c r="B98" s="632"/>
      <c r="C98" s="632"/>
      <c r="D98" s="631"/>
    </row>
    <row r="99" spans="1:4" x14ac:dyDescent="0.2">
      <c r="A99" s="661" t="s">
        <v>601</v>
      </c>
      <c r="B99" s="632"/>
      <c r="C99" s="632"/>
      <c r="D99" s="631"/>
    </row>
    <row r="100" spans="1:4" x14ac:dyDescent="0.2">
      <c r="A100" s="661" t="s">
        <v>600</v>
      </c>
      <c r="B100" s="632">
        <v>97.515955032959752</v>
      </c>
      <c r="C100" s="632">
        <v>97.524962418409302</v>
      </c>
      <c r="D100" s="631">
        <v>97.582260969916561</v>
      </c>
    </row>
    <row r="101" spans="1:4" x14ac:dyDescent="0.2">
      <c r="A101" s="661" t="s">
        <v>599</v>
      </c>
      <c r="B101" s="632">
        <v>71.798939177719959</v>
      </c>
      <c r="C101" s="632">
        <v>71.977075808830492</v>
      </c>
      <c r="D101" s="631">
        <v>71.940620715383915</v>
      </c>
    </row>
    <row r="102" spans="1:4" x14ac:dyDescent="0.2">
      <c r="A102" s="661" t="s">
        <v>598</v>
      </c>
      <c r="B102" s="632">
        <v>78.139477804725558</v>
      </c>
      <c r="C102" s="632">
        <v>78.9862664488505</v>
      </c>
      <c r="D102" s="631">
        <v>78.666743005767188</v>
      </c>
    </row>
    <row r="103" spans="1:4" x14ac:dyDescent="0.2">
      <c r="A103" s="661" t="s">
        <v>597</v>
      </c>
      <c r="B103" s="632">
        <v>100</v>
      </c>
      <c r="C103" s="632">
        <v>100</v>
      </c>
      <c r="D103" s="631">
        <v>100</v>
      </c>
    </row>
    <row r="104" spans="1:4" x14ac:dyDescent="0.2">
      <c r="A104" s="661" t="s">
        <v>596</v>
      </c>
      <c r="B104" s="632">
        <v>100</v>
      </c>
      <c r="C104" s="632">
        <v>100</v>
      </c>
      <c r="D104" s="631">
        <v>100</v>
      </c>
    </row>
    <row r="105" spans="1:4" x14ac:dyDescent="0.2">
      <c r="A105" s="661" t="s">
        <v>595</v>
      </c>
      <c r="B105" s="632">
        <v>99.181292528657096</v>
      </c>
      <c r="C105" s="632">
        <v>98.949576300655082</v>
      </c>
      <c r="D105" s="631">
        <v>98.995890938521129</v>
      </c>
    </row>
    <row r="106" spans="1:4" x14ac:dyDescent="0.2">
      <c r="A106" s="661" t="s">
        <v>594</v>
      </c>
      <c r="B106" s="632">
        <v>79.10688218489706</v>
      </c>
      <c r="C106" s="632">
        <v>75.523499257104461</v>
      </c>
      <c r="D106" s="631">
        <v>74.805449651526629</v>
      </c>
    </row>
    <row r="107" spans="1:4" x14ac:dyDescent="0.2">
      <c r="A107" s="661" t="s">
        <v>593</v>
      </c>
      <c r="B107" s="632">
        <v>70.000690780230315</v>
      </c>
      <c r="C107" s="632">
        <v>62.459682338032941</v>
      </c>
      <c r="D107" s="631">
        <v>62.564076491952889</v>
      </c>
    </row>
    <row r="108" spans="1:4" x14ac:dyDescent="0.2">
      <c r="A108" s="661" t="s">
        <v>592</v>
      </c>
      <c r="B108" s="632">
        <v>70.489335689162019</v>
      </c>
      <c r="C108" s="632">
        <v>63.280192122061585</v>
      </c>
      <c r="D108" s="631">
        <v>63.302133477761217</v>
      </c>
    </row>
    <row r="109" spans="1:4" ht="18.75" customHeight="1" x14ac:dyDescent="0.2">
      <c r="A109" s="671" t="s">
        <v>591</v>
      </c>
      <c r="B109" s="670">
        <v>97.739357623165205</v>
      </c>
      <c r="C109" s="670">
        <v>97.48661793191603</v>
      </c>
      <c r="D109" s="669">
        <v>97.196089406643594</v>
      </c>
    </row>
    <row r="110" spans="1:4" x14ac:dyDescent="0.2">
      <c r="A110" s="668" t="s">
        <v>590</v>
      </c>
      <c r="B110" s="643">
        <v>84.534166575335036</v>
      </c>
      <c r="C110" s="643">
        <v>84.175217821092644</v>
      </c>
      <c r="D110" s="642">
        <v>83.945013812090195</v>
      </c>
    </row>
    <row r="111" spans="1:4" x14ac:dyDescent="0.2">
      <c r="A111" s="666" t="s">
        <v>589</v>
      </c>
      <c r="B111" s="632"/>
      <c r="C111" s="632"/>
      <c r="D111" s="631"/>
    </row>
    <row r="112" spans="1:4" x14ac:dyDescent="0.2">
      <c r="A112" s="667" t="s">
        <v>588</v>
      </c>
      <c r="B112" s="632">
        <v>92.466507247439651</v>
      </c>
      <c r="C112" s="632">
        <v>91.164717461643335</v>
      </c>
      <c r="D112" s="631">
        <v>91.27138425036361</v>
      </c>
    </row>
    <row r="113" spans="1:4" x14ac:dyDescent="0.2">
      <c r="A113" s="661" t="s">
        <v>587</v>
      </c>
      <c r="B113" s="632">
        <v>91.290643661399784</v>
      </c>
      <c r="C113" s="632">
        <v>91.110704117778795</v>
      </c>
      <c r="D113" s="631">
        <v>91.116608667152505</v>
      </c>
    </row>
    <row r="114" spans="1:4" x14ac:dyDescent="0.2">
      <c r="A114" s="661" t="s">
        <v>126</v>
      </c>
      <c r="B114" s="632">
        <v>96.797095671173608</v>
      </c>
      <c r="C114" s="632">
        <v>96.514927297066677</v>
      </c>
      <c r="D114" s="631">
        <v>96.699860116760931</v>
      </c>
    </row>
    <row r="115" spans="1:4" ht="15" customHeight="1" x14ac:dyDescent="0.2">
      <c r="A115" s="667" t="s">
        <v>586</v>
      </c>
      <c r="B115" s="632">
        <v>76.385587870219624</v>
      </c>
      <c r="C115" s="632">
        <v>75.930969110517552</v>
      </c>
      <c r="D115" s="631">
        <v>76.092415261339525</v>
      </c>
    </row>
    <row r="116" spans="1:4" x14ac:dyDescent="0.2">
      <c r="A116" s="661" t="s">
        <v>585</v>
      </c>
      <c r="B116" s="632">
        <v>88.343760258928938</v>
      </c>
      <c r="C116" s="632">
        <v>87.442899691553691</v>
      </c>
      <c r="D116" s="631">
        <v>87.695707348026446</v>
      </c>
    </row>
    <row r="117" spans="1:4" x14ac:dyDescent="0.2">
      <c r="A117" s="661" t="s">
        <v>584</v>
      </c>
      <c r="B117" s="632">
        <v>96.275401226617333</v>
      </c>
      <c r="C117" s="632">
        <v>94.118908098187688</v>
      </c>
      <c r="D117" s="631">
        <v>95.448650966916631</v>
      </c>
    </row>
    <row r="118" spans="1:4" x14ac:dyDescent="0.2">
      <c r="A118" s="661" t="s">
        <v>583</v>
      </c>
      <c r="B118" s="632">
        <v>70.903517777689586</v>
      </c>
      <c r="C118" s="632">
        <v>70.288158873500223</v>
      </c>
      <c r="D118" s="631">
        <v>70.608775986192668</v>
      </c>
    </row>
    <row r="119" spans="1:4" ht="12" customHeight="1" x14ac:dyDescent="0.2">
      <c r="A119" s="667" t="s">
        <v>582</v>
      </c>
      <c r="B119" s="632">
        <v>82.889816271020138</v>
      </c>
      <c r="C119" s="632">
        <v>80.63320511862679</v>
      </c>
      <c r="D119" s="631">
        <v>81.164743155121883</v>
      </c>
    </row>
    <row r="120" spans="1:4" x14ac:dyDescent="0.2">
      <c r="A120" s="661" t="s">
        <v>581</v>
      </c>
      <c r="B120" s="632">
        <v>72.848261200586322</v>
      </c>
      <c r="C120" s="632">
        <v>73.023270978572995</v>
      </c>
      <c r="D120" s="631">
        <v>72.725650090147241</v>
      </c>
    </row>
    <row r="121" spans="1:4" x14ac:dyDescent="0.2">
      <c r="A121" s="661" t="s">
        <v>580</v>
      </c>
      <c r="B121" s="632">
        <v>66.564357861493988</v>
      </c>
      <c r="C121" s="632">
        <v>66.798213536916521</v>
      </c>
      <c r="D121" s="631">
        <v>66.793229624034595</v>
      </c>
    </row>
    <row r="122" spans="1:4" x14ac:dyDescent="0.2">
      <c r="A122" s="661" t="s">
        <v>579</v>
      </c>
      <c r="B122" s="632">
        <v>75.578009189474642</v>
      </c>
      <c r="C122" s="632">
        <v>63.092219167753562</v>
      </c>
      <c r="D122" s="631">
        <v>63.17248142974541</v>
      </c>
    </row>
    <row r="123" spans="1:4" x14ac:dyDescent="0.2">
      <c r="A123" s="661" t="s">
        <v>578</v>
      </c>
      <c r="B123" s="632">
        <v>95.336060854566171</v>
      </c>
      <c r="C123" s="632">
        <v>95.924821927021597</v>
      </c>
      <c r="D123" s="631">
        <v>96.474037775054541</v>
      </c>
    </row>
    <row r="124" spans="1:4" x14ac:dyDescent="0.2">
      <c r="A124" s="667" t="s">
        <v>577</v>
      </c>
      <c r="B124" s="632">
        <v>84.302055179891568</v>
      </c>
      <c r="C124" s="632">
        <v>83.629837751660702</v>
      </c>
      <c r="D124" s="631">
        <v>83.683205316262558</v>
      </c>
    </row>
    <row r="125" spans="1:4" x14ac:dyDescent="0.2">
      <c r="A125" s="661" t="s">
        <v>576</v>
      </c>
      <c r="B125" s="632">
        <v>93.766772965601717</v>
      </c>
      <c r="C125" s="632">
        <v>93.852196919188017</v>
      </c>
      <c r="D125" s="631">
        <v>93.766679737558718</v>
      </c>
    </row>
    <row r="126" spans="1:4" ht="19.5" customHeight="1" x14ac:dyDescent="0.2">
      <c r="A126" s="666" t="s">
        <v>145</v>
      </c>
      <c r="B126" s="632"/>
      <c r="C126" s="632"/>
      <c r="D126" s="631"/>
    </row>
    <row r="127" spans="1:4" x14ac:dyDescent="0.2">
      <c r="A127" s="664" t="s">
        <v>575</v>
      </c>
      <c r="B127" s="632">
        <v>71.334174930649425</v>
      </c>
      <c r="C127" s="632">
        <v>66.609486539372654</v>
      </c>
      <c r="D127" s="631">
        <v>68.786044527198825</v>
      </c>
    </row>
    <row r="128" spans="1:4" x14ac:dyDescent="0.2">
      <c r="A128" s="663" t="s">
        <v>574</v>
      </c>
      <c r="B128" s="632">
        <v>76.89693135474738</v>
      </c>
      <c r="C128" s="632">
        <v>76.483560496807627</v>
      </c>
      <c r="D128" s="631">
        <v>76.418875865550817</v>
      </c>
    </row>
    <row r="129" spans="1:4" x14ac:dyDescent="0.2">
      <c r="A129" s="663" t="s">
        <v>573</v>
      </c>
      <c r="B129" s="632">
        <v>77.782145799062818</v>
      </c>
      <c r="C129" s="632">
        <v>76.486637214465944</v>
      </c>
      <c r="D129" s="631">
        <v>76.319839182568359</v>
      </c>
    </row>
    <row r="130" spans="1:4" x14ac:dyDescent="0.2">
      <c r="A130" s="663" t="s">
        <v>572</v>
      </c>
      <c r="B130" s="632">
        <v>89.302932700720078</v>
      </c>
      <c r="C130" s="632">
        <v>89.708479216369099</v>
      </c>
      <c r="D130" s="631">
        <v>89.661568835873496</v>
      </c>
    </row>
    <row r="131" spans="1:4" ht="27" customHeight="1" x14ac:dyDescent="0.2">
      <c r="A131" s="666" t="s">
        <v>152</v>
      </c>
      <c r="B131" s="632"/>
      <c r="C131" s="632"/>
      <c r="D131" s="631"/>
    </row>
    <row r="132" spans="1:4" x14ac:dyDescent="0.2">
      <c r="A132" s="664" t="s">
        <v>571</v>
      </c>
      <c r="B132" s="632">
        <v>84.793032107923636</v>
      </c>
      <c r="C132" s="632">
        <v>84.820230242611032</v>
      </c>
      <c r="D132" s="631">
        <v>84.030979067815153</v>
      </c>
    </row>
    <row r="133" spans="1:4" x14ac:dyDescent="0.2">
      <c r="A133" s="663" t="s">
        <v>570</v>
      </c>
      <c r="B133" s="632">
        <v>55.91614070627724</v>
      </c>
      <c r="C133" s="632">
        <v>58.551874738562802</v>
      </c>
      <c r="D133" s="631">
        <v>57.866638846643994</v>
      </c>
    </row>
    <row r="134" spans="1:4" x14ac:dyDescent="0.2">
      <c r="A134" s="663" t="s">
        <v>569</v>
      </c>
      <c r="B134" s="632">
        <v>84.523135680798447</v>
      </c>
      <c r="C134" s="632">
        <v>88.133222211914088</v>
      </c>
      <c r="D134" s="631">
        <v>87.349594517822865</v>
      </c>
    </row>
    <row r="135" spans="1:4" x14ac:dyDescent="0.2">
      <c r="A135" s="663" t="s">
        <v>568</v>
      </c>
      <c r="B135" s="632">
        <v>49.674954737897451</v>
      </c>
      <c r="C135" s="632">
        <v>46.256959868447417</v>
      </c>
      <c r="D135" s="631">
        <v>44.978917219240152</v>
      </c>
    </row>
    <row r="136" spans="1:4" x14ac:dyDescent="0.2">
      <c r="A136" s="663" t="s">
        <v>567</v>
      </c>
      <c r="B136" s="632">
        <v>98.235544934692172</v>
      </c>
      <c r="C136" s="632">
        <v>100.00759785753498</v>
      </c>
      <c r="D136" s="631">
        <v>99.472004638407114</v>
      </c>
    </row>
    <row r="137" spans="1:4" ht="7.5" customHeight="1" x14ac:dyDescent="0.2">
      <c r="A137" s="665"/>
      <c r="B137" s="632"/>
      <c r="C137" s="632"/>
      <c r="D137" s="631"/>
    </row>
    <row r="138" spans="1:4" x14ac:dyDescent="0.2">
      <c r="A138" s="664" t="s">
        <v>153</v>
      </c>
      <c r="B138" s="632">
        <v>100</v>
      </c>
      <c r="C138" s="632">
        <v>100</v>
      </c>
      <c r="D138" s="631">
        <v>100</v>
      </c>
    </row>
    <row r="139" spans="1:4" ht="6" customHeight="1" x14ac:dyDescent="0.2">
      <c r="B139" s="632"/>
      <c r="C139" s="632"/>
      <c r="D139" s="631"/>
    </row>
    <row r="140" spans="1:4" x14ac:dyDescent="0.2">
      <c r="A140" s="664" t="s">
        <v>566</v>
      </c>
      <c r="B140" s="632">
        <v>84.01636394431435</v>
      </c>
      <c r="C140" s="632">
        <v>84.399916354759768</v>
      </c>
      <c r="D140" s="631">
        <v>84.16829332836376</v>
      </c>
    </row>
    <row r="141" spans="1:4" x14ac:dyDescent="0.2">
      <c r="A141" s="663" t="s">
        <v>565</v>
      </c>
      <c r="B141" s="632">
        <v>86.721015352889751</v>
      </c>
      <c r="C141" s="632">
        <v>86.874887027943331</v>
      </c>
      <c r="D141" s="631">
        <v>86.811937528800456</v>
      </c>
    </row>
    <row r="142" spans="1:4" x14ac:dyDescent="0.2">
      <c r="A142" s="663" t="s">
        <v>564</v>
      </c>
      <c r="B142" s="632">
        <v>64.428617978509862</v>
      </c>
      <c r="C142" s="632">
        <v>65.958368639238984</v>
      </c>
      <c r="D142" s="631">
        <v>65.95759882012851</v>
      </c>
    </row>
    <row r="143" spans="1:4" x14ac:dyDescent="0.2">
      <c r="A143" s="663" t="s">
        <v>563</v>
      </c>
      <c r="B143" s="632">
        <v>66.826725576755081</v>
      </c>
      <c r="C143" s="632">
        <v>67.17353493215596</v>
      </c>
      <c r="D143" s="631">
        <v>66.819398825794622</v>
      </c>
    </row>
    <row r="144" spans="1:4" x14ac:dyDescent="0.2">
      <c r="A144" s="664" t="s">
        <v>562</v>
      </c>
      <c r="B144" s="632">
        <v>80.184797464879068</v>
      </c>
      <c r="C144" s="632">
        <v>81.494402896391719</v>
      </c>
      <c r="D144" s="631">
        <v>80.67879110091593</v>
      </c>
    </row>
    <row r="145" spans="1:4" x14ac:dyDescent="0.2">
      <c r="A145" s="663" t="s">
        <v>561</v>
      </c>
      <c r="B145" s="632">
        <v>66.152113285788985</v>
      </c>
      <c r="C145" s="632">
        <v>66.391718687239859</v>
      </c>
      <c r="D145" s="631">
        <v>66.395631330804818</v>
      </c>
    </row>
    <row r="146" spans="1:4" x14ac:dyDescent="0.2">
      <c r="A146" s="663" t="s">
        <v>560</v>
      </c>
      <c r="B146" s="632">
        <v>83.924659060445109</v>
      </c>
      <c r="C146" s="632">
        <v>83.526145035537198</v>
      </c>
      <c r="D146" s="631">
        <v>82.856818871004123</v>
      </c>
    </row>
    <row r="147" spans="1:4" x14ac:dyDescent="0.2">
      <c r="A147" s="663" t="s">
        <v>559</v>
      </c>
      <c r="B147" s="632">
        <v>100</v>
      </c>
      <c r="C147" s="632">
        <v>100</v>
      </c>
      <c r="D147" s="631">
        <v>100</v>
      </c>
    </row>
    <row r="148" spans="1:4" x14ac:dyDescent="0.2">
      <c r="A148" s="663" t="s">
        <v>558</v>
      </c>
      <c r="B148" s="632">
        <v>93.430137544628735</v>
      </c>
      <c r="C148" s="632">
        <v>93.689358514139485</v>
      </c>
      <c r="D148" s="631">
        <v>93.596166699554473</v>
      </c>
    </row>
    <row r="149" spans="1:4" x14ac:dyDescent="0.2">
      <c r="A149" s="663" t="s">
        <v>557</v>
      </c>
      <c r="B149" s="632">
        <v>100</v>
      </c>
      <c r="C149" s="632">
        <v>100</v>
      </c>
      <c r="D149" s="631">
        <v>100</v>
      </c>
    </row>
    <row r="150" spans="1:4" x14ac:dyDescent="0.2">
      <c r="A150" s="663" t="s">
        <v>556</v>
      </c>
      <c r="B150" s="632"/>
      <c r="C150" s="632"/>
      <c r="D150" s="631"/>
    </row>
    <row r="151" spans="1:4" x14ac:dyDescent="0.2">
      <c r="A151" s="664" t="s">
        <v>555</v>
      </c>
      <c r="B151" s="632">
        <v>88.42176473391234</v>
      </c>
      <c r="C151" s="632">
        <v>88.940813858114595</v>
      </c>
      <c r="D151" s="631">
        <v>87.60204021988794</v>
      </c>
    </row>
    <row r="152" spans="1:4" x14ac:dyDescent="0.2">
      <c r="A152" s="663" t="s">
        <v>554</v>
      </c>
      <c r="B152" s="632">
        <v>88.42176473391234</v>
      </c>
      <c r="C152" s="632">
        <v>88.940813858114595</v>
      </c>
      <c r="D152" s="631">
        <v>87.60204021988794</v>
      </c>
    </row>
    <row r="153" spans="1:4" x14ac:dyDescent="0.2">
      <c r="A153" s="663" t="s">
        <v>553</v>
      </c>
      <c r="B153" s="632"/>
      <c r="C153" s="632"/>
      <c r="D153" s="631"/>
    </row>
    <row r="154" spans="1:4" x14ac:dyDescent="0.2">
      <c r="A154" s="663" t="s">
        <v>552</v>
      </c>
      <c r="B154" s="632">
        <v>100</v>
      </c>
      <c r="C154" s="632">
        <v>100</v>
      </c>
      <c r="D154" s="631">
        <v>100</v>
      </c>
    </row>
    <row r="155" spans="1:4" x14ac:dyDescent="0.2">
      <c r="A155" s="662" t="s">
        <v>551</v>
      </c>
      <c r="B155" s="632">
        <v>95.242117445125871</v>
      </c>
      <c r="C155" s="632">
        <v>94.812636207969831</v>
      </c>
      <c r="D155" s="632">
        <v>94.318742123779444</v>
      </c>
    </row>
    <row r="156" spans="1:4" x14ac:dyDescent="0.2">
      <c r="A156" s="661" t="s">
        <v>550</v>
      </c>
      <c r="B156" s="632">
        <v>81.757085009824266</v>
      </c>
      <c r="C156" s="632">
        <v>81.058265138031175</v>
      </c>
      <c r="D156" s="631">
        <v>80.714143388335046</v>
      </c>
    </row>
    <row r="157" spans="1:4" x14ac:dyDescent="0.2">
      <c r="A157" s="660" t="s">
        <v>549</v>
      </c>
      <c r="B157" s="632">
        <v>98.794607232035716</v>
      </c>
      <c r="C157" s="632">
        <v>100</v>
      </c>
      <c r="D157" s="631">
        <v>99.448744806562516</v>
      </c>
    </row>
    <row r="158" spans="1:4" x14ac:dyDescent="0.2">
      <c r="A158" s="660" t="s">
        <v>548</v>
      </c>
      <c r="B158" s="632">
        <v>100</v>
      </c>
      <c r="C158" s="632">
        <v>100</v>
      </c>
      <c r="D158" s="631">
        <v>100</v>
      </c>
    </row>
    <row r="159" spans="1:4" x14ac:dyDescent="0.2">
      <c r="A159" s="659" t="s">
        <v>547</v>
      </c>
      <c r="B159" s="632">
        <v>94.608823686932425</v>
      </c>
      <c r="C159" s="632">
        <v>93.935451772872909</v>
      </c>
      <c r="D159" s="631">
        <v>94.233713927257213</v>
      </c>
    </row>
    <row r="160" spans="1:4" x14ac:dyDescent="0.2">
      <c r="A160" s="658" t="s">
        <v>546</v>
      </c>
      <c r="B160" s="638">
        <v>83.773108746600641</v>
      </c>
      <c r="C160" s="638">
        <v>82.675625225515233</v>
      </c>
      <c r="D160" s="637">
        <v>82.970072634024234</v>
      </c>
    </row>
    <row r="161" spans="1:4" hidden="1" x14ac:dyDescent="0.2">
      <c r="A161" s="657" t="s">
        <v>545</v>
      </c>
      <c r="B161" s="643"/>
      <c r="C161" s="643"/>
      <c r="D161" s="642"/>
    </row>
    <row r="162" spans="1:4" hidden="1" x14ac:dyDescent="0.2">
      <c r="A162" s="656" t="s">
        <v>544</v>
      </c>
      <c r="B162" s="632">
        <v>89.084223153400671</v>
      </c>
      <c r="C162" s="632">
        <v>88.944502261535902</v>
      </c>
      <c r="D162" s="631">
        <v>88.860952418093447</v>
      </c>
    </row>
    <row r="163" spans="1:4" hidden="1" x14ac:dyDescent="0.2">
      <c r="A163" s="655" t="s">
        <v>543</v>
      </c>
      <c r="B163" s="632">
        <v>96.264933938570422</v>
      </c>
      <c r="C163" s="632">
        <v>96.812612203172904</v>
      </c>
      <c r="D163" s="631">
        <v>96.591170691845619</v>
      </c>
    </row>
    <row r="164" spans="1:4" hidden="1" x14ac:dyDescent="0.2">
      <c r="A164" s="655" t="s">
        <v>542</v>
      </c>
      <c r="B164" s="632">
        <v>99.928876382021969</v>
      </c>
      <c r="C164" s="632">
        <v>99.969966253186143</v>
      </c>
      <c r="D164" s="631">
        <v>99.984772728591807</v>
      </c>
    </row>
    <row r="165" spans="1:4" hidden="1" x14ac:dyDescent="0.2">
      <c r="A165" s="654" t="s">
        <v>541</v>
      </c>
      <c r="B165" s="632">
        <v>87.901595101484162</v>
      </c>
      <c r="C165" s="632">
        <v>87.609241244508169</v>
      </c>
      <c r="D165" s="631">
        <v>87.591466096808787</v>
      </c>
    </row>
    <row r="166" spans="1:4" x14ac:dyDescent="0.2">
      <c r="A166" s="653" t="s">
        <v>540</v>
      </c>
      <c r="B166" s="643"/>
      <c r="C166" s="643"/>
      <c r="D166" s="642"/>
    </row>
    <row r="167" spans="1:4" x14ac:dyDescent="0.2">
      <c r="A167" s="646" t="s">
        <v>539</v>
      </c>
      <c r="B167" s="632">
        <v>98.601077436875954</v>
      </c>
      <c r="C167" s="632">
        <v>98.709743519455756</v>
      </c>
      <c r="D167" s="631">
        <v>98.71352025943375</v>
      </c>
    </row>
    <row r="168" spans="1:4" ht="25.5" x14ac:dyDescent="0.2">
      <c r="A168" s="646" t="s">
        <v>52</v>
      </c>
      <c r="B168" s="632">
        <v>98.54370749426883</v>
      </c>
      <c r="C168" s="632">
        <v>98.584107658236704</v>
      </c>
      <c r="D168" s="631">
        <v>98.54023611687208</v>
      </c>
    </row>
    <row r="169" spans="1:4" x14ac:dyDescent="0.2">
      <c r="A169" s="646" t="s">
        <v>538</v>
      </c>
      <c r="B169" s="632">
        <v>99.212722265576787</v>
      </c>
      <c r="C169" s="632">
        <v>99.216969748584489</v>
      </c>
      <c r="D169" s="631">
        <v>99.190026483993449</v>
      </c>
    </row>
    <row r="170" spans="1:4" x14ac:dyDescent="0.2">
      <c r="A170" s="652" t="s">
        <v>537</v>
      </c>
      <c r="B170" s="632">
        <v>99.158133943258491</v>
      </c>
      <c r="C170" s="632">
        <v>99.077831301985782</v>
      </c>
      <c r="D170" s="631">
        <v>99.119195516124719</v>
      </c>
    </row>
    <row r="171" spans="1:4" ht="38.25" x14ac:dyDescent="0.2">
      <c r="A171" s="648" t="s">
        <v>536</v>
      </c>
      <c r="B171" s="632">
        <v>99.392119841569098</v>
      </c>
      <c r="C171" s="632">
        <v>99.403940840043788</v>
      </c>
      <c r="D171" s="631">
        <v>99.398933140184923</v>
      </c>
    </row>
    <row r="172" spans="1:4" x14ac:dyDescent="0.2">
      <c r="A172" s="648" t="s">
        <v>535</v>
      </c>
      <c r="B172" s="632">
        <v>99.827616088888021</v>
      </c>
      <c r="C172" s="632">
        <v>99.644443306377383</v>
      </c>
      <c r="D172" s="631">
        <v>99.672089724893581</v>
      </c>
    </row>
    <row r="173" spans="1:4" x14ac:dyDescent="0.2">
      <c r="A173" s="648" t="s">
        <v>534</v>
      </c>
      <c r="B173" s="632">
        <v>89.408957169247486</v>
      </c>
      <c r="C173" s="632">
        <v>89.854841624750335</v>
      </c>
      <c r="D173" s="631">
        <v>89.879963723455276</v>
      </c>
    </row>
    <row r="174" spans="1:4" x14ac:dyDescent="0.2">
      <c r="A174" s="648" t="s">
        <v>533</v>
      </c>
      <c r="B174" s="632">
        <v>91.237840132947539</v>
      </c>
      <c r="C174" s="632">
        <v>95.75060458877806</v>
      </c>
      <c r="D174" s="631">
        <v>94.953306016674404</v>
      </c>
    </row>
    <row r="175" spans="1:4" x14ac:dyDescent="0.2">
      <c r="A175" s="648" t="s">
        <v>532</v>
      </c>
      <c r="B175" s="632">
        <v>99.293615760189198</v>
      </c>
      <c r="C175" s="632">
        <v>99.292103680418322</v>
      </c>
      <c r="D175" s="631">
        <v>99.270715426353632</v>
      </c>
    </row>
    <row r="176" spans="1:4" ht="25.5" x14ac:dyDescent="0.2">
      <c r="A176" s="648" t="s">
        <v>531</v>
      </c>
      <c r="B176" s="632">
        <v>99.929285932224303</v>
      </c>
      <c r="C176" s="632">
        <v>99.941962186946782</v>
      </c>
      <c r="D176" s="631">
        <v>99.938177895272446</v>
      </c>
    </row>
    <row r="177" spans="1:4" x14ac:dyDescent="0.2">
      <c r="A177" s="648" t="s">
        <v>530</v>
      </c>
      <c r="B177" s="632">
        <v>100</v>
      </c>
      <c r="C177" s="632">
        <v>100</v>
      </c>
      <c r="D177" s="631">
        <v>100</v>
      </c>
    </row>
    <row r="178" spans="1:4" ht="25.5" x14ac:dyDescent="0.2">
      <c r="A178" s="648" t="s">
        <v>529</v>
      </c>
      <c r="B178" s="632">
        <v>100</v>
      </c>
      <c r="C178" s="632">
        <v>100</v>
      </c>
      <c r="D178" s="631">
        <v>100</v>
      </c>
    </row>
    <row r="179" spans="1:4" x14ac:dyDescent="0.2">
      <c r="A179" s="648" t="s">
        <v>528</v>
      </c>
      <c r="B179" s="632">
        <v>78.183267017576924</v>
      </c>
      <c r="C179" s="632"/>
      <c r="D179" s="631"/>
    </row>
    <row r="180" spans="1:4" x14ac:dyDescent="0.2">
      <c r="A180" s="648" t="s">
        <v>527</v>
      </c>
      <c r="B180" s="632">
        <v>84.696694058511099</v>
      </c>
      <c r="C180" s="632">
        <v>84.650303921131197</v>
      </c>
      <c r="D180" s="631">
        <v>84.828756763507812</v>
      </c>
    </row>
    <row r="181" spans="1:4" x14ac:dyDescent="0.2">
      <c r="A181" s="647" t="s">
        <v>526</v>
      </c>
      <c r="B181" s="632">
        <v>99.991139996545684</v>
      </c>
      <c r="C181" s="632">
        <v>99.992666381800333</v>
      </c>
      <c r="D181" s="631">
        <v>99.993429982137599</v>
      </c>
    </row>
    <row r="182" spans="1:4" x14ac:dyDescent="0.2">
      <c r="A182" s="645" t="s">
        <v>525</v>
      </c>
      <c r="B182" s="632">
        <v>99.985027105084328</v>
      </c>
      <c r="C182" s="632">
        <v>99.986454704448619</v>
      </c>
      <c r="D182" s="631">
        <v>99.988325648216431</v>
      </c>
    </row>
    <row r="183" spans="1:4" x14ac:dyDescent="0.2">
      <c r="A183" s="651" t="s">
        <v>524</v>
      </c>
      <c r="B183" s="632">
        <v>99.574089398889896</v>
      </c>
      <c r="C183" s="632">
        <v>99.710212057999343</v>
      </c>
      <c r="D183" s="631">
        <v>99.660478117665122</v>
      </c>
    </row>
    <row r="184" spans="1:4" x14ac:dyDescent="0.2">
      <c r="A184" s="650" t="s">
        <v>523</v>
      </c>
      <c r="B184" s="632">
        <v>100</v>
      </c>
      <c r="C184" s="632">
        <v>100</v>
      </c>
      <c r="D184" s="631">
        <v>100</v>
      </c>
    </row>
    <row r="185" spans="1:4" x14ac:dyDescent="0.2">
      <c r="A185" s="647" t="s">
        <v>522</v>
      </c>
      <c r="B185" s="632">
        <v>100</v>
      </c>
      <c r="C185" s="632">
        <v>100</v>
      </c>
      <c r="D185" s="631">
        <v>100</v>
      </c>
    </row>
    <row r="186" spans="1:4" x14ac:dyDescent="0.2">
      <c r="A186" s="651" t="s">
        <v>521</v>
      </c>
      <c r="B186" s="632">
        <v>100</v>
      </c>
      <c r="C186" s="632"/>
      <c r="D186" s="631">
        <v>100</v>
      </c>
    </row>
    <row r="187" spans="1:4" x14ac:dyDescent="0.2">
      <c r="A187" s="650" t="s">
        <v>520</v>
      </c>
      <c r="B187" s="632">
        <v>100</v>
      </c>
      <c r="C187" s="632">
        <v>100</v>
      </c>
      <c r="D187" s="631">
        <v>100</v>
      </c>
    </row>
    <row r="188" spans="1:4" x14ac:dyDescent="0.2">
      <c r="A188" s="647" t="s">
        <v>519</v>
      </c>
      <c r="B188" s="632"/>
      <c r="C188" s="632"/>
      <c r="D188" s="631"/>
    </row>
    <row r="189" spans="1:4" x14ac:dyDescent="0.2">
      <c r="A189" s="647" t="s">
        <v>518</v>
      </c>
      <c r="B189" s="632">
        <v>99.932356698649372</v>
      </c>
      <c r="C189" s="632">
        <v>99.926584697817788</v>
      </c>
      <c r="D189" s="631">
        <v>99.933012715431857</v>
      </c>
    </row>
    <row r="190" spans="1:4" x14ac:dyDescent="0.2">
      <c r="A190" s="645" t="s">
        <v>190</v>
      </c>
      <c r="B190" s="632">
        <v>99.890094126268224</v>
      </c>
      <c r="C190" s="632">
        <v>99.873560845309655</v>
      </c>
      <c r="D190" s="631">
        <v>99.884705198649669</v>
      </c>
    </row>
    <row r="191" spans="1:4" x14ac:dyDescent="0.2">
      <c r="A191" s="649" t="s">
        <v>517</v>
      </c>
      <c r="B191" s="632">
        <v>99.87068664291462</v>
      </c>
      <c r="C191" s="632">
        <v>99.853047162206977</v>
      </c>
      <c r="D191" s="631">
        <v>99.86508798418366</v>
      </c>
    </row>
    <row r="192" spans="1:4" x14ac:dyDescent="0.2">
      <c r="A192" s="648" t="s">
        <v>516</v>
      </c>
      <c r="B192" s="632">
        <v>99.998792969343398</v>
      </c>
      <c r="C192" s="632">
        <v>100</v>
      </c>
      <c r="D192" s="631">
        <v>100</v>
      </c>
    </row>
    <row r="193" spans="1:4" ht="25.5" hidden="1" x14ac:dyDescent="0.2">
      <c r="A193" s="646" t="s">
        <v>60</v>
      </c>
      <c r="B193" s="632">
        <v>100</v>
      </c>
      <c r="C193" s="632">
        <v>100</v>
      </c>
      <c r="D193" s="631">
        <v>100</v>
      </c>
    </row>
    <row r="194" spans="1:4" x14ac:dyDescent="0.2">
      <c r="A194" s="646" t="s">
        <v>515</v>
      </c>
      <c r="B194" s="632">
        <v>98.704184951437654</v>
      </c>
      <c r="C194" s="632">
        <v>99.164238515125575</v>
      </c>
      <c r="D194" s="631">
        <v>99.316339582698461</v>
      </c>
    </row>
    <row r="195" spans="1:4" x14ac:dyDescent="0.2">
      <c r="A195" s="646" t="s">
        <v>514</v>
      </c>
      <c r="B195" s="632">
        <v>99.993195314458163</v>
      </c>
      <c r="C195" s="632">
        <v>99.999115032867536</v>
      </c>
      <c r="D195" s="631">
        <v>99.998829821467368</v>
      </c>
    </row>
    <row r="196" spans="1:4" x14ac:dyDescent="0.2">
      <c r="A196" s="645" t="s">
        <v>62</v>
      </c>
      <c r="B196" s="632">
        <v>98.208408490473659</v>
      </c>
      <c r="C196" s="632">
        <v>98.896641485234355</v>
      </c>
      <c r="D196" s="631">
        <v>99.042357165921686</v>
      </c>
    </row>
    <row r="197" spans="1:4" x14ac:dyDescent="0.2">
      <c r="A197" s="647" t="s">
        <v>513</v>
      </c>
      <c r="B197" s="632">
        <v>100</v>
      </c>
      <c r="C197" s="632"/>
      <c r="D197" s="631"/>
    </row>
    <row r="198" spans="1:4" x14ac:dyDescent="0.2">
      <c r="A198" s="646" t="s">
        <v>512</v>
      </c>
      <c r="B198" s="632">
        <v>98.57802079242721</v>
      </c>
      <c r="C198" s="632">
        <v>98.300529427823861</v>
      </c>
      <c r="D198" s="631">
        <v>98.47187984175946</v>
      </c>
    </row>
    <row r="199" spans="1:4" x14ac:dyDescent="0.2">
      <c r="A199" s="646" t="s">
        <v>511</v>
      </c>
      <c r="B199" s="632">
        <v>98.389766581115325</v>
      </c>
      <c r="C199" s="632">
        <v>98.539915119772374</v>
      </c>
      <c r="D199" s="631">
        <v>98.466211150196813</v>
      </c>
    </row>
    <row r="200" spans="1:4" x14ac:dyDescent="0.2">
      <c r="A200" s="645" t="s">
        <v>64</v>
      </c>
      <c r="B200" s="632">
        <v>98.560116887071047</v>
      </c>
      <c r="C200" s="632">
        <v>98.173249503010851</v>
      </c>
      <c r="D200" s="631">
        <v>98.474398215385534</v>
      </c>
    </row>
    <row r="201" spans="1:4" ht="12.75" customHeight="1" x14ac:dyDescent="0.2">
      <c r="A201" s="645"/>
      <c r="B201" s="632"/>
      <c r="C201" s="632"/>
      <c r="D201" s="631"/>
    </row>
    <row r="202" spans="1:4" x14ac:dyDescent="0.2">
      <c r="A202" s="644" t="s">
        <v>510</v>
      </c>
      <c r="B202" s="643"/>
      <c r="C202" s="643"/>
      <c r="D202" s="642"/>
    </row>
    <row r="203" spans="1:4" x14ac:dyDescent="0.2">
      <c r="A203" s="641" t="s">
        <v>509</v>
      </c>
      <c r="B203" s="632"/>
      <c r="C203" s="632"/>
      <c r="D203" s="631"/>
    </row>
    <row r="204" spans="1:4" x14ac:dyDescent="0.2">
      <c r="A204" s="641" t="s">
        <v>508</v>
      </c>
      <c r="B204" s="632"/>
      <c r="C204" s="632"/>
      <c r="D204" s="631"/>
    </row>
    <row r="205" spans="1:4" x14ac:dyDescent="0.2">
      <c r="A205" s="641" t="s">
        <v>507</v>
      </c>
      <c r="B205" s="632"/>
      <c r="C205" s="632"/>
      <c r="D205" s="631"/>
    </row>
    <row r="206" spans="1:4" ht="21" hidden="1" customHeight="1" x14ac:dyDescent="0.2">
      <c r="A206" s="641" t="s">
        <v>506</v>
      </c>
      <c r="B206" s="632"/>
      <c r="C206" s="632"/>
      <c r="D206" s="631"/>
    </row>
    <row r="207" spans="1:4" ht="18" customHeight="1" x14ac:dyDescent="0.2">
      <c r="A207" s="640" t="s">
        <v>505</v>
      </c>
      <c r="B207" s="638">
        <v>86.639138593696259</v>
      </c>
      <c r="C207" s="638">
        <v>85.82895475778048</v>
      </c>
      <c r="D207" s="637">
        <v>85.974881712127441</v>
      </c>
    </row>
    <row r="208" spans="1:4" ht="36.75" hidden="1" customHeight="1" x14ac:dyDescent="0.2">
      <c r="A208" s="639"/>
      <c r="B208" s="638"/>
      <c r="C208" s="638"/>
      <c r="D208" s="637"/>
    </row>
    <row r="209" spans="1:4" hidden="1" x14ac:dyDescent="0.2">
      <c r="A209" s="636"/>
      <c r="B209" s="635"/>
      <c r="C209" s="635"/>
      <c r="D209" s="635"/>
    </row>
    <row r="210" spans="1:4" x14ac:dyDescent="0.2">
      <c r="A210" s="634" t="s">
        <v>504</v>
      </c>
      <c r="B210" s="633"/>
      <c r="C210" s="633"/>
      <c r="D210" s="633"/>
    </row>
    <row r="211" spans="1:4" x14ac:dyDescent="0.2">
      <c r="B211" s="632"/>
      <c r="C211" s="632"/>
      <c r="D211" s="631"/>
    </row>
    <row r="212" spans="1:4" x14ac:dyDescent="0.2">
      <c r="B212" s="632"/>
      <c r="C212" s="632"/>
      <c r="D212" s="631"/>
    </row>
    <row r="213" spans="1:4" x14ac:dyDescent="0.2">
      <c r="B213" s="632"/>
      <c r="C213" s="632"/>
      <c r="D213" s="631"/>
    </row>
    <row r="214" spans="1:4" x14ac:dyDescent="0.2">
      <c r="B214" s="632"/>
      <c r="C214" s="632"/>
      <c r="D214" s="631"/>
    </row>
    <row r="215" spans="1:4" x14ac:dyDescent="0.2">
      <c r="B215" s="632"/>
      <c r="C215" s="632"/>
      <c r="D215" s="631"/>
    </row>
    <row r="216" spans="1:4" x14ac:dyDescent="0.2">
      <c r="B216" s="632"/>
      <c r="C216" s="632"/>
      <c r="D216" s="631"/>
    </row>
    <row r="217" spans="1:4" x14ac:dyDescent="0.2">
      <c r="B217" s="632"/>
      <c r="C217" s="632"/>
      <c r="D217" s="631"/>
    </row>
    <row r="218" spans="1:4" x14ac:dyDescent="0.2">
      <c r="B218" s="632"/>
      <c r="C218" s="632"/>
      <c r="D218" s="631"/>
    </row>
    <row r="219" spans="1:4" x14ac:dyDescent="0.2">
      <c r="B219" s="632"/>
      <c r="C219" s="632"/>
      <c r="D219" s="631"/>
    </row>
    <row r="220" spans="1:4" x14ac:dyDescent="0.2">
      <c r="B220" s="632"/>
      <c r="C220" s="632"/>
      <c r="D220" s="631"/>
    </row>
    <row r="221" spans="1:4" x14ac:dyDescent="0.2">
      <c r="B221" s="632"/>
      <c r="C221" s="632"/>
      <c r="D221" s="631"/>
    </row>
    <row r="222" spans="1:4" x14ac:dyDescent="0.2">
      <c r="B222" s="632"/>
      <c r="C222" s="632"/>
      <c r="D222" s="631"/>
    </row>
    <row r="223" spans="1:4" x14ac:dyDescent="0.2">
      <c r="B223" s="632"/>
      <c r="C223" s="632"/>
      <c r="D223" s="631"/>
    </row>
    <row r="224" spans="1:4" x14ac:dyDescent="0.2">
      <c r="B224" s="632"/>
      <c r="C224" s="632"/>
      <c r="D224" s="631"/>
    </row>
    <row r="225" spans="2:4" x14ac:dyDescent="0.2">
      <c r="B225" s="632"/>
      <c r="C225" s="632"/>
      <c r="D225" s="631"/>
    </row>
    <row r="226" spans="2:4" x14ac:dyDescent="0.2">
      <c r="B226" s="632"/>
      <c r="C226" s="632"/>
      <c r="D226" s="631"/>
    </row>
    <row r="227" spans="2:4" x14ac:dyDescent="0.2">
      <c r="B227" s="632"/>
      <c r="C227" s="632"/>
      <c r="D227" s="631"/>
    </row>
    <row r="228" spans="2:4" x14ac:dyDescent="0.2">
      <c r="B228" s="632"/>
      <c r="C228" s="632"/>
      <c r="D228" s="631"/>
    </row>
    <row r="229" spans="2:4" x14ac:dyDescent="0.2">
      <c r="B229" s="632"/>
      <c r="C229" s="632"/>
      <c r="D229" s="631"/>
    </row>
    <row r="230" spans="2:4" x14ac:dyDescent="0.2">
      <c r="B230" s="632"/>
      <c r="C230" s="632"/>
      <c r="D230" s="631"/>
    </row>
    <row r="231" spans="2:4" x14ac:dyDescent="0.2">
      <c r="B231" s="632"/>
      <c r="C231" s="632"/>
      <c r="D231" s="631"/>
    </row>
    <row r="232" spans="2:4" x14ac:dyDescent="0.2">
      <c r="B232" s="632"/>
      <c r="C232" s="632"/>
      <c r="D232" s="631"/>
    </row>
    <row r="233" spans="2:4" x14ac:dyDescent="0.2">
      <c r="B233" s="632"/>
      <c r="C233" s="632"/>
      <c r="D233" s="631"/>
    </row>
    <row r="234" spans="2:4" x14ac:dyDescent="0.2">
      <c r="B234" s="632"/>
      <c r="C234" s="632"/>
      <c r="D234" s="631"/>
    </row>
    <row r="235" spans="2:4" x14ac:dyDescent="0.2">
      <c r="B235" s="632"/>
      <c r="C235" s="632"/>
      <c r="D235" s="631"/>
    </row>
    <row r="236" spans="2:4" x14ac:dyDescent="0.2">
      <c r="B236" s="632"/>
      <c r="C236" s="632"/>
      <c r="D236" s="631"/>
    </row>
    <row r="237" spans="2:4" x14ac:dyDescent="0.2">
      <c r="B237" s="632"/>
      <c r="C237" s="632"/>
      <c r="D237" s="631"/>
    </row>
    <row r="238" spans="2:4" x14ac:dyDescent="0.2">
      <c r="B238" s="632"/>
      <c r="C238" s="632"/>
      <c r="D238" s="631"/>
    </row>
    <row r="239" spans="2:4" x14ac:dyDescent="0.2">
      <c r="B239" s="632"/>
      <c r="C239" s="632"/>
      <c r="D239" s="631"/>
    </row>
    <row r="240" spans="2:4" x14ac:dyDescent="0.2">
      <c r="B240" s="632"/>
      <c r="C240" s="632"/>
      <c r="D240" s="631"/>
    </row>
    <row r="241" spans="2:4" x14ac:dyDescent="0.2">
      <c r="B241" s="632"/>
      <c r="C241" s="632"/>
      <c r="D241" s="631"/>
    </row>
    <row r="242" spans="2:4" x14ac:dyDescent="0.2">
      <c r="B242" s="632"/>
      <c r="C242" s="632"/>
      <c r="D242" s="631"/>
    </row>
    <row r="243" spans="2:4" x14ac:dyDescent="0.2">
      <c r="B243" s="632"/>
      <c r="C243" s="632"/>
      <c r="D243" s="631"/>
    </row>
    <row r="244" spans="2:4" x14ac:dyDescent="0.2">
      <c r="B244" s="632"/>
      <c r="C244" s="632"/>
      <c r="D244" s="631"/>
    </row>
    <row r="245" spans="2:4" x14ac:dyDescent="0.2">
      <c r="B245" s="632"/>
      <c r="C245" s="632"/>
      <c r="D245" s="631"/>
    </row>
    <row r="246" spans="2:4" x14ac:dyDescent="0.2">
      <c r="B246" s="632"/>
      <c r="C246" s="632"/>
      <c r="D246" s="631"/>
    </row>
    <row r="247" spans="2:4" x14ac:dyDescent="0.2">
      <c r="B247" s="632"/>
      <c r="C247" s="632"/>
      <c r="D247" s="631"/>
    </row>
    <row r="248" spans="2:4" x14ac:dyDescent="0.2">
      <c r="B248" s="632"/>
      <c r="C248" s="632"/>
      <c r="D248" s="631"/>
    </row>
    <row r="249" spans="2:4" x14ac:dyDescent="0.2">
      <c r="B249" s="632"/>
      <c r="C249" s="632"/>
      <c r="D249" s="631"/>
    </row>
    <row r="250" spans="2:4" x14ac:dyDescent="0.2">
      <c r="B250" s="632"/>
      <c r="C250" s="632"/>
      <c r="D250" s="631"/>
    </row>
    <row r="251" spans="2:4" x14ac:dyDescent="0.2">
      <c r="B251" s="632"/>
      <c r="C251" s="632"/>
      <c r="D251" s="631"/>
    </row>
    <row r="252" spans="2:4" x14ac:dyDescent="0.2">
      <c r="B252" s="632"/>
      <c r="C252" s="632"/>
      <c r="D252" s="631"/>
    </row>
    <row r="253" spans="2:4" x14ac:dyDescent="0.2">
      <c r="B253" s="632"/>
      <c r="C253" s="632"/>
      <c r="D253" s="631"/>
    </row>
    <row r="254" spans="2:4" x14ac:dyDescent="0.2">
      <c r="B254" s="632"/>
      <c r="C254" s="632"/>
      <c r="D254" s="631"/>
    </row>
    <row r="255" spans="2:4" x14ac:dyDescent="0.2">
      <c r="B255" s="632"/>
      <c r="C255" s="632"/>
      <c r="D255" s="631"/>
    </row>
    <row r="256" spans="2:4" x14ac:dyDescent="0.2">
      <c r="B256" s="632"/>
      <c r="C256" s="632"/>
      <c r="D256" s="631"/>
    </row>
    <row r="257" spans="2:4" x14ac:dyDescent="0.2">
      <c r="B257" s="632"/>
      <c r="C257" s="632"/>
      <c r="D257" s="631"/>
    </row>
    <row r="258" spans="2:4" x14ac:dyDescent="0.2">
      <c r="B258" s="632"/>
      <c r="C258" s="632"/>
      <c r="D258" s="631"/>
    </row>
    <row r="259" spans="2:4" x14ac:dyDescent="0.2">
      <c r="B259" s="632"/>
      <c r="C259" s="632"/>
      <c r="D259" s="631"/>
    </row>
    <row r="260" spans="2:4" x14ac:dyDescent="0.2">
      <c r="B260" s="632"/>
      <c r="C260" s="632"/>
      <c r="D260" s="631"/>
    </row>
    <row r="261" spans="2:4" x14ac:dyDescent="0.2">
      <c r="B261" s="632"/>
      <c r="C261" s="632"/>
      <c r="D261" s="631"/>
    </row>
    <row r="262" spans="2:4" x14ac:dyDescent="0.2">
      <c r="B262" s="632"/>
      <c r="C262" s="632"/>
      <c r="D262" s="631"/>
    </row>
    <row r="263" spans="2:4" x14ac:dyDescent="0.2">
      <c r="B263" s="632"/>
      <c r="C263" s="632"/>
      <c r="D263" s="631"/>
    </row>
    <row r="264" spans="2:4" x14ac:dyDescent="0.2">
      <c r="B264" s="632"/>
      <c r="C264" s="632"/>
      <c r="D264" s="631"/>
    </row>
    <row r="265" spans="2:4" x14ac:dyDescent="0.2">
      <c r="B265" s="632"/>
      <c r="C265" s="632"/>
      <c r="D265" s="631"/>
    </row>
    <row r="266" spans="2:4" x14ac:dyDescent="0.2">
      <c r="B266" s="632"/>
      <c r="C266" s="632"/>
      <c r="D266" s="631"/>
    </row>
    <row r="267" spans="2:4" x14ac:dyDescent="0.2">
      <c r="B267" s="632"/>
      <c r="C267" s="632"/>
      <c r="D267" s="631"/>
    </row>
    <row r="268" spans="2:4" x14ac:dyDescent="0.2">
      <c r="B268" s="632"/>
      <c r="C268" s="632"/>
      <c r="D268" s="631"/>
    </row>
    <row r="269" spans="2:4" x14ac:dyDescent="0.2">
      <c r="B269" s="632"/>
      <c r="C269" s="632"/>
      <c r="D269" s="631"/>
    </row>
    <row r="270" spans="2:4" x14ac:dyDescent="0.2">
      <c r="B270" s="632"/>
      <c r="C270" s="632"/>
      <c r="D270" s="631"/>
    </row>
    <row r="271" spans="2:4" x14ac:dyDescent="0.2">
      <c r="B271" s="632"/>
      <c r="C271" s="632"/>
      <c r="D271" s="631"/>
    </row>
    <row r="272" spans="2:4" x14ac:dyDescent="0.2">
      <c r="B272" s="632"/>
      <c r="C272" s="632"/>
      <c r="D272" s="631"/>
    </row>
    <row r="273" spans="2:4" x14ac:dyDescent="0.2">
      <c r="B273" s="632"/>
      <c r="C273" s="632"/>
      <c r="D273" s="631"/>
    </row>
    <row r="274" spans="2:4" x14ac:dyDescent="0.2">
      <c r="B274" s="632"/>
      <c r="C274" s="632"/>
      <c r="D274" s="631"/>
    </row>
    <row r="275" spans="2:4" x14ac:dyDescent="0.2">
      <c r="B275" s="632"/>
      <c r="C275" s="632"/>
      <c r="D275" s="631"/>
    </row>
    <row r="276" spans="2:4" x14ac:dyDescent="0.2">
      <c r="B276" s="632"/>
      <c r="C276" s="632"/>
      <c r="D276" s="631"/>
    </row>
    <row r="277" spans="2:4" x14ac:dyDescent="0.2">
      <c r="B277" s="632"/>
      <c r="C277" s="632"/>
      <c r="D277" s="631"/>
    </row>
    <row r="278" spans="2:4" x14ac:dyDescent="0.2">
      <c r="B278" s="632"/>
      <c r="C278" s="632"/>
      <c r="D278" s="631"/>
    </row>
    <row r="279" spans="2:4" x14ac:dyDescent="0.2">
      <c r="B279" s="632"/>
      <c r="C279" s="632"/>
      <c r="D279" s="631"/>
    </row>
    <row r="280" spans="2:4" x14ac:dyDescent="0.2">
      <c r="B280" s="632"/>
      <c r="C280" s="632"/>
      <c r="D280" s="631"/>
    </row>
    <row r="281" spans="2:4" x14ac:dyDescent="0.2">
      <c r="B281" s="632"/>
      <c r="C281" s="632"/>
      <c r="D281" s="631"/>
    </row>
    <row r="282" spans="2:4" x14ac:dyDescent="0.2">
      <c r="B282" s="632"/>
      <c r="C282" s="632"/>
      <c r="D282" s="631"/>
    </row>
    <row r="283" spans="2:4" x14ac:dyDescent="0.2">
      <c r="B283" s="632"/>
      <c r="C283" s="632"/>
      <c r="D283" s="631"/>
    </row>
    <row r="284" spans="2:4" x14ac:dyDescent="0.2">
      <c r="B284" s="632"/>
      <c r="C284" s="632"/>
      <c r="D284" s="631"/>
    </row>
    <row r="285" spans="2:4" x14ac:dyDescent="0.2">
      <c r="B285" s="632"/>
      <c r="C285" s="632"/>
      <c r="D285" s="631"/>
    </row>
    <row r="286" spans="2:4" x14ac:dyDescent="0.2">
      <c r="B286" s="632"/>
      <c r="C286" s="632"/>
      <c r="D286" s="631"/>
    </row>
    <row r="287" spans="2:4" x14ac:dyDescent="0.2">
      <c r="B287" s="632"/>
      <c r="C287" s="632"/>
      <c r="D287" s="631"/>
    </row>
    <row r="288" spans="2:4" x14ac:dyDescent="0.2">
      <c r="B288" s="632"/>
      <c r="C288" s="632"/>
      <c r="D288" s="631"/>
    </row>
    <row r="289" spans="2:4" x14ac:dyDescent="0.2">
      <c r="B289" s="632"/>
      <c r="C289" s="632"/>
      <c r="D289" s="631"/>
    </row>
    <row r="290" spans="2:4" x14ac:dyDescent="0.2">
      <c r="B290" s="632"/>
      <c r="C290" s="632"/>
      <c r="D290" s="631"/>
    </row>
    <row r="291" spans="2:4" x14ac:dyDescent="0.2">
      <c r="B291" s="632"/>
      <c r="C291" s="632"/>
      <c r="D291" s="631"/>
    </row>
    <row r="292" spans="2:4" x14ac:dyDescent="0.2">
      <c r="B292" s="632"/>
      <c r="C292" s="632"/>
      <c r="D292" s="631"/>
    </row>
    <row r="293" spans="2:4" x14ac:dyDescent="0.2">
      <c r="B293" s="632"/>
      <c r="C293" s="632"/>
      <c r="D293" s="631"/>
    </row>
    <row r="294" spans="2:4" x14ac:dyDescent="0.2">
      <c r="B294" s="632"/>
      <c r="C294" s="632"/>
      <c r="D294" s="631"/>
    </row>
    <row r="295" spans="2:4" x14ac:dyDescent="0.2">
      <c r="B295" s="632"/>
      <c r="C295" s="632"/>
      <c r="D295" s="631"/>
    </row>
    <row r="296" spans="2:4" x14ac:dyDescent="0.2">
      <c r="B296" s="632"/>
      <c r="C296" s="632"/>
      <c r="D296" s="631"/>
    </row>
    <row r="297" spans="2:4" x14ac:dyDescent="0.2">
      <c r="B297" s="632"/>
      <c r="C297" s="632"/>
      <c r="D297" s="631"/>
    </row>
    <row r="298" spans="2:4" x14ac:dyDescent="0.2">
      <c r="B298" s="632"/>
      <c r="C298" s="632"/>
      <c r="D298" s="631"/>
    </row>
    <row r="299" spans="2:4" x14ac:dyDescent="0.2">
      <c r="B299" s="632"/>
      <c r="C299" s="632"/>
      <c r="D299" s="631"/>
    </row>
    <row r="300" spans="2:4" x14ac:dyDescent="0.2">
      <c r="B300" s="632"/>
      <c r="C300" s="632"/>
      <c r="D300" s="631"/>
    </row>
    <row r="301" spans="2:4" x14ac:dyDescent="0.2">
      <c r="B301" s="632"/>
      <c r="C301" s="632"/>
      <c r="D301" s="631"/>
    </row>
    <row r="302" spans="2:4" x14ac:dyDescent="0.2">
      <c r="B302" s="632"/>
      <c r="C302" s="632"/>
      <c r="D302" s="631"/>
    </row>
    <row r="303" spans="2:4" x14ac:dyDescent="0.2">
      <c r="B303" s="632"/>
      <c r="C303" s="632"/>
      <c r="D303" s="631"/>
    </row>
    <row r="304" spans="2:4" x14ac:dyDescent="0.2">
      <c r="B304" s="632"/>
      <c r="C304" s="632"/>
      <c r="D304" s="631"/>
    </row>
    <row r="305" spans="2:4" x14ac:dyDescent="0.2">
      <c r="B305" s="632"/>
      <c r="C305" s="632"/>
      <c r="D305" s="631"/>
    </row>
    <row r="306" spans="2:4" x14ac:dyDescent="0.2">
      <c r="B306" s="632"/>
      <c r="C306" s="632"/>
      <c r="D306" s="631"/>
    </row>
    <row r="307" spans="2:4" x14ac:dyDescent="0.2">
      <c r="B307" s="632"/>
      <c r="C307" s="632"/>
      <c r="D307" s="631"/>
    </row>
    <row r="308" spans="2:4" x14ac:dyDescent="0.2">
      <c r="B308" s="632"/>
      <c r="C308" s="632"/>
      <c r="D308" s="631"/>
    </row>
    <row r="309" spans="2:4" x14ac:dyDescent="0.2">
      <c r="B309" s="632"/>
      <c r="C309" s="632"/>
      <c r="D309" s="631"/>
    </row>
    <row r="310" spans="2:4" x14ac:dyDescent="0.2">
      <c r="B310" s="632"/>
      <c r="C310" s="632"/>
      <c r="D310" s="631"/>
    </row>
    <row r="311" spans="2:4" x14ac:dyDescent="0.2">
      <c r="B311" s="632"/>
      <c r="C311" s="632"/>
      <c r="D311" s="631"/>
    </row>
    <row r="312" spans="2:4" x14ac:dyDescent="0.2">
      <c r="B312" s="632"/>
      <c r="C312" s="632"/>
      <c r="D312" s="631"/>
    </row>
    <row r="313" spans="2:4" x14ac:dyDescent="0.2">
      <c r="B313" s="632"/>
      <c r="C313" s="632"/>
      <c r="D313" s="631"/>
    </row>
    <row r="314" spans="2:4" x14ac:dyDescent="0.2">
      <c r="B314" s="632"/>
      <c r="C314" s="632"/>
      <c r="D314" s="631"/>
    </row>
    <row r="315" spans="2:4" x14ac:dyDescent="0.2">
      <c r="B315" s="632"/>
      <c r="C315" s="632"/>
      <c r="D315" s="631"/>
    </row>
    <row r="316" spans="2:4" x14ac:dyDescent="0.2">
      <c r="B316" s="632"/>
      <c r="C316" s="632"/>
      <c r="D316" s="631"/>
    </row>
    <row r="317" spans="2:4" x14ac:dyDescent="0.2">
      <c r="B317" s="632"/>
      <c r="C317" s="632"/>
      <c r="D317" s="631"/>
    </row>
    <row r="318" spans="2:4" x14ac:dyDescent="0.2">
      <c r="B318" s="632"/>
      <c r="C318" s="632"/>
      <c r="D318" s="631"/>
    </row>
    <row r="319" spans="2:4" x14ac:dyDescent="0.2">
      <c r="B319" s="632"/>
      <c r="C319" s="632"/>
      <c r="D319" s="631"/>
    </row>
    <row r="320" spans="2:4" x14ac:dyDescent="0.2">
      <c r="B320" s="632"/>
      <c r="C320" s="632"/>
      <c r="D320" s="631"/>
    </row>
    <row r="321" spans="2:4" x14ac:dyDescent="0.2">
      <c r="B321" s="632"/>
      <c r="C321" s="632"/>
      <c r="D321" s="631"/>
    </row>
    <row r="322" spans="2:4" x14ac:dyDescent="0.2">
      <c r="B322" s="632"/>
      <c r="C322" s="632"/>
      <c r="D322" s="631"/>
    </row>
    <row r="323" spans="2:4" x14ac:dyDescent="0.2">
      <c r="B323" s="632"/>
      <c r="C323" s="632"/>
      <c r="D323" s="631"/>
    </row>
    <row r="324" spans="2:4" x14ac:dyDescent="0.2">
      <c r="B324" s="632"/>
      <c r="C324" s="632"/>
      <c r="D324" s="631"/>
    </row>
    <row r="325" spans="2:4" x14ac:dyDescent="0.2">
      <c r="B325" s="632"/>
      <c r="C325" s="632"/>
      <c r="D325" s="631"/>
    </row>
    <row r="326" spans="2:4" x14ac:dyDescent="0.2">
      <c r="B326" s="632"/>
      <c r="C326" s="632"/>
      <c r="D326" s="631"/>
    </row>
    <row r="327" spans="2:4" x14ac:dyDescent="0.2">
      <c r="B327" s="632"/>
      <c r="C327" s="632"/>
      <c r="D327" s="631"/>
    </row>
    <row r="328" spans="2:4" x14ac:dyDescent="0.2">
      <c r="B328" s="632"/>
      <c r="C328" s="632"/>
      <c r="D328" s="631"/>
    </row>
    <row r="329" spans="2:4" x14ac:dyDescent="0.2">
      <c r="B329" s="632"/>
      <c r="C329" s="632"/>
      <c r="D329" s="631"/>
    </row>
    <row r="330" spans="2:4" x14ac:dyDescent="0.2">
      <c r="B330" s="632"/>
      <c r="C330" s="632"/>
      <c r="D330" s="631"/>
    </row>
    <row r="331" spans="2:4" x14ac:dyDescent="0.2">
      <c r="B331" s="632"/>
      <c r="C331" s="632"/>
      <c r="D331" s="631"/>
    </row>
    <row r="332" spans="2:4" x14ac:dyDescent="0.2">
      <c r="B332" s="632"/>
      <c r="C332" s="632"/>
      <c r="D332" s="631"/>
    </row>
    <row r="333" spans="2:4" x14ac:dyDescent="0.2">
      <c r="B333" s="632"/>
      <c r="C333" s="632"/>
      <c r="D333" s="631"/>
    </row>
    <row r="334" spans="2:4" x14ac:dyDescent="0.2">
      <c r="B334" s="632"/>
      <c r="C334" s="632"/>
      <c r="D334" s="631"/>
    </row>
    <row r="335" spans="2:4" x14ac:dyDescent="0.2">
      <c r="B335" s="632"/>
      <c r="C335" s="632"/>
      <c r="D335" s="631"/>
    </row>
    <row r="336" spans="2:4" x14ac:dyDescent="0.2">
      <c r="B336" s="632"/>
      <c r="C336" s="632"/>
      <c r="D336" s="631"/>
    </row>
    <row r="337" spans="2:4" x14ac:dyDescent="0.2">
      <c r="B337" s="632"/>
      <c r="C337" s="632"/>
      <c r="D337" s="631"/>
    </row>
    <row r="338" spans="2:4" x14ac:dyDescent="0.2">
      <c r="B338" s="632"/>
      <c r="C338" s="632"/>
      <c r="D338" s="631"/>
    </row>
    <row r="339" spans="2:4" x14ac:dyDescent="0.2">
      <c r="B339" s="632"/>
      <c r="C339" s="632"/>
      <c r="D339" s="631"/>
    </row>
    <row r="340" spans="2:4" x14ac:dyDescent="0.2">
      <c r="B340" s="632"/>
      <c r="C340" s="632"/>
      <c r="D340" s="631"/>
    </row>
    <row r="341" spans="2:4" x14ac:dyDescent="0.2">
      <c r="B341" s="632"/>
      <c r="C341" s="632"/>
      <c r="D341" s="631"/>
    </row>
    <row r="342" spans="2:4" x14ac:dyDescent="0.2">
      <c r="B342" s="632"/>
      <c r="C342" s="632"/>
      <c r="D342" s="631"/>
    </row>
    <row r="343" spans="2:4" x14ac:dyDescent="0.2">
      <c r="B343" s="632"/>
      <c r="C343" s="632"/>
      <c r="D343" s="631"/>
    </row>
    <row r="344" spans="2:4" x14ac:dyDescent="0.2">
      <c r="B344" s="632"/>
      <c r="C344" s="632"/>
      <c r="D344" s="631"/>
    </row>
    <row r="345" spans="2:4" x14ac:dyDescent="0.2">
      <c r="B345" s="632"/>
      <c r="C345" s="632"/>
      <c r="D345" s="631"/>
    </row>
    <row r="346" spans="2:4" x14ac:dyDescent="0.2">
      <c r="B346" s="632"/>
      <c r="C346" s="632"/>
      <c r="D346" s="631"/>
    </row>
    <row r="347" spans="2:4" x14ac:dyDescent="0.2">
      <c r="B347" s="632"/>
      <c r="C347" s="632"/>
      <c r="D347" s="631"/>
    </row>
    <row r="348" spans="2:4" x14ac:dyDescent="0.2">
      <c r="B348" s="632"/>
      <c r="C348" s="632"/>
      <c r="D348" s="631"/>
    </row>
    <row r="349" spans="2:4" x14ac:dyDescent="0.2">
      <c r="B349" s="632"/>
      <c r="C349" s="632"/>
      <c r="D349" s="631"/>
    </row>
    <row r="350" spans="2:4" x14ac:dyDescent="0.2">
      <c r="B350" s="632"/>
      <c r="C350" s="632"/>
      <c r="D350" s="631"/>
    </row>
    <row r="351" spans="2:4" x14ac:dyDescent="0.2">
      <c r="B351" s="632"/>
      <c r="C351" s="632"/>
      <c r="D351" s="631"/>
    </row>
    <row r="352" spans="2:4" x14ac:dyDescent="0.2">
      <c r="B352" s="632"/>
      <c r="C352" s="632"/>
      <c r="D352" s="631"/>
    </row>
    <row r="353" spans="2:4" x14ac:dyDescent="0.2">
      <c r="B353" s="632"/>
      <c r="C353" s="632"/>
      <c r="D353" s="631"/>
    </row>
    <row r="354" spans="2:4" x14ac:dyDescent="0.2">
      <c r="B354" s="632"/>
      <c r="C354" s="632"/>
      <c r="D354" s="631"/>
    </row>
    <row r="355" spans="2:4" x14ac:dyDescent="0.2">
      <c r="B355" s="632"/>
      <c r="C355" s="632"/>
      <c r="D355" s="631"/>
    </row>
    <row r="356" spans="2:4" x14ac:dyDescent="0.2">
      <c r="B356" s="632"/>
      <c r="C356" s="632"/>
      <c r="D356" s="631"/>
    </row>
    <row r="357" spans="2:4" x14ac:dyDescent="0.2">
      <c r="B357" s="632"/>
      <c r="C357" s="632"/>
      <c r="D357" s="631"/>
    </row>
    <row r="358" spans="2:4" x14ac:dyDescent="0.2">
      <c r="B358" s="632"/>
      <c r="C358" s="632"/>
      <c r="D358" s="631"/>
    </row>
    <row r="359" spans="2:4" x14ac:dyDescent="0.2">
      <c r="B359" s="632"/>
      <c r="C359" s="632"/>
      <c r="D359" s="631"/>
    </row>
    <row r="360" spans="2:4" x14ac:dyDescent="0.2">
      <c r="B360" s="632"/>
      <c r="C360" s="632"/>
      <c r="D360" s="631"/>
    </row>
    <row r="361" spans="2:4" x14ac:dyDescent="0.2">
      <c r="B361" s="632"/>
      <c r="C361" s="632"/>
      <c r="D361" s="631"/>
    </row>
    <row r="362" spans="2:4" x14ac:dyDescent="0.2">
      <c r="B362" s="632"/>
      <c r="C362" s="632"/>
      <c r="D362" s="631"/>
    </row>
    <row r="363" spans="2:4" x14ac:dyDescent="0.2">
      <c r="B363" s="632"/>
      <c r="C363" s="632"/>
      <c r="D363" s="631"/>
    </row>
    <row r="364" spans="2:4" x14ac:dyDescent="0.2">
      <c r="B364" s="632"/>
      <c r="C364" s="632"/>
      <c r="D364" s="631"/>
    </row>
    <row r="365" spans="2:4" x14ac:dyDescent="0.2">
      <c r="B365" s="632"/>
      <c r="C365" s="632"/>
      <c r="D365" s="631"/>
    </row>
    <row r="366" spans="2:4" x14ac:dyDescent="0.2">
      <c r="B366" s="632"/>
      <c r="C366" s="632"/>
      <c r="D366" s="631"/>
    </row>
    <row r="367" spans="2:4" x14ac:dyDescent="0.2">
      <c r="B367" s="632"/>
      <c r="C367" s="632"/>
      <c r="D367" s="631"/>
    </row>
    <row r="368" spans="2:4" x14ac:dyDescent="0.2">
      <c r="B368" s="632"/>
      <c r="C368" s="632"/>
      <c r="D368" s="631"/>
    </row>
    <row r="369" spans="2:4" x14ac:dyDescent="0.2">
      <c r="B369" s="632"/>
      <c r="C369" s="632"/>
      <c r="D369" s="631"/>
    </row>
    <row r="370" spans="2:4" x14ac:dyDescent="0.2">
      <c r="B370" s="632"/>
      <c r="C370" s="632"/>
      <c r="D370" s="631"/>
    </row>
    <row r="371" spans="2:4" x14ac:dyDescent="0.2">
      <c r="B371" s="632"/>
      <c r="C371" s="632"/>
      <c r="D371" s="631"/>
    </row>
    <row r="372" spans="2:4" x14ac:dyDescent="0.2">
      <c r="B372" s="632"/>
      <c r="C372" s="632"/>
      <c r="D372" s="631"/>
    </row>
    <row r="373" spans="2:4" x14ac:dyDescent="0.2">
      <c r="B373" s="632"/>
      <c r="C373" s="632"/>
      <c r="D373" s="631"/>
    </row>
    <row r="374" spans="2:4" x14ac:dyDescent="0.2">
      <c r="B374" s="632"/>
      <c r="C374" s="632"/>
      <c r="D374" s="631"/>
    </row>
    <row r="375" spans="2:4" x14ac:dyDescent="0.2">
      <c r="B375" s="632"/>
      <c r="C375" s="632"/>
      <c r="D375" s="631"/>
    </row>
    <row r="376" spans="2:4" x14ac:dyDescent="0.2">
      <c r="B376" s="632"/>
      <c r="C376" s="632"/>
      <c r="D376" s="631"/>
    </row>
    <row r="377" spans="2:4" x14ac:dyDescent="0.2">
      <c r="B377" s="632"/>
      <c r="C377" s="632"/>
      <c r="D377" s="631"/>
    </row>
    <row r="378" spans="2:4" x14ac:dyDescent="0.2">
      <c r="B378" s="632"/>
      <c r="C378" s="632"/>
      <c r="D378" s="631"/>
    </row>
    <row r="379" spans="2:4" x14ac:dyDescent="0.2">
      <c r="B379" s="632"/>
      <c r="C379" s="632"/>
      <c r="D379" s="631"/>
    </row>
    <row r="380" spans="2:4" x14ac:dyDescent="0.2">
      <c r="B380" s="632"/>
      <c r="C380" s="632"/>
      <c r="D380" s="631"/>
    </row>
    <row r="381" spans="2:4" x14ac:dyDescent="0.2">
      <c r="B381" s="632"/>
      <c r="C381" s="632"/>
      <c r="D381" s="631"/>
    </row>
    <row r="382" spans="2:4" x14ac:dyDescent="0.2">
      <c r="B382" s="632"/>
      <c r="C382" s="632"/>
      <c r="D382" s="631"/>
    </row>
    <row r="383" spans="2:4" x14ac:dyDescent="0.2">
      <c r="B383" s="632"/>
      <c r="C383" s="632"/>
      <c r="D383" s="631"/>
    </row>
    <row r="384" spans="2:4" x14ac:dyDescent="0.2">
      <c r="B384" s="632"/>
      <c r="C384" s="632"/>
      <c r="D384" s="631"/>
    </row>
    <row r="385" spans="2:4" x14ac:dyDescent="0.2">
      <c r="B385" s="632"/>
      <c r="C385" s="632"/>
      <c r="D385" s="631"/>
    </row>
    <row r="386" spans="2:4" x14ac:dyDescent="0.2">
      <c r="B386" s="632"/>
      <c r="C386" s="632"/>
      <c r="D386" s="631"/>
    </row>
    <row r="387" spans="2:4" x14ac:dyDescent="0.2">
      <c r="B387" s="632"/>
      <c r="C387" s="632"/>
      <c r="D387" s="631"/>
    </row>
    <row r="388" spans="2:4" x14ac:dyDescent="0.2">
      <c r="B388" s="632"/>
      <c r="C388" s="632"/>
      <c r="D388" s="631"/>
    </row>
    <row r="389" spans="2:4" x14ac:dyDescent="0.2">
      <c r="B389" s="632"/>
      <c r="C389" s="632"/>
      <c r="D389" s="631"/>
    </row>
    <row r="390" spans="2:4" x14ac:dyDescent="0.2">
      <c r="B390" s="632"/>
      <c r="C390" s="632"/>
      <c r="D390" s="631"/>
    </row>
    <row r="391" spans="2:4" x14ac:dyDescent="0.2">
      <c r="B391" s="632"/>
      <c r="C391" s="632"/>
      <c r="D391" s="631"/>
    </row>
    <row r="392" spans="2:4" x14ac:dyDescent="0.2">
      <c r="B392" s="632"/>
      <c r="C392" s="632"/>
      <c r="D392" s="631"/>
    </row>
    <row r="393" spans="2:4" x14ac:dyDescent="0.2">
      <c r="B393" s="632"/>
      <c r="C393" s="632"/>
      <c r="D393" s="631"/>
    </row>
    <row r="394" spans="2:4" x14ac:dyDescent="0.2">
      <c r="B394" s="632"/>
      <c r="C394" s="632"/>
      <c r="D394" s="631"/>
    </row>
    <row r="395" spans="2:4" x14ac:dyDescent="0.2">
      <c r="B395" s="632"/>
      <c r="C395" s="632"/>
      <c r="D395" s="631"/>
    </row>
    <row r="396" spans="2:4" x14ac:dyDescent="0.2">
      <c r="B396" s="632"/>
      <c r="C396" s="632"/>
      <c r="D396" s="631"/>
    </row>
    <row r="397" spans="2:4" x14ac:dyDescent="0.2">
      <c r="B397" s="632"/>
      <c r="C397" s="632"/>
      <c r="D397" s="631"/>
    </row>
    <row r="398" spans="2:4" x14ac:dyDescent="0.2">
      <c r="B398" s="632"/>
      <c r="C398" s="632"/>
      <c r="D398" s="631"/>
    </row>
    <row r="399" spans="2:4" x14ac:dyDescent="0.2">
      <c r="B399" s="632"/>
      <c r="C399" s="632"/>
      <c r="D399" s="631"/>
    </row>
    <row r="400" spans="2:4" x14ac:dyDescent="0.2">
      <c r="B400" s="632"/>
      <c r="C400" s="632"/>
      <c r="D400" s="631"/>
    </row>
    <row r="401" spans="2:4" x14ac:dyDescent="0.2">
      <c r="B401" s="632"/>
      <c r="C401" s="632"/>
      <c r="D401" s="631"/>
    </row>
    <row r="402" spans="2:4" x14ac:dyDescent="0.2">
      <c r="B402" s="632"/>
      <c r="C402" s="632"/>
      <c r="D402" s="631"/>
    </row>
    <row r="403" spans="2:4" x14ac:dyDescent="0.2">
      <c r="B403" s="632"/>
      <c r="C403" s="632"/>
      <c r="D403" s="631"/>
    </row>
    <row r="404" spans="2:4" x14ac:dyDescent="0.2">
      <c r="B404" s="632"/>
      <c r="C404" s="632"/>
      <c r="D404" s="631"/>
    </row>
    <row r="405" spans="2:4" x14ac:dyDescent="0.2">
      <c r="B405" s="632"/>
      <c r="C405" s="632"/>
      <c r="D405" s="631"/>
    </row>
    <row r="406" spans="2:4" x14ac:dyDescent="0.2">
      <c r="B406" s="632"/>
      <c r="C406" s="632"/>
      <c r="D406" s="631"/>
    </row>
    <row r="407" spans="2:4" x14ac:dyDescent="0.2">
      <c r="B407" s="632"/>
      <c r="C407" s="632"/>
      <c r="D407" s="631"/>
    </row>
    <row r="408" spans="2:4" x14ac:dyDescent="0.2">
      <c r="B408" s="632"/>
      <c r="C408" s="632"/>
      <c r="D408" s="631"/>
    </row>
    <row r="409" spans="2:4" x14ac:dyDescent="0.2">
      <c r="B409" s="632"/>
      <c r="C409" s="632"/>
      <c r="D409" s="631"/>
    </row>
    <row r="410" spans="2:4" x14ac:dyDescent="0.2">
      <c r="B410" s="632"/>
      <c r="C410" s="632"/>
      <c r="D410" s="631"/>
    </row>
    <row r="411" spans="2:4" x14ac:dyDescent="0.2">
      <c r="B411" s="632"/>
      <c r="C411" s="632"/>
      <c r="D411" s="631"/>
    </row>
    <row r="412" spans="2:4" x14ac:dyDescent="0.2">
      <c r="B412" s="632"/>
      <c r="C412" s="632"/>
      <c r="D412" s="631"/>
    </row>
    <row r="413" spans="2:4" x14ac:dyDescent="0.2">
      <c r="B413" s="632"/>
      <c r="C413" s="632"/>
      <c r="D413" s="631"/>
    </row>
    <row r="414" spans="2:4" x14ac:dyDescent="0.2">
      <c r="B414" s="632"/>
      <c r="C414" s="632"/>
      <c r="D414" s="631"/>
    </row>
    <row r="415" spans="2:4" x14ac:dyDescent="0.2">
      <c r="B415" s="632"/>
      <c r="C415" s="632"/>
      <c r="D415" s="631"/>
    </row>
    <row r="416" spans="2:4" x14ac:dyDescent="0.2">
      <c r="B416" s="632"/>
      <c r="C416" s="632"/>
      <c r="D416" s="631"/>
    </row>
    <row r="417" spans="2:4" x14ac:dyDescent="0.2">
      <c r="B417" s="632"/>
      <c r="C417" s="632"/>
      <c r="D417" s="631"/>
    </row>
    <row r="418" spans="2:4" x14ac:dyDescent="0.2">
      <c r="B418" s="632"/>
      <c r="C418" s="632"/>
      <c r="D418" s="631"/>
    </row>
    <row r="419" spans="2:4" x14ac:dyDescent="0.2">
      <c r="B419" s="632"/>
      <c r="C419" s="632"/>
      <c r="D419" s="631"/>
    </row>
    <row r="420" spans="2:4" x14ac:dyDescent="0.2">
      <c r="B420" s="632"/>
      <c r="C420" s="632"/>
      <c r="D420" s="631"/>
    </row>
    <row r="421" spans="2:4" x14ac:dyDescent="0.2">
      <c r="B421" s="632"/>
      <c r="C421" s="632"/>
      <c r="D421" s="631"/>
    </row>
    <row r="422" spans="2:4" x14ac:dyDescent="0.2">
      <c r="B422" s="632"/>
      <c r="C422" s="632"/>
      <c r="D422" s="631"/>
    </row>
    <row r="423" spans="2:4" x14ac:dyDescent="0.2">
      <c r="B423" s="632"/>
      <c r="C423" s="632"/>
      <c r="D423" s="631"/>
    </row>
    <row r="424" spans="2:4" x14ac:dyDescent="0.2">
      <c r="B424" s="632"/>
      <c r="C424" s="632"/>
      <c r="D424" s="631"/>
    </row>
    <row r="425" spans="2:4" x14ac:dyDescent="0.2">
      <c r="B425" s="632"/>
      <c r="C425" s="632"/>
      <c r="D425" s="631"/>
    </row>
    <row r="426" spans="2:4" x14ac:dyDescent="0.2">
      <c r="B426" s="632"/>
      <c r="C426" s="632"/>
      <c r="D426" s="631"/>
    </row>
    <row r="427" spans="2:4" x14ac:dyDescent="0.2">
      <c r="B427" s="632"/>
      <c r="C427" s="632"/>
      <c r="D427" s="631"/>
    </row>
    <row r="428" spans="2:4" x14ac:dyDescent="0.2">
      <c r="B428" s="632"/>
      <c r="C428" s="632"/>
      <c r="D428" s="631"/>
    </row>
    <row r="429" spans="2:4" x14ac:dyDescent="0.2">
      <c r="B429" s="632"/>
      <c r="C429" s="632"/>
      <c r="D429" s="631"/>
    </row>
    <row r="430" spans="2:4" x14ac:dyDescent="0.2">
      <c r="B430" s="632"/>
      <c r="C430" s="632"/>
      <c r="D430" s="631"/>
    </row>
    <row r="431" spans="2:4" x14ac:dyDescent="0.2">
      <c r="B431" s="632"/>
      <c r="C431" s="632"/>
      <c r="D431" s="631"/>
    </row>
    <row r="432" spans="2:4" x14ac:dyDescent="0.2">
      <c r="B432" s="632"/>
      <c r="C432" s="632"/>
      <c r="D432" s="631"/>
    </row>
    <row r="433" spans="2:4" x14ac:dyDescent="0.2">
      <c r="B433" s="632"/>
      <c r="C433" s="632"/>
      <c r="D433" s="631"/>
    </row>
    <row r="434" spans="2:4" x14ac:dyDescent="0.2">
      <c r="B434" s="632"/>
      <c r="C434" s="632"/>
      <c r="D434" s="631"/>
    </row>
    <row r="435" spans="2:4" x14ac:dyDescent="0.2">
      <c r="B435" s="632"/>
      <c r="C435" s="632"/>
      <c r="D435" s="631"/>
    </row>
    <row r="436" spans="2:4" x14ac:dyDescent="0.2">
      <c r="B436" s="632"/>
      <c r="C436" s="632"/>
      <c r="D436" s="631"/>
    </row>
    <row r="437" spans="2:4" x14ac:dyDescent="0.2">
      <c r="B437" s="632"/>
      <c r="C437" s="632"/>
      <c r="D437" s="631"/>
    </row>
    <row r="438" spans="2:4" x14ac:dyDescent="0.2">
      <c r="B438" s="632"/>
      <c r="C438" s="632"/>
      <c r="D438" s="631"/>
    </row>
    <row r="439" spans="2:4" x14ac:dyDescent="0.2">
      <c r="B439" s="632"/>
      <c r="C439" s="632"/>
      <c r="D439" s="631"/>
    </row>
    <row r="440" spans="2:4" x14ac:dyDescent="0.2">
      <c r="B440" s="632"/>
      <c r="C440" s="632"/>
      <c r="D440" s="631"/>
    </row>
    <row r="441" spans="2:4" x14ac:dyDescent="0.2">
      <c r="B441" s="632"/>
      <c r="C441" s="632"/>
      <c r="D441" s="631"/>
    </row>
    <row r="442" spans="2:4" x14ac:dyDescent="0.2">
      <c r="B442" s="632"/>
      <c r="C442" s="632"/>
      <c r="D442" s="631"/>
    </row>
    <row r="443" spans="2:4" x14ac:dyDescent="0.2">
      <c r="B443" s="632"/>
      <c r="C443" s="632"/>
      <c r="D443" s="631"/>
    </row>
    <row r="444" spans="2:4" x14ac:dyDescent="0.2">
      <c r="B444" s="632"/>
      <c r="C444" s="632"/>
      <c r="D444" s="631"/>
    </row>
    <row r="445" spans="2:4" x14ac:dyDescent="0.2">
      <c r="B445" s="632"/>
      <c r="C445" s="632"/>
      <c r="D445" s="631"/>
    </row>
    <row r="446" spans="2:4" x14ac:dyDescent="0.2">
      <c r="B446" s="632"/>
      <c r="C446" s="632"/>
      <c r="D446" s="631"/>
    </row>
    <row r="447" spans="2:4" x14ac:dyDescent="0.2">
      <c r="B447" s="632"/>
      <c r="C447" s="632"/>
      <c r="D447" s="631"/>
    </row>
    <row r="448" spans="2:4" x14ac:dyDescent="0.2">
      <c r="B448" s="632"/>
      <c r="C448" s="632"/>
      <c r="D448" s="631"/>
    </row>
    <row r="449" spans="2:4" x14ac:dyDescent="0.2">
      <c r="B449" s="632"/>
      <c r="C449" s="632"/>
      <c r="D449" s="631"/>
    </row>
    <row r="450" spans="2:4" x14ac:dyDescent="0.2">
      <c r="B450" s="632"/>
      <c r="C450" s="632"/>
      <c r="D450" s="631"/>
    </row>
    <row r="451" spans="2:4" x14ac:dyDescent="0.2">
      <c r="B451" s="632"/>
      <c r="C451" s="632"/>
      <c r="D451" s="631"/>
    </row>
    <row r="452" spans="2:4" x14ac:dyDescent="0.2">
      <c r="B452" s="632"/>
      <c r="C452" s="632"/>
      <c r="D452" s="631"/>
    </row>
    <row r="453" spans="2:4" x14ac:dyDescent="0.2">
      <c r="B453" s="632"/>
      <c r="C453" s="632"/>
      <c r="D453" s="631"/>
    </row>
    <row r="454" spans="2:4" x14ac:dyDescent="0.2">
      <c r="B454" s="632"/>
      <c r="C454" s="632"/>
      <c r="D454" s="631"/>
    </row>
    <row r="455" spans="2:4" x14ac:dyDescent="0.2">
      <c r="B455" s="632"/>
      <c r="C455" s="632"/>
      <c r="D455" s="631"/>
    </row>
    <row r="456" spans="2:4" x14ac:dyDescent="0.2">
      <c r="B456" s="632"/>
      <c r="C456" s="632"/>
      <c r="D456" s="631"/>
    </row>
    <row r="457" spans="2:4" x14ac:dyDescent="0.2">
      <c r="B457" s="632"/>
      <c r="C457" s="632"/>
      <c r="D457" s="631"/>
    </row>
    <row r="458" spans="2:4" x14ac:dyDescent="0.2">
      <c r="B458" s="632"/>
      <c r="C458" s="632"/>
      <c r="D458" s="631"/>
    </row>
    <row r="459" spans="2:4" x14ac:dyDescent="0.2">
      <c r="B459" s="632"/>
      <c r="C459" s="632"/>
      <c r="D459" s="631"/>
    </row>
    <row r="460" spans="2:4" x14ac:dyDescent="0.2">
      <c r="B460" s="632"/>
      <c r="C460" s="632"/>
      <c r="D460" s="631"/>
    </row>
    <row r="461" spans="2:4" x14ac:dyDescent="0.2">
      <c r="B461" s="632"/>
      <c r="C461" s="632"/>
      <c r="D461" s="631"/>
    </row>
    <row r="462" spans="2:4" x14ac:dyDescent="0.2">
      <c r="B462" s="632"/>
      <c r="C462" s="632"/>
      <c r="D462" s="631"/>
    </row>
    <row r="463" spans="2:4" x14ac:dyDescent="0.2">
      <c r="B463" s="632"/>
      <c r="C463" s="632"/>
      <c r="D463" s="631"/>
    </row>
    <row r="464" spans="2:4" x14ac:dyDescent="0.2">
      <c r="B464" s="632"/>
      <c r="C464" s="632"/>
      <c r="D464" s="631"/>
    </row>
    <row r="465" spans="2:4" x14ac:dyDescent="0.2">
      <c r="B465" s="632"/>
      <c r="C465" s="632"/>
      <c r="D465" s="631"/>
    </row>
    <row r="466" spans="2:4" x14ac:dyDescent="0.2">
      <c r="B466" s="632"/>
      <c r="C466" s="632"/>
      <c r="D466" s="631"/>
    </row>
    <row r="467" spans="2:4" x14ac:dyDescent="0.2">
      <c r="B467" s="632"/>
      <c r="C467" s="632"/>
      <c r="D467" s="631"/>
    </row>
    <row r="468" spans="2:4" x14ac:dyDescent="0.2">
      <c r="B468" s="632"/>
      <c r="C468" s="632"/>
      <c r="D468" s="631"/>
    </row>
    <row r="469" spans="2:4" x14ac:dyDescent="0.2">
      <c r="B469" s="632"/>
      <c r="C469" s="632"/>
      <c r="D469" s="631"/>
    </row>
    <row r="470" spans="2:4" x14ac:dyDescent="0.2">
      <c r="B470" s="632"/>
      <c r="C470" s="632"/>
      <c r="D470" s="631"/>
    </row>
    <row r="471" spans="2:4" x14ac:dyDescent="0.2">
      <c r="B471" s="632"/>
      <c r="C471" s="632"/>
      <c r="D471" s="631"/>
    </row>
    <row r="472" spans="2:4" x14ac:dyDescent="0.2">
      <c r="B472" s="632"/>
      <c r="C472" s="632"/>
      <c r="D472" s="631"/>
    </row>
    <row r="473" spans="2:4" x14ac:dyDescent="0.2">
      <c r="B473" s="632"/>
      <c r="C473" s="632"/>
      <c r="D473" s="631"/>
    </row>
    <row r="474" spans="2:4" x14ac:dyDescent="0.2">
      <c r="B474" s="632"/>
      <c r="C474" s="632"/>
      <c r="D474" s="631"/>
    </row>
    <row r="475" spans="2:4" x14ac:dyDescent="0.2">
      <c r="B475" s="632"/>
      <c r="C475" s="632"/>
      <c r="D475" s="631"/>
    </row>
    <row r="476" spans="2:4" x14ac:dyDescent="0.2">
      <c r="B476" s="632"/>
      <c r="C476" s="632"/>
      <c r="D476" s="631"/>
    </row>
    <row r="477" spans="2:4" x14ac:dyDescent="0.2">
      <c r="B477" s="632"/>
      <c r="C477" s="632"/>
      <c r="D477" s="631"/>
    </row>
    <row r="478" spans="2:4" x14ac:dyDescent="0.2">
      <c r="B478" s="632"/>
      <c r="C478" s="632"/>
      <c r="D478" s="631"/>
    </row>
    <row r="479" spans="2:4" x14ac:dyDescent="0.2">
      <c r="B479" s="632"/>
      <c r="C479" s="632"/>
      <c r="D479" s="631"/>
    </row>
    <row r="480" spans="2:4" x14ac:dyDescent="0.2">
      <c r="B480" s="632"/>
      <c r="C480" s="632"/>
      <c r="D480" s="631"/>
    </row>
    <row r="481" spans="2:4" x14ac:dyDescent="0.2">
      <c r="B481" s="632"/>
      <c r="C481" s="632"/>
      <c r="D481" s="631"/>
    </row>
    <row r="482" spans="2:4" x14ac:dyDescent="0.2">
      <c r="B482" s="632"/>
      <c r="C482" s="632"/>
      <c r="D482" s="631"/>
    </row>
    <row r="483" spans="2:4" x14ac:dyDescent="0.2">
      <c r="B483" s="632"/>
      <c r="C483" s="632"/>
      <c r="D483" s="631"/>
    </row>
    <row r="484" spans="2:4" x14ac:dyDescent="0.2">
      <c r="B484" s="632"/>
      <c r="C484" s="632"/>
      <c r="D484" s="631"/>
    </row>
    <row r="485" spans="2:4" x14ac:dyDescent="0.2">
      <c r="B485" s="632"/>
      <c r="C485" s="632"/>
      <c r="D485" s="631"/>
    </row>
    <row r="486" spans="2:4" x14ac:dyDescent="0.2">
      <c r="B486" s="632"/>
      <c r="C486" s="632"/>
      <c r="D486" s="631"/>
    </row>
    <row r="487" spans="2:4" x14ac:dyDescent="0.2">
      <c r="B487" s="632"/>
      <c r="C487" s="632"/>
      <c r="D487" s="631"/>
    </row>
    <row r="488" spans="2:4" x14ac:dyDescent="0.2">
      <c r="B488" s="632"/>
      <c r="C488" s="632"/>
      <c r="D488" s="631"/>
    </row>
    <row r="489" spans="2:4" x14ac:dyDescent="0.2">
      <c r="B489" s="632"/>
      <c r="C489" s="632"/>
      <c r="D489" s="631"/>
    </row>
    <row r="490" spans="2:4" x14ac:dyDescent="0.2">
      <c r="B490" s="632"/>
      <c r="C490" s="632"/>
      <c r="D490" s="631"/>
    </row>
    <row r="491" spans="2:4" x14ac:dyDescent="0.2">
      <c r="B491" s="632"/>
      <c r="C491" s="632"/>
      <c r="D491" s="631"/>
    </row>
    <row r="492" spans="2:4" x14ac:dyDescent="0.2">
      <c r="B492" s="632"/>
      <c r="C492" s="632"/>
      <c r="D492" s="631"/>
    </row>
    <row r="493" spans="2:4" x14ac:dyDescent="0.2">
      <c r="B493" s="632"/>
      <c r="C493" s="632"/>
      <c r="D493" s="631"/>
    </row>
    <row r="494" spans="2:4" x14ac:dyDescent="0.2">
      <c r="B494" s="632"/>
      <c r="C494" s="632"/>
      <c r="D494" s="631"/>
    </row>
    <row r="495" spans="2:4" x14ac:dyDescent="0.2">
      <c r="B495" s="632"/>
      <c r="C495" s="632"/>
      <c r="D495" s="631"/>
    </row>
    <row r="496" spans="2:4" x14ac:dyDescent="0.2">
      <c r="B496" s="632"/>
      <c r="C496" s="632"/>
      <c r="D496" s="631"/>
    </row>
    <row r="497" spans="2:4" x14ac:dyDescent="0.2">
      <c r="B497" s="632"/>
      <c r="C497" s="632"/>
      <c r="D497" s="631"/>
    </row>
    <row r="498" spans="2:4" x14ac:dyDescent="0.2">
      <c r="B498" s="632"/>
      <c r="C498" s="632"/>
      <c r="D498" s="631"/>
    </row>
    <row r="499" spans="2:4" x14ac:dyDescent="0.2">
      <c r="B499" s="632"/>
      <c r="C499" s="632"/>
      <c r="D499" s="631"/>
    </row>
    <row r="500" spans="2:4" x14ac:dyDescent="0.2">
      <c r="B500" s="632"/>
      <c r="C500" s="632"/>
      <c r="D500" s="631"/>
    </row>
    <row r="501" spans="2:4" x14ac:dyDescent="0.2">
      <c r="B501" s="632"/>
      <c r="C501" s="632"/>
      <c r="D501" s="631"/>
    </row>
    <row r="502" spans="2:4" x14ac:dyDescent="0.2">
      <c r="B502" s="632"/>
      <c r="C502" s="632"/>
      <c r="D502" s="631"/>
    </row>
    <row r="503" spans="2:4" x14ac:dyDescent="0.2">
      <c r="B503" s="632"/>
      <c r="C503" s="632"/>
      <c r="D503" s="631"/>
    </row>
    <row r="504" spans="2:4" x14ac:dyDescent="0.2">
      <c r="B504" s="632"/>
      <c r="C504" s="632"/>
      <c r="D504" s="631"/>
    </row>
    <row r="505" spans="2:4" x14ac:dyDescent="0.2">
      <c r="B505" s="632"/>
      <c r="C505" s="632"/>
      <c r="D505" s="631"/>
    </row>
    <row r="506" spans="2:4" x14ac:dyDescent="0.2">
      <c r="B506" s="632"/>
      <c r="C506" s="632"/>
      <c r="D506" s="631"/>
    </row>
    <row r="507" spans="2:4" x14ac:dyDescent="0.2">
      <c r="B507" s="632"/>
      <c r="C507" s="632"/>
      <c r="D507" s="631"/>
    </row>
    <row r="508" spans="2:4" x14ac:dyDescent="0.2">
      <c r="B508" s="632"/>
      <c r="C508" s="632"/>
      <c r="D508" s="631"/>
    </row>
    <row r="509" spans="2:4" x14ac:dyDescent="0.2">
      <c r="B509" s="632"/>
      <c r="C509" s="632"/>
      <c r="D509" s="631"/>
    </row>
    <row r="510" spans="2:4" x14ac:dyDescent="0.2">
      <c r="B510" s="632"/>
      <c r="C510" s="632"/>
      <c r="D510" s="631"/>
    </row>
    <row r="511" spans="2:4" x14ac:dyDescent="0.2">
      <c r="B511" s="632"/>
      <c r="C511" s="632"/>
      <c r="D511" s="631"/>
    </row>
    <row r="512" spans="2:4" x14ac:dyDescent="0.2">
      <c r="B512" s="632"/>
      <c r="C512" s="632"/>
      <c r="D512" s="631"/>
    </row>
    <row r="513" spans="2:4" x14ac:dyDescent="0.2">
      <c r="B513" s="632"/>
      <c r="C513" s="632"/>
      <c r="D513" s="631"/>
    </row>
    <row r="514" spans="2:4" x14ac:dyDescent="0.2">
      <c r="B514" s="632"/>
      <c r="C514" s="632"/>
      <c r="D514" s="631"/>
    </row>
    <row r="515" spans="2:4" x14ac:dyDescent="0.2">
      <c r="B515" s="632"/>
      <c r="C515" s="632"/>
      <c r="D515" s="631"/>
    </row>
    <row r="516" spans="2:4" x14ac:dyDescent="0.2">
      <c r="B516" s="632"/>
      <c r="C516" s="632"/>
      <c r="D516" s="631"/>
    </row>
    <row r="517" spans="2:4" x14ac:dyDescent="0.2">
      <c r="B517" s="632"/>
      <c r="C517" s="632"/>
      <c r="D517" s="631"/>
    </row>
    <row r="518" spans="2:4" x14ac:dyDescent="0.2">
      <c r="B518" s="632"/>
      <c r="C518" s="632"/>
      <c r="D518" s="631"/>
    </row>
    <row r="519" spans="2:4" x14ac:dyDescent="0.2">
      <c r="B519" s="632"/>
      <c r="C519" s="632"/>
      <c r="D519" s="631"/>
    </row>
    <row r="520" spans="2:4" x14ac:dyDescent="0.2">
      <c r="B520" s="632"/>
      <c r="C520" s="632"/>
      <c r="D520" s="631"/>
    </row>
    <row r="521" spans="2:4" x14ac:dyDescent="0.2">
      <c r="B521" s="632"/>
      <c r="C521" s="632"/>
      <c r="D521" s="631"/>
    </row>
    <row r="522" spans="2:4" x14ac:dyDescent="0.2">
      <c r="B522" s="632"/>
      <c r="C522" s="632"/>
      <c r="D522" s="631"/>
    </row>
    <row r="523" spans="2:4" x14ac:dyDescent="0.2">
      <c r="B523" s="632"/>
      <c r="C523" s="632"/>
      <c r="D523" s="631"/>
    </row>
    <row r="524" spans="2:4" x14ac:dyDescent="0.2">
      <c r="B524" s="632"/>
      <c r="C524" s="632"/>
      <c r="D524" s="631"/>
    </row>
    <row r="525" spans="2:4" x14ac:dyDescent="0.2">
      <c r="B525" s="632"/>
      <c r="C525" s="632"/>
      <c r="D525" s="631"/>
    </row>
    <row r="526" spans="2:4" x14ac:dyDescent="0.2">
      <c r="B526" s="632"/>
      <c r="C526" s="632"/>
      <c r="D526" s="631"/>
    </row>
    <row r="527" spans="2:4" x14ac:dyDescent="0.2">
      <c r="B527" s="632"/>
      <c r="C527" s="632"/>
      <c r="D527" s="631"/>
    </row>
    <row r="528" spans="2:4" x14ac:dyDescent="0.2">
      <c r="B528" s="632"/>
      <c r="C528" s="632"/>
      <c r="D528" s="631"/>
    </row>
    <row r="529" spans="2:4" x14ac:dyDescent="0.2">
      <c r="B529" s="632"/>
      <c r="C529" s="632"/>
      <c r="D529" s="631"/>
    </row>
    <row r="530" spans="2:4" x14ac:dyDescent="0.2">
      <c r="B530" s="632"/>
      <c r="C530" s="632"/>
      <c r="D530" s="631"/>
    </row>
    <row r="531" spans="2:4" x14ac:dyDescent="0.2">
      <c r="B531" s="632"/>
      <c r="C531" s="632"/>
      <c r="D531" s="631"/>
    </row>
    <row r="532" spans="2:4" x14ac:dyDescent="0.2">
      <c r="B532" s="632"/>
      <c r="C532" s="632"/>
      <c r="D532" s="631"/>
    </row>
    <row r="533" spans="2:4" x14ac:dyDescent="0.2">
      <c r="B533" s="632"/>
      <c r="C533" s="632"/>
      <c r="D533" s="631"/>
    </row>
    <row r="534" spans="2:4" x14ac:dyDescent="0.2">
      <c r="B534" s="632"/>
      <c r="C534" s="632"/>
      <c r="D534" s="631"/>
    </row>
    <row r="535" spans="2:4" x14ac:dyDescent="0.2">
      <c r="B535" s="632"/>
      <c r="C535" s="632"/>
      <c r="D535" s="631"/>
    </row>
    <row r="536" spans="2:4" x14ac:dyDescent="0.2">
      <c r="B536" s="632"/>
      <c r="C536" s="632"/>
      <c r="D536" s="631"/>
    </row>
    <row r="537" spans="2:4" x14ac:dyDescent="0.2">
      <c r="B537" s="632"/>
      <c r="C537" s="632"/>
      <c r="D537" s="631"/>
    </row>
    <row r="538" spans="2:4" x14ac:dyDescent="0.2">
      <c r="B538" s="632"/>
      <c r="C538" s="632"/>
      <c r="D538" s="631"/>
    </row>
    <row r="539" spans="2:4" x14ac:dyDescent="0.2">
      <c r="B539" s="632"/>
      <c r="C539" s="632"/>
      <c r="D539" s="631"/>
    </row>
    <row r="540" spans="2:4" x14ac:dyDescent="0.2">
      <c r="B540" s="632"/>
      <c r="C540" s="632"/>
      <c r="D540" s="631"/>
    </row>
    <row r="541" spans="2:4" x14ac:dyDescent="0.2">
      <c r="B541" s="632"/>
      <c r="C541" s="632"/>
      <c r="D541" s="631"/>
    </row>
    <row r="542" spans="2:4" x14ac:dyDescent="0.2">
      <c r="B542" s="632"/>
      <c r="C542" s="632"/>
      <c r="D542" s="631"/>
    </row>
    <row r="543" spans="2:4" x14ac:dyDescent="0.2">
      <c r="B543" s="632"/>
      <c r="C543" s="632"/>
      <c r="D543" s="631"/>
    </row>
    <row r="544" spans="2:4" x14ac:dyDescent="0.2">
      <c r="B544" s="632"/>
      <c r="C544" s="632"/>
      <c r="D544" s="631"/>
    </row>
    <row r="545" spans="2:4" x14ac:dyDescent="0.2">
      <c r="B545" s="632"/>
      <c r="C545" s="632"/>
      <c r="D545" s="631"/>
    </row>
    <row r="546" spans="2:4" x14ac:dyDescent="0.2">
      <c r="B546" s="632"/>
      <c r="C546" s="632"/>
      <c r="D546" s="631"/>
    </row>
    <row r="547" spans="2:4" x14ac:dyDescent="0.2">
      <c r="B547" s="632"/>
      <c r="C547" s="632"/>
      <c r="D547" s="631"/>
    </row>
    <row r="548" spans="2:4" x14ac:dyDescent="0.2">
      <c r="B548" s="632"/>
      <c r="C548" s="632"/>
      <c r="D548" s="631"/>
    </row>
    <row r="549" spans="2:4" x14ac:dyDescent="0.2">
      <c r="B549" s="632"/>
      <c r="C549" s="632"/>
      <c r="D549" s="631"/>
    </row>
    <row r="550" spans="2:4" x14ac:dyDescent="0.2">
      <c r="B550" s="632"/>
      <c r="C550" s="632"/>
      <c r="D550" s="631"/>
    </row>
    <row r="551" spans="2:4" x14ac:dyDescent="0.2">
      <c r="B551" s="632"/>
      <c r="C551" s="632"/>
      <c r="D551" s="631"/>
    </row>
    <row r="552" spans="2:4" x14ac:dyDescent="0.2">
      <c r="B552" s="632"/>
      <c r="C552" s="632"/>
      <c r="D552" s="631"/>
    </row>
    <row r="553" spans="2:4" x14ac:dyDescent="0.2">
      <c r="B553" s="632"/>
      <c r="C553" s="632"/>
      <c r="D553" s="631"/>
    </row>
    <row r="554" spans="2:4" x14ac:dyDescent="0.2">
      <c r="B554" s="632"/>
      <c r="C554" s="632"/>
      <c r="D554" s="631"/>
    </row>
    <row r="555" spans="2:4" x14ac:dyDescent="0.2">
      <c r="B555" s="632"/>
      <c r="C555" s="632"/>
      <c r="D555" s="631"/>
    </row>
    <row r="556" spans="2:4" x14ac:dyDescent="0.2">
      <c r="B556" s="632"/>
      <c r="C556" s="632"/>
      <c r="D556" s="631"/>
    </row>
    <row r="557" spans="2:4" x14ac:dyDescent="0.2">
      <c r="B557" s="632"/>
      <c r="C557" s="632"/>
      <c r="D557" s="631"/>
    </row>
    <row r="558" spans="2:4" x14ac:dyDescent="0.2">
      <c r="B558" s="632"/>
      <c r="C558" s="632"/>
      <c r="D558" s="631"/>
    </row>
    <row r="559" spans="2:4" x14ac:dyDescent="0.2">
      <c r="B559" s="632"/>
      <c r="C559" s="632"/>
      <c r="D559" s="631"/>
    </row>
    <row r="560" spans="2:4" x14ac:dyDescent="0.2">
      <c r="B560" s="632"/>
      <c r="C560" s="632"/>
      <c r="D560" s="631"/>
    </row>
    <row r="561" spans="2:4" x14ac:dyDescent="0.2">
      <c r="B561" s="632"/>
      <c r="C561" s="632"/>
      <c r="D561" s="631"/>
    </row>
    <row r="562" spans="2:4" x14ac:dyDescent="0.2">
      <c r="B562" s="632"/>
      <c r="C562" s="632"/>
      <c r="D562" s="631"/>
    </row>
    <row r="563" spans="2:4" x14ac:dyDescent="0.2">
      <c r="B563" s="632"/>
      <c r="C563" s="632"/>
      <c r="D563" s="631"/>
    </row>
    <row r="564" spans="2:4" x14ac:dyDescent="0.2">
      <c r="B564" s="632"/>
      <c r="C564" s="632"/>
      <c r="D564" s="631"/>
    </row>
    <row r="565" spans="2:4" x14ac:dyDescent="0.2">
      <c r="B565" s="632"/>
      <c r="C565" s="632"/>
      <c r="D565" s="631"/>
    </row>
    <row r="566" spans="2:4" x14ac:dyDescent="0.2">
      <c r="B566" s="632"/>
      <c r="C566" s="632"/>
      <c r="D566" s="631"/>
    </row>
    <row r="567" spans="2:4" x14ac:dyDescent="0.2">
      <c r="B567" s="632"/>
      <c r="C567" s="632"/>
      <c r="D567" s="631"/>
    </row>
    <row r="568" spans="2:4" x14ac:dyDescent="0.2">
      <c r="B568" s="632"/>
      <c r="C568" s="632"/>
      <c r="D568" s="631"/>
    </row>
    <row r="569" spans="2:4" x14ac:dyDescent="0.2">
      <c r="B569" s="632"/>
      <c r="C569" s="632"/>
      <c r="D569" s="631"/>
    </row>
    <row r="570" spans="2:4" x14ac:dyDescent="0.2">
      <c r="B570" s="632"/>
      <c r="C570" s="632"/>
      <c r="D570" s="631"/>
    </row>
    <row r="571" spans="2:4" x14ac:dyDescent="0.2">
      <c r="B571" s="632"/>
      <c r="C571" s="632"/>
      <c r="D571" s="631"/>
    </row>
    <row r="572" spans="2:4" x14ac:dyDescent="0.2">
      <c r="B572" s="632"/>
      <c r="C572" s="632"/>
      <c r="D572" s="631"/>
    </row>
    <row r="573" spans="2:4" x14ac:dyDescent="0.2">
      <c r="B573" s="632"/>
      <c r="C573" s="632"/>
      <c r="D573" s="631"/>
    </row>
    <row r="574" spans="2:4" x14ac:dyDescent="0.2">
      <c r="B574" s="632"/>
      <c r="C574" s="632"/>
      <c r="D574" s="631"/>
    </row>
    <row r="575" spans="2:4" x14ac:dyDescent="0.2">
      <c r="B575" s="632"/>
      <c r="C575" s="632"/>
      <c r="D575" s="631"/>
    </row>
    <row r="576" spans="2:4" x14ac:dyDescent="0.2">
      <c r="B576" s="632"/>
      <c r="C576" s="632"/>
      <c r="D576" s="631"/>
    </row>
    <row r="577" spans="2:4" x14ac:dyDescent="0.2">
      <c r="B577" s="632"/>
      <c r="C577" s="632"/>
      <c r="D577" s="631"/>
    </row>
    <row r="578" spans="2:4" x14ac:dyDescent="0.2">
      <c r="B578" s="632"/>
      <c r="C578" s="632"/>
      <c r="D578" s="631"/>
    </row>
    <row r="579" spans="2:4" x14ac:dyDescent="0.2">
      <c r="B579" s="632"/>
      <c r="C579" s="632"/>
      <c r="D579" s="631"/>
    </row>
    <row r="580" spans="2:4" x14ac:dyDescent="0.2">
      <c r="B580" s="632"/>
      <c r="C580" s="632"/>
      <c r="D580" s="631"/>
    </row>
    <row r="581" spans="2:4" x14ac:dyDescent="0.2">
      <c r="B581" s="632"/>
      <c r="C581" s="632"/>
      <c r="D581" s="631"/>
    </row>
    <row r="582" spans="2:4" x14ac:dyDescent="0.2">
      <c r="B582" s="632"/>
      <c r="C582" s="632"/>
      <c r="D582" s="631"/>
    </row>
    <row r="583" spans="2:4" x14ac:dyDescent="0.2">
      <c r="B583" s="632"/>
      <c r="C583" s="632"/>
      <c r="D583" s="631"/>
    </row>
    <row r="584" spans="2:4" x14ac:dyDescent="0.2">
      <c r="B584" s="632"/>
      <c r="C584" s="632"/>
      <c r="D584" s="631"/>
    </row>
    <row r="585" spans="2:4" x14ac:dyDescent="0.2">
      <c r="B585" s="632"/>
      <c r="C585" s="632"/>
      <c r="D585" s="631"/>
    </row>
    <row r="586" spans="2:4" x14ac:dyDescent="0.2">
      <c r="B586" s="632"/>
      <c r="C586" s="632"/>
      <c r="D586" s="631"/>
    </row>
    <row r="587" spans="2:4" x14ac:dyDescent="0.2">
      <c r="B587" s="632"/>
      <c r="C587" s="632"/>
      <c r="D587" s="631"/>
    </row>
    <row r="588" spans="2:4" x14ac:dyDescent="0.2">
      <c r="B588" s="632"/>
      <c r="C588" s="632"/>
      <c r="D588" s="631"/>
    </row>
    <row r="589" spans="2:4" x14ac:dyDescent="0.2">
      <c r="B589" s="632"/>
      <c r="C589" s="632"/>
      <c r="D589" s="631"/>
    </row>
    <row r="590" spans="2:4" x14ac:dyDescent="0.2">
      <c r="B590" s="632"/>
      <c r="C590" s="632"/>
      <c r="D590" s="631"/>
    </row>
    <row r="591" spans="2:4" x14ac:dyDescent="0.2">
      <c r="B591" s="632"/>
      <c r="C591" s="632"/>
      <c r="D591" s="631"/>
    </row>
    <row r="592" spans="2:4" x14ac:dyDescent="0.2">
      <c r="B592" s="632"/>
      <c r="C592" s="632"/>
      <c r="D592" s="631"/>
    </row>
    <row r="593" spans="2:4" x14ac:dyDescent="0.2">
      <c r="B593" s="632"/>
      <c r="C593" s="632"/>
      <c r="D593" s="631"/>
    </row>
    <row r="594" spans="2:4" x14ac:dyDescent="0.2">
      <c r="B594" s="632"/>
      <c r="C594" s="632"/>
      <c r="D594" s="631"/>
    </row>
    <row r="595" spans="2:4" x14ac:dyDescent="0.2">
      <c r="B595" s="632"/>
      <c r="C595" s="632"/>
      <c r="D595" s="631"/>
    </row>
    <row r="596" spans="2:4" x14ac:dyDescent="0.2">
      <c r="B596" s="632"/>
      <c r="C596" s="632"/>
      <c r="D596" s="631"/>
    </row>
    <row r="597" spans="2:4" x14ac:dyDescent="0.2">
      <c r="B597" s="632"/>
      <c r="C597" s="632"/>
      <c r="D597" s="631"/>
    </row>
    <row r="598" spans="2:4" x14ac:dyDescent="0.2">
      <c r="B598" s="632"/>
      <c r="C598" s="632"/>
      <c r="D598" s="631"/>
    </row>
    <row r="599" spans="2:4" x14ac:dyDescent="0.2">
      <c r="B599" s="632"/>
      <c r="C599" s="632"/>
      <c r="D599" s="631"/>
    </row>
    <row r="600" spans="2:4" x14ac:dyDescent="0.2">
      <c r="B600" s="632"/>
      <c r="C600" s="632"/>
      <c r="D600" s="631"/>
    </row>
    <row r="601" spans="2:4" x14ac:dyDescent="0.2">
      <c r="B601" s="632"/>
      <c r="C601" s="632"/>
      <c r="D601" s="631"/>
    </row>
    <row r="602" spans="2:4" x14ac:dyDescent="0.2">
      <c r="B602" s="632"/>
      <c r="C602" s="632"/>
      <c r="D602" s="631"/>
    </row>
    <row r="603" spans="2:4" x14ac:dyDescent="0.2">
      <c r="B603" s="632"/>
      <c r="C603" s="632"/>
      <c r="D603" s="631"/>
    </row>
    <row r="604" spans="2:4" x14ac:dyDescent="0.2">
      <c r="B604" s="632"/>
      <c r="C604" s="632"/>
      <c r="D604" s="631"/>
    </row>
    <row r="605" spans="2:4" x14ac:dyDescent="0.2">
      <c r="B605" s="632"/>
      <c r="C605" s="632"/>
      <c r="D605" s="631"/>
    </row>
    <row r="606" spans="2:4" x14ac:dyDescent="0.2">
      <c r="B606" s="632"/>
      <c r="C606" s="632"/>
      <c r="D606" s="631"/>
    </row>
    <row r="607" spans="2:4" x14ac:dyDescent="0.2">
      <c r="B607" s="632"/>
      <c r="C607" s="632"/>
      <c r="D607" s="631"/>
    </row>
    <row r="608" spans="2:4" x14ac:dyDescent="0.2">
      <c r="B608" s="632"/>
      <c r="C608" s="632"/>
      <c r="D608" s="631"/>
    </row>
    <row r="609" spans="2:4" x14ac:dyDescent="0.2">
      <c r="B609" s="632"/>
      <c r="C609" s="632"/>
      <c r="D609" s="631"/>
    </row>
    <row r="610" spans="2:4" x14ac:dyDescent="0.2">
      <c r="B610" s="632"/>
      <c r="C610" s="632"/>
      <c r="D610" s="631"/>
    </row>
    <row r="611" spans="2:4" x14ac:dyDescent="0.2">
      <c r="B611" s="632"/>
      <c r="C611" s="632"/>
      <c r="D611" s="631"/>
    </row>
    <row r="612" spans="2:4" x14ac:dyDescent="0.2">
      <c r="B612" s="632"/>
      <c r="C612" s="632"/>
      <c r="D612" s="631"/>
    </row>
    <row r="613" spans="2:4" x14ac:dyDescent="0.2">
      <c r="B613" s="632"/>
      <c r="C613" s="632"/>
      <c r="D613" s="631"/>
    </row>
    <row r="614" spans="2:4" x14ac:dyDescent="0.2">
      <c r="B614" s="632"/>
      <c r="C614" s="632"/>
      <c r="D614" s="631"/>
    </row>
    <row r="615" spans="2:4" x14ac:dyDescent="0.2">
      <c r="B615" s="632"/>
      <c r="C615" s="632"/>
      <c r="D615" s="631"/>
    </row>
    <row r="616" spans="2:4" x14ac:dyDescent="0.2">
      <c r="B616" s="632"/>
      <c r="C616" s="632"/>
      <c r="D616" s="631"/>
    </row>
    <row r="617" spans="2:4" x14ac:dyDescent="0.2">
      <c r="B617" s="632"/>
      <c r="C617" s="632"/>
      <c r="D617" s="631"/>
    </row>
    <row r="618" spans="2:4" x14ac:dyDescent="0.2">
      <c r="B618" s="632"/>
      <c r="C618" s="632"/>
      <c r="D618" s="631"/>
    </row>
    <row r="619" spans="2:4" x14ac:dyDescent="0.2">
      <c r="B619" s="632"/>
      <c r="C619" s="632"/>
      <c r="D619" s="631"/>
    </row>
    <row r="620" spans="2:4" x14ac:dyDescent="0.2">
      <c r="B620" s="632"/>
      <c r="C620" s="632"/>
      <c r="D620" s="631"/>
    </row>
    <row r="621" spans="2:4" x14ac:dyDescent="0.2">
      <c r="B621" s="632"/>
      <c r="C621" s="632"/>
      <c r="D621" s="631"/>
    </row>
    <row r="622" spans="2:4" x14ac:dyDescent="0.2">
      <c r="B622" s="632"/>
      <c r="C622" s="632"/>
      <c r="D622" s="631"/>
    </row>
    <row r="623" spans="2:4" x14ac:dyDescent="0.2">
      <c r="B623" s="632"/>
      <c r="C623" s="632"/>
      <c r="D623" s="631"/>
    </row>
    <row r="624" spans="2:4" x14ac:dyDescent="0.2">
      <c r="B624" s="632"/>
      <c r="C624" s="632"/>
      <c r="D624" s="631"/>
    </row>
    <row r="625" spans="2:4" x14ac:dyDescent="0.2">
      <c r="B625" s="632"/>
      <c r="C625" s="632"/>
      <c r="D625" s="631"/>
    </row>
    <row r="626" spans="2:4" x14ac:dyDescent="0.2">
      <c r="B626" s="632"/>
      <c r="C626" s="632"/>
      <c r="D626" s="631"/>
    </row>
    <row r="627" spans="2:4" x14ac:dyDescent="0.2">
      <c r="B627" s="632"/>
      <c r="C627" s="632"/>
      <c r="D627" s="631"/>
    </row>
    <row r="628" spans="2:4" x14ac:dyDescent="0.2">
      <c r="B628" s="632"/>
      <c r="C628" s="632"/>
      <c r="D628" s="631"/>
    </row>
    <row r="629" spans="2:4" x14ac:dyDescent="0.2">
      <c r="B629" s="632"/>
      <c r="C629" s="632"/>
      <c r="D629" s="631"/>
    </row>
    <row r="630" spans="2:4" x14ac:dyDescent="0.2">
      <c r="B630" s="632"/>
      <c r="C630" s="632"/>
      <c r="D630" s="631"/>
    </row>
    <row r="631" spans="2:4" x14ac:dyDescent="0.2">
      <c r="B631" s="632"/>
      <c r="C631" s="632"/>
      <c r="D631" s="631"/>
    </row>
    <row r="632" spans="2:4" x14ac:dyDescent="0.2">
      <c r="B632" s="632"/>
      <c r="C632" s="632"/>
      <c r="D632" s="631"/>
    </row>
    <row r="633" spans="2:4" x14ac:dyDescent="0.2">
      <c r="B633" s="632"/>
      <c r="C633" s="632"/>
      <c r="D633" s="631"/>
    </row>
    <row r="634" spans="2:4" x14ac:dyDescent="0.2">
      <c r="B634" s="632"/>
      <c r="C634" s="632"/>
      <c r="D634" s="631"/>
    </row>
    <row r="635" spans="2:4" x14ac:dyDescent="0.2">
      <c r="B635" s="632"/>
      <c r="C635" s="632"/>
      <c r="D635" s="631"/>
    </row>
    <row r="636" spans="2:4" x14ac:dyDescent="0.2">
      <c r="B636" s="632"/>
      <c r="C636" s="632"/>
      <c r="D636" s="631"/>
    </row>
    <row r="637" spans="2:4" x14ac:dyDescent="0.2">
      <c r="B637" s="632"/>
      <c r="C637" s="632"/>
      <c r="D637" s="631"/>
    </row>
    <row r="638" spans="2:4" x14ac:dyDescent="0.2">
      <c r="B638" s="632"/>
      <c r="C638" s="632"/>
      <c r="D638" s="631"/>
    </row>
    <row r="639" spans="2:4" x14ac:dyDescent="0.2">
      <c r="B639" s="632"/>
      <c r="C639" s="632"/>
      <c r="D639" s="631"/>
    </row>
    <row r="640" spans="2:4" x14ac:dyDescent="0.2">
      <c r="B640" s="632"/>
      <c r="C640" s="632"/>
      <c r="D640" s="631"/>
    </row>
    <row r="641" spans="2:4" x14ac:dyDescent="0.2">
      <c r="B641" s="632"/>
      <c r="C641" s="632"/>
      <c r="D641" s="631"/>
    </row>
    <row r="642" spans="2:4" x14ac:dyDescent="0.2">
      <c r="B642" s="632"/>
      <c r="C642" s="632"/>
      <c r="D642" s="631"/>
    </row>
    <row r="643" spans="2:4" x14ac:dyDescent="0.2">
      <c r="B643" s="632"/>
      <c r="C643" s="632"/>
      <c r="D643" s="631"/>
    </row>
    <row r="644" spans="2:4" x14ac:dyDescent="0.2">
      <c r="B644" s="632"/>
      <c r="C644" s="632"/>
      <c r="D644" s="631"/>
    </row>
    <row r="645" spans="2:4" x14ac:dyDescent="0.2">
      <c r="B645" s="632"/>
      <c r="C645" s="632"/>
      <c r="D645" s="631"/>
    </row>
    <row r="646" spans="2:4" x14ac:dyDescent="0.2">
      <c r="B646" s="632"/>
      <c r="C646" s="632"/>
      <c r="D646" s="631"/>
    </row>
    <row r="647" spans="2:4" x14ac:dyDescent="0.2">
      <c r="B647" s="632"/>
      <c r="C647" s="632"/>
      <c r="D647" s="631"/>
    </row>
    <row r="648" spans="2:4" x14ac:dyDescent="0.2">
      <c r="B648" s="632"/>
      <c r="C648" s="632"/>
      <c r="D648" s="631"/>
    </row>
    <row r="649" spans="2:4" x14ac:dyDescent="0.2">
      <c r="B649" s="632"/>
      <c r="C649" s="632"/>
      <c r="D649" s="631"/>
    </row>
    <row r="650" spans="2:4" x14ac:dyDescent="0.2">
      <c r="B650" s="632"/>
      <c r="C650" s="632"/>
      <c r="D650" s="631"/>
    </row>
    <row r="651" spans="2:4" x14ac:dyDescent="0.2">
      <c r="B651" s="632"/>
      <c r="C651" s="632"/>
      <c r="D651" s="631"/>
    </row>
    <row r="652" spans="2:4" x14ac:dyDescent="0.2">
      <c r="B652" s="632"/>
      <c r="C652" s="632"/>
      <c r="D652" s="631"/>
    </row>
    <row r="653" spans="2:4" x14ac:dyDescent="0.2">
      <c r="B653" s="632"/>
      <c r="C653" s="632"/>
      <c r="D653" s="631"/>
    </row>
    <row r="654" spans="2:4" x14ac:dyDescent="0.2">
      <c r="B654" s="632"/>
      <c r="C654" s="632"/>
      <c r="D654" s="631"/>
    </row>
    <row r="655" spans="2:4" x14ac:dyDescent="0.2">
      <c r="B655" s="632"/>
      <c r="C655" s="632"/>
      <c r="D655" s="631"/>
    </row>
    <row r="656" spans="2:4" x14ac:dyDescent="0.2">
      <c r="B656" s="632"/>
      <c r="C656" s="632"/>
      <c r="D656" s="631"/>
    </row>
    <row r="657" spans="2:4" x14ac:dyDescent="0.2">
      <c r="B657" s="632"/>
      <c r="C657" s="632"/>
      <c r="D657" s="631"/>
    </row>
    <row r="658" spans="2:4" x14ac:dyDescent="0.2">
      <c r="B658" s="632"/>
      <c r="C658" s="632"/>
      <c r="D658" s="631"/>
    </row>
    <row r="659" spans="2:4" x14ac:dyDescent="0.2">
      <c r="B659" s="632"/>
      <c r="C659" s="632"/>
      <c r="D659" s="631"/>
    </row>
    <row r="660" spans="2:4" x14ac:dyDescent="0.2">
      <c r="B660" s="632"/>
      <c r="C660" s="632"/>
      <c r="D660" s="631"/>
    </row>
    <row r="661" spans="2:4" x14ac:dyDescent="0.2">
      <c r="B661" s="632"/>
      <c r="C661" s="632"/>
      <c r="D661" s="631"/>
    </row>
    <row r="662" spans="2:4" x14ac:dyDescent="0.2">
      <c r="B662" s="632"/>
      <c r="C662" s="632"/>
      <c r="D662" s="631"/>
    </row>
    <row r="663" spans="2:4" x14ac:dyDescent="0.2">
      <c r="B663" s="632"/>
      <c r="C663" s="632"/>
      <c r="D663" s="631"/>
    </row>
    <row r="664" spans="2:4" x14ac:dyDescent="0.2">
      <c r="B664" s="632"/>
      <c r="C664" s="632"/>
      <c r="D664" s="631"/>
    </row>
    <row r="665" spans="2:4" x14ac:dyDescent="0.2">
      <c r="B665" s="632"/>
      <c r="C665" s="632"/>
      <c r="D665" s="631"/>
    </row>
    <row r="666" spans="2:4" x14ac:dyDescent="0.2">
      <c r="B666" s="632"/>
      <c r="C666" s="632"/>
      <c r="D666" s="631"/>
    </row>
    <row r="667" spans="2:4" x14ac:dyDescent="0.2">
      <c r="B667" s="632"/>
      <c r="C667" s="632"/>
      <c r="D667" s="631"/>
    </row>
  </sheetData>
  <pageMargins left="0.59055118110236227" right="0.19685039370078741" top="0.98425196850393704" bottom="1.1811023622047245" header="0.31496062992125984" footer="0.51181102362204722"/>
  <pageSetup paperSize="9" scale="47" fitToHeight="3" orientation="portrait" r:id="rId1"/>
  <headerFooter alignWithMargins="0">
    <oddHeader>&amp;L
N.B : Les sous-totaux contiennent les participations forfaitaires ou franchises.  Les postes détaillés sont  hors participations forfaitaires et franchises.&amp;CTAUX MOYEN DE REMBOURSEMENT
 DU REGIME GENERAL - ASSURANCE MALADIE
&amp;RA - &amp;P</oddHeader>
  </headerFooter>
  <rowBreaks count="2" manualBreakCount="2">
    <brk id="109" max="3" man="1"/>
    <brk id="160" max="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4">
    <tabColor indexed="45"/>
  </sheetPr>
  <dimension ref="A1:L661"/>
  <sheetViews>
    <sheetView showZeros="0" view="pageBreakPreview" topLeftCell="B513" zoomScale="114" zoomScaleNormal="100" zoomScaleSheetLayoutView="114" workbookViewId="0">
      <selection activeCell="E659" sqref="E659:F659"/>
    </sheetView>
  </sheetViews>
  <sheetFormatPr baseColWidth="10" defaultRowHeight="11.25" x14ac:dyDescent="0.2"/>
  <cols>
    <col min="1" max="1" width="4" style="6" customWidth="1"/>
    <col min="2" max="2" width="68.140625" style="5" customWidth="1"/>
    <col min="3" max="3" width="15" style="3" bestFit="1" customWidth="1"/>
    <col min="4" max="4" width="12.140625" style="3" customWidth="1"/>
    <col min="5" max="5" width="15" style="3" customWidth="1"/>
    <col min="6" max="6" width="14.85546875" style="3" bestFit="1" customWidth="1"/>
    <col min="7" max="7" width="13.140625" style="3" bestFit="1" customWidth="1"/>
    <col min="8" max="8" width="6.5703125" style="3" bestFit="1" customWidth="1"/>
    <col min="9" max="9" width="2.5703125" style="3" customWidth="1"/>
    <col min="10" max="10" width="4" style="5" bestFit="1" customWidth="1"/>
    <col min="11" max="16384" width="11.42578125" style="5"/>
  </cols>
  <sheetData>
    <row r="1" spans="1:9" ht="9" customHeight="1" x14ac:dyDescent="0.2">
      <c r="A1" s="1"/>
      <c r="B1" s="43"/>
      <c r="F1" s="5"/>
      <c r="G1" s="5"/>
      <c r="H1" s="5"/>
      <c r="I1" s="4"/>
    </row>
    <row r="2" spans="1:9" ht="17.25" customHeight="1" x14ac:dyDescent="0.25">
      <c r="B2" s="7" t="s">
        <v>288</v>
      </c>
      <c r="C2" s="8"/>
      <c r="D2" s="8"/>
      <c r="E2" s="8"/>
      <c r="F2" s="8"/>
      <c r="G2" s="8"/>
      <c r="H2" s="8"/>
      <c r="I2" s="8"/>
    </row>
    <row r="3" spans="1:9" ht="12" customHeight="1" x14ac:dyDescent="0.2">
      <c r="B3" s="9"/>
      <c r="C3" s="10" t="s">
        <v>503</v>
      </c>
      <c r="D3" s="11"/>
    </row>
    <row r="4" spans="1:9" ht="14.25" customHeight="1" x14ac:dyDescent="0.2">
      <c r="B4" s="12" t="s">
        <v>284</v>
      </c>
      <c r="C4" s="13"/>
      <c r="D4" s="13"/>
      <c r="E4" s="13"/>
      <c r="F4" s="13"/>
      <c r="G4" s="13"/>
      <c r="H4" s="14"/>
      <c r="I4" s="15"/>
    </row>
    <row r="5" spans="1:9" ht="12" customHeight="1" x14ac:dyDescent="0.2">
      <c r="B5" s="387" t="s">
        <v>4</v>
      </c>
      <c r="C5" s="386" t="s">
        <v>1</v>
      </c>
      <c r="D5" s="385" t="s">
        <v>2</v>
      </c>
      <c r="E5" s="386" t="s">
        <v>6</v>
      </c>
      <c r="F5" s="219" t="s">
        <v>3</v>
      </c>
      <c r="G5" s="219" t="s">
        <v>237</v>
      </c>
      <c r="H5" s="19" t="s">
        <v>502</v>
      </c>
      <c r="I5" s="20"/>
    </row>
    <row r="6" spans="1:9" ht="9" customHeight="1" x14ac:dyDescent="0.2">
      <c r="B6" s="21"/>
      <c r="C6" s="45" t="s">
        <v>5</v>
      </c>
      <c r="D6" s="44" t="s">
        <v>5</v>
      </c>
      <c r="E6" s="45"/>
      <c r="F6" s="220" t="s">
        <v>241</v>
      </c>
      <c r="G6" s="220" t="s">
        <v>239</v>
      </c>
      <c r="H6" s="22" t="s">
        <v>301</v>
      </c>
      <c r="I6" s="23"/>
    </row>
    <row r="7" spans="1:9" s="28" customFormat="1" ht="14.25" customHeight="1" x14ac:dyDescent="0.2">
      <c r="A7" s="24"/>
      <c r="B7" s="25" t="s">
        <v>285</v>
      </c>
      <c r="C7" s="287"/>
      <c r="D7" s="287"/>
      <c r="E7" s="287"/>
      <c r="F7" s="288"/>
      <c r="G7" s="288"/>
      <c r="H7" s="181"/>
      <c r="I7" s="27"/>
    </row>
    <row r="8" spans="1:9" s="28" customFormat="1" ht="11.25" customHeight="1" x14ac:dyDescent="0.2">
      <c r="A8" s="24"/>
      <c r="B8" s="31" t="s">
        <v>88</v>
      </c>
      <c r="C8" s="291"/>
      <c r="D8" s="291"/>
      <c r="E8" s="291"/>
      <c r="F8" s="292"/>
      <c r="G8" s="292"/>
      <c r="H8" s="178"/>
      <c r="I8" s="27"/>
    </row>
    <row r="9" spans="1:9" ht="10.5" customHeight="1" x14ac:dyDescent="0.2">
      <c r="B9" s="16" t="s">
        <v>22</v>
      </c>
      <c r="C9" s="289">
        <v>237758796.18999955</v>
      </c>
      <c r="D9" s="289">
        <v>143152644.79025</v>
      </c>
      <c r="E9" s="289">
        <v>380911440.98024952</v>
      </c>
      <c r="F9" s="290">
        <v>12242635.539999992</v>
      </c>
      <c r="G9" s="290">
        <v>2478344.1284999992</v>
      </c>
      <c r="H9" s="179">
        <v>0.24039847700272698</v>
      </c>
      <c r="I9" s="20"/>
    </row>
    <row r="10" spans="1:9" ht="10.5" customHeight="1" x14ac:dyDescent="0.2">
      <c r="B10" s="16" t="s">
        <v>387</v>
      </c>
      <c r="C10" s="289">
        <v>17304.463279999993</v>
      </c>
      <c r="D10" s="289">
        <v>62305.567999999963</v>
      </c>
      <c r="E10" s="289">
        <v>79610.031279999952</v>
      </c>
      <c r="F10" s="290">
        <v>10516.303199999993</v>
      </c>
      <c r="G10" s="290">
        <v>340.05400000000014</v>
      </c>
      <c r="H10" s="179"/>
      <c r="I10" s="20"/>
    </row>
    <row r="11" spans="1:9" ht="10.5" customHeight="1" x14ac:dyDescent="0.2">
      <c r="B11" s="16" t="s">
        <v>100</v>
      </c>
      <c r="C11" s="289">
        <v>7014137.5399999944</v>
      </c>
      <c r="D11" s="289">
        <v>36886483.81974002</v>
      </c>
      <c r="E11" s="289">
        <v>43900621.359740004</v>
      </c>
      <c r="F11" s="290">
        <v>21283.65</v>
      </c>
      <c r="G11" s="290">
        <v>144728.62000000002</v>
      </c>
      <c r="H11" s="179">
        <v>9.9802977025143402E-2</v>
      </c>
      <c r="I11" s="20"/>
    </row>
    <row r="12" spans="1:9" ht="10.5" customHeight="1" x14ac:dyDescent="0.2">
      <c r="B12" s="16" t="s">
        <v>388</v>
      </c>
      <c r="C12" s="289">
        <v>23278.236720000037</v>
      </c>
      <c r="D12" s="289">
        <v>83814.432000000073</v>
      </c>
      <c r="E12" s="289">
        <v>107092.6687200001</v>
      </c>
      <c r="F12" s="290">
        <v>14146.696800000014</v>
      </c>
      <c r="G12" s="290">
        <v>457.4459999999998</v>
      </c>
      <c r="H12" s="179"/>
      <c r="I12" s="20"/>
    </row>
    <row r="13" spans="1:9" ht="10.5" customHeight="1" x14ac:dyDescent="0.2">
      <c r="B13" s="16" t="s">
        <v>340</v>
      </c>
      <c r="C13" s="289">
        <v>19284018.069999989</v>
      </c>
      <c r="D13" s="289">
        <v>18267944.229999986</v>
      </c>
      <c r="E13" s="289">
        <v>37551962.299999975</v>
      </c>
      <c r="F13" s="290">
        <v>3431505.0100000021</v>
      </c>
      <c r="G13" s="290">
        <v>207788.25</v>
      </c>
      <c r="H13" s="179">
        <v>0.17462513504531141</v>
      </c>
      <c r="I13" s="20"/>
    </row>
    <row r="14" spans="1:9" ht="10.5" customHeight="1" x14ac:dyDescent="0.2">
      <c r="B14" s="340" t="s">
        <v>90</v>
      </c>
      <c r="C14" s="289">
        <v>19213565.979999989</v>
      </c>
      <c r="D14" s="289">
        <v>17825987.479999982</v>
      </c>
      <c r="E14" s="289">
        <v>37039553.459999971</v>
      </c>
      <c r="F14" s="290">
        <v>3006918.9600000014</v>
      </c>
      <c r="G14" s="290">
        <v>205503.40999999997</v>
      </c>
      <c r="H14" s="179">
        <v>0.17686967727681613</v>
      </c>
      <c r="I14" s="20"/>
    </row>
    <row r="15" spans="1:9" ht="10.5" customHeight="1" x14ac:dyDescent="0.2">
      <c r="B15" s="33" t="s">
        <v>304</v>
      </c>
      <c r="C15" s="289">
        <v>1784456.9299999992</v>
      </c>
      <c r="D15" s="289">
        <v>702748.40999999992</v>
      </c>
      <c r="E15" s="289">
        <v>2487205.3399999994</v>
      </c>
      <c r="F15" s="290">
        <v>211750.3299999999</v>
      </c>
      <c r="G15" s="290">
        <v>12585.369999999999</v>
      </c>
      <c r="H15" s="179">
        <v>0.18292020041836321</v>
      </c>
      <c r="I15" s="20"/>
    </row>
    <row r="16" spans="1:9" ht="10.5" customHeight="1" x14ac:dyDescent="0.2">
      <c r="B16" s="33" t="s">
        <v>305</v>
      </c>
      <c r="C16" s="289">
        <v>322.56</v>
      </c>
      <c r="D16" s="289">
        <v>57.6</v>
      </c>
      <c r="E16" s="289">
        <v>380.16</v>
      </c>
      <c r="F16" s="290"/>
      <c r="G16" s="290"/>
      <c r="H16" s="179">
        <v>0.35926773455377581</v>
      </c>
      <c r="I16" s="20"/>
    </row>
    <row r="17" spans="2:9" ht="10.5" customHeight="1" x14ac:dyDescent="0.2">
      <c r="B17" s="33" t="s">
        <v>306</v>
      </c>
      <c r="C17" s="289">
        <v>380.39</v>
      </c>
      <c r="D17" s="289">
        <v>28743.420000000009</v>
      </c>
      <c r="E17" s="289">
        <v>29123.810000000009</v>
      </c>
      <c r="F17" s="290">
        <v>21856.690000000006</v>
      </c>
      <c r="G17" s="290">
        <v>167.20000000000002</v>
      </c>
      <c r="H17" s="179">
        <v>0.44058393395153628</v>
      </c>
      <c r="I17" s="20"/>
    </row>
    <row r="18" spans="2:9" ht="10.5" customHeight="1" x14ac:dyDescent="0.2">
      <c r="B18" s="33" t="s">
        <v>307</v>
      </c>
      <c r="C18" s="289">
        <v>6958691.609999992</v>
      </c>
      <c r="D18" s="289">
        <v>6257765.1100000003</v>
      </c>
      <c r="E18" s="289">
        <v>13216456.719999991</v>
      </c>
      <c r="F18" s="290">
        <v>438900.5</v>
      </c>
      <c r="G18" s="290">
        <v>73814.859999999986</v>
      </c>
      <c r="H18" s="179">
        <v>1.4169981189877223E-2</v>
      </c>
      <c r="I18" s="20"/>
    </row>
    <row r="19" spans="2:9" ht="10.5" customHeight="1" x14ac:dyDescent="0.2">
      <c r="B19" s="33" t="s">
        <v>308</v>
      </c>
      <c r="C19" s="289">
        <v>210620.74000000049</v>
      </c>
      <c r="D19" s="289">
        <v>33009.829999999994</v>
      </c>
      <c r="E19" s="289">
        <v>243630.57000000044</v>
      </c>
      <c r="F19" s="290">
        <v>5713.9699999999993</v>
      </c>
      <c r="G19" s="290">
        <v>1038.83</v>
      </c>
      <c r="H19" s="179">
        <v>0.52054120730053155</v>
      </c>
      <c r="I19" s="20"/>
    </row>
    <row r="20" spans="2:9" ht="10.5" customHeight="1" x14ac:dyDescent="0.2">
      <c r="B20" s="33" t="s">
        <v>309</v>
      </c>
      <c r="C20" s="289">
        <v>10259093.749999998</v>
      </c>
      <c r="D20" s="289">
        <v>10803663.109999981</v>
      </c>
      <c r="E20" s="289">
        <v>21062756.859999977</v>
      </c>
      <c r="F20" s="290">
        <v>2328697.4700000016</v>
      </c>
      <c r="G20" s="290">
        <v>117897.15</v>
      </c>
      <c r="H20" s="179">
        <v>0.30356368353037344</v>
      </c>
      <c r="I20" s="20"/>
    </row>
    <row r="21" spans="2:9" ht="10.5" customHeight="1" x14ac:dyDescent="0.2">
      <c r="B21" s="33" t="s">
        <v>89</v>
      </c>
      <c r="C21" s="289">
        <v>70452.089999999909</v>
      </c>
      <c r="D21" s="289">
        <v>441956.74999999983</v>
      </c>
      <c r="E21" s="289">
        <v>512408.83999999979</v>
      </c>
      <c r="F21" s="290">
        <v>424586.04999999981</v>
      </c>
      <c r="G21" s="290">
        <v>2284.84</v>
      </c>
      <c r="H21" s="179">
        <v>3.2307816470118489E-2</v>
      </c>
      <c r="I21" s="20"/>
    </row>
    <row r="22" spans="2:9" ht="10.5" customHeight="1" x14ac:dyDescent="0.2">
      <c r="B22" s="16" t="s">
        <v>97</v>
      </c>
      <c r="C22" s="289"/>
      <c r="D22" s="289"/>
      <c r="E22" s="289"/>
      <c r="F22" s="290"/>
      <c r="G22" s="290"/>
      <c r="H22" s="179"/>
      <c r="I22" s="20"/>
    </row>
    <row r="23" spans="2:9" ht="10.5" customHeight="1" x14ac:dyDescent="0.2">
      <c r="B23" s="16" t="s">
        <v>380</v>
      </c>
      <c r="C23" s="289"/>
      <c r="D23" s="289"/>
      <c r="E23" s="289"/>
      <c r="F23" s="290"/>
      <c r="G23" s="290"/>
      <c r="H23" s="179"/>
      <c r="I23" s="20"/>
    </row>
    <row r="24" spans="2:9" ht="10.5" customHeight="1" x14ac:dyDescent="0.2">
      <c r="B24" s="16" t="s">
        <v>419</v>
      </c>
      <c r="C24" s="289"/>
      <c r="D24" s="289">
        <v>336007.27891800005</v>
      </c>
      <c r="E24" s="289">
        <v>336007.27891800005</v>
      </c>
      <c r="F24" s="290"/>
      <c r="G24" s="290"/>
      <c r="H24" s="179"/>
      <c r="I24" s="20"/>
    </row>
    <row r="25" spans="2:9" ht="10.5" customHeight="1" x14ac:dyDescent="0.2">
      <c r="B25" s="16" t="s">
        <v>96</v>
      </c>
      <c r="C25" s="289"/>
      <c r="D25" s="289"/>
      <c r="E25" s="289"/>
      <c r="F25" s="290"/>
      <c r="G25" s="290"/>
      <c r="H25" s="179"/>
      <c r="I25" s="20"/>
    </row>
    <row r="26" spans="2:9" ht="10.5" customHeight="1" x14ac:dyDescent="0.2">
      <c r="B26" s="16" t="s">
        <v>91</v>
      </c>
      <c r="C26" s="289">
        <v>1724203.6999999997</v>
      </c>
      <c r="D26" s="289">
        <v>996674.64</v>
      </c>
      <c r="E26" s="289">
        <v>2720878.34</v>
      </c>
      <c r="F26" s="290">
        <v>94421.92</v>
      </c>
      <c r="G26" s="290">
        <v>22067.200000000001</v>
      </c>
      <c r="H26" s="179">
        <v>0.13851004457635585</v>
      </c>
      <c r="I26" s="34"/>
    </row>
    <row r="27" spans="2:9" ht="10.5" customHeight="1" x14ac:dyDescent="0.2">
      <c r="B27" s="16" t="s">
        <v>252</v>
      </c>
      <c r="C27" s="289"/>
      <c r="D27" s="289"/>
      <c r="E27" s="289"/>
      <c r="F27" s="290"/>
      <c r="G27" s="290"/>
      <c r="H27" s="179"/>
      <c r="I27" s="34"/>
    </row>
    <row r="28" spans="2:9" ht="10.5" customHeight="1" x14ac:dyDescent="0.2">
      <c r="B28" s="16" t="s">
        <v>95</v>
      </c>
      <c r="C28" s="289">
        <v>39921.920000000013</v>
      </c>
      <c r="D28" s="289">
        <v>137546.58999999985</v>
      </c>
      <c r="E28" s="289">
        <v>177468.50999999989</v>
      </c>
      <c r="F28" s="290">
        <v>177468.50999999989</v>
      </c>
      <c r="G28" s="290">
        <v>654.32000000000005</v>
      </c>
      <c r="H28" s="179">
        <v>3.5772474356142725E-2</v>
      </c>
      <c r="I28" s="34"/>
    </row>
    <row r="29" spans="2:9" ht="10.5" customHeight="1" x14ac:dyDescent="0.2">
      <c r="B29" s="16" t="s">
        <v>381</v>
      </c>
      <c r="C29" s="289">
        <v>5965794.4700000035</v>
      </c>
      <c r="D29" s="289">
        <v>3767167.6857310012</v>
      </c>
      <c r="E29" s="289">
        <v>9732962.1557310056</v>
      </c>
      <c r="F29" s="290">
        <v>657</v>
      </c>
      <c r="G29" s="290">
        <v>73535.63</v>
      </c>
      <c r="H29" s="179">
        <v>0.21013515366521296</v>
      </c>
      <c r="I29" s="34"/>
    </row>
    <row r="30" spans="2:9" ht="10.5" customHeight="1" x14ac:dyDescent="0.2">
      <c r="B30" s="16" t="s">
        <v>441</v>
      </c>
      <c r="C30" s="289"/>
      <c r="D30" s="289">
        <v>4678304.8240719987</v>
      </c>
      <c r="E30" s="289">
        <v>4678304.8240719987</v>
      </c>
      <c r="F30" s="290"/>
      <c r="G30" s="290"/>
      <c r="H30" s="179">
        <v>-0.20171293323187811</v>
      </c>
      <c r="I30" s="34"/>
    </row>
    <row r="31" spans="2:9" ht="10.5" customHeight="1" x14ac:dyDescent="0.2">
      <c r="B31" s="16" t="s">
        <v>346</v>
      </c>
      <c r="C31" s="289"/>
      <c r="D31" s="289"/>
      <c r="E31" s="289"/>
      <c r="F31" s="290"/>
      <c r="G31" s="290"/>
      <c r="H31" s="179"/>
      <c r="I31" s="34"/>
    </row>
    <row r="32" spans="2:9" ht="10.5" customHeight="1" x14ac:dyDescent="0.2">
      <c r="B32" s="16" t="s">
        <v>312</v>
      </c>
      <c r="C32" s="289"/>
      <c r="D32" s="289"/>
      <c r="E32" s="289"/>
      <c r="F32" s="290"/>
      <c r="G32" s="290"/>
      <c r="H32" s="179"/>
      <c r="I32" s="34"/>
    </row>
    <row r="33" spans="1:11" ht="10.5" customHeight="1" x14ac:dyDescent="0.2">
      <c r="B33" s="16" t="s">
        <v>313</v>
      </c>
      <c r="C33" s="289"/>
      <c r="D33" s="289"/>
      <c r="E33" s="289"/>
      <c r="F33" s="290"/>
      <c r="G33" s="290"/>
      <c r="H33" s="179"/>
      <c r="I33" s="34"/>
    </row>
    <row r="34" spans="1:11" ht="10.5" customHeight="1" x14ac:dyDescent="0.2">
      <c r="B34" s="16" t="s">
        <v>489</v>
      </c>
      <c r="C34" s="289"/>
      <c r="D34" s="289"/>
      <c r="E34" s="289"/>
      <c r="F34" s="290"/>
      <c r="G34" s="290"/>
      <c r="H34" s="179"/>
      <c r="I34" s="34"/>
    </row>
    <row r="35" spans="1:11" ht="10.5" customHeight="1" x14ac:dyDescent="0.2">
      <c r="B35" s="16" t="s">
        <v>487</v>
      </c>
      <c r="C35" s="289"/>
      <c r="D35" s="289">
        <v>2586798.7116999989</v>
      </c>
      <c r="E35" s="289">
        <v>2586798.7116999989</v>
      </c>
      <c r="F35" s="290"/>
      <c r="G35" s="290"/>
      <c r="H35" s="179">
        <v>0.38574020803703069</v>
      </c>
      <c r="I35" s="34"/>
    </row>
    <row r="36" spans="1:11" ht="10.5" customHeight="1" x14ac:dyDescent="0.2">
      <c r="B36" s="16" t="s">
        <v>420</v>
      </c>
      <c r="C36" s="289"/>
      <c r="D36" s="289">
        <v>6190212.5206019999</v>
      </c>
      <c r="E36" s="289">
        <v>6190212.5206019999</v>
      </c>
      <c r="F36" s="290"/>
      <c r="G36" s="290"/>
      <c r="H36" s="179">
        <v>-1.8907148982370114E-2</v>
      </c>
      <c r="I36" s="34"/>
    </row>
    <row r="37" spans="1:11" ht="10.5" customHeight="1" x14ac:dyDescent="0.2">
      <c r="B37" s="574" t="s">
        <v>448</v>
      </c>
      <c r="C37" s="289"/>
      <c r="D37" s="289"/>
      <c r="E37" s="289"/>
      <c r="F37" s="290"/>
      <c r="G37" s="290"/>
      <c r="H37" s="179"/>
      <c r="I37" s="34"/>
    </row>
    <row r="38" spans="1:11" ht="10.5" hidden="1" customHeight="1" x14ac:dyDescent="0.2">
      <c r="B38" s="574"/>
      <c r="C38" s="289"/>
      <c r="D38" s="289"/>
      <c r="E38" s="289"/>
      <c r="F38" s="290"/>
      <c r="G38" s="290"/>
      <c r="H38" s="179"/>
      <c r="I38" s="34"/>
    </row>
    <row r="39" spans="1:11" ht="10.5" customHeight="1" x14ac:dyDescent="0.2">
      <c r="B39" s="16" t="s">
        <v>99</v>
      </c>
      <c r="C39" s="289">
        <v>168311.66</v>
      </c>
      <c r="D39" s="289">
        <v>292919.93061599997</v>
      </c>
      <c r="E39" s="289">
        <v>461231.590616</v>
      </c>
      <c r="F39" s="290">
        <v>170892.84918200001</v>
      </c>
      <c r="G39" s="290">
        <v>1552.346669</v>
      </c>
      <c r="H39" s="179">
        <v>0.12493513800580081</v>
      </c>
      <c r="I39" s="34"/>
    </row>
    <row r="40" spans="1:11" ht="10.5" customHeight="1" x14ac:dyDescent="0.2">
      <c r="B40" s="16" t="s">
        <v>283</v>
      </c>
      <c r="C40" s="289"/>
      <c r="D40" s="289">
        <v>-415920</v>
      </c>
      <c r="E40" s="289">
        <v>-415920</v>
      </c>
      <c r="F40" s="290">
        <v>-72</v>
      </c>
      <c r="G40" s="290">
        <v>-3264</v>
      </c>
      <c r="H40" s="179">
        <v>0.5000432788020428</v>
      </c>
      <c r="I40" s="34"/>
    </row>
    <row r="41" spans="1:11" s="28" customFormat="1" ht="10.5" customHeight="1" x14ac:dyDescent="0.2">
      <c r="A41" s="24"/>
      <c r="B41" s="16" t="s">
        <v>279</v>
      </c>
      <c r="C41" s="289">
        <v>19</v>
      </c>
      <c r="D41" s="289">
        <v>-26775376</v>
      </c>
      <c r="E41" s="289">
        <v>-26775357</v>
      </c>
      <c r="F41" s="290">
        <v>-12678</v>
      </c>
      <c r="G41" s="290">
        <v>-197242</v>
      </c>
      <c r="H41" s="179"/>
      <c r="I41" s="36"/>
      <c r="J41" s="5"/>
    </row>
    <row r="42" spans="1:11" s="28" customFormat="1" ht="10.5" customHeight="1" x14ac:dyDescent="0.2">
      <c r="A42" s="24"/>
      <c r="B42" s="35" t="s">
        <v>101</v>
      </c>
      <c r="C42" s="291">
        <v>271995785.24999946</v>
      </c>
      <c r="D42" s="291">
        <v>190247529.02162901</v>
      </c>
      <c r="E42" s="291">
        <v>462243314.27162844</v>
      </c>
      <c r="F42" s="292">
        <v>16150777.479181992</v>
      </c>
      <c r="G42" s="292">
        <v>2728961.9951689998</v>
      </c>
      <c r="H42" s="178">
        <v>0.17972131923856494</v>
      </c>
      <c r="I42" s="36"/>
      <c r="K42" s="209" t="b">
        <f>IF(ABS(E42-SUM(E9:E13,E22:E41))&lt;0.001,TRUE,FALSE)</f>
        <v>1</v>
      </c>
    </row>
    <row r="43" spans="1:11" s="28" customFormat="1" ht="10.5" customHeight="1" x14ac:dyDescent="0.2">
      <c r="A43" s="24"/>
      <c r="B43" s="35"/>
      <c r="C43" s="291"/>
      <c r="D43" s="291"/>
      <c r="E43" s="291"/>
      <c r="F43" s="292"/>
      <c r="G43" s="292"/>
      <c r="H43" s="291"/>
      <c r="I43" s="36"/>
      <c r="K43" s="209"/>
    </row>
    <row r="44" spans="1:11" s="28" customFormat="1" ht="13.5" customHeight="1" x14ac:dyDescent="0.2">
      <c r="A44" s="24"/>
      <c r="B44" s="31" t="s">
        <v>102</v>
      </c>
      <c r="C44" s="291"/>
      <c r="D44" s="291"/>
      <c r="E44" s="291"/>
      <c r="F44" s="292"/>
      <c r="G44" s="292"/>
      <c r="H44" s="178"/>
      <c r="I44" s="36"/>
    </row>
    <row r="45" spans="1:11" ht="10.5" customHeight="1" x14ac:dyDescent="0.2">
      <c r="B45" s="16" t="s">
        <v>104</v>
      </c>
      <c r="C45" s="289">
        <v>258726480.80999967</v>
      </c>
      <c r="D45" s="289">
        <v>595125734.86999965</v>
      </c>
      <c r="E45" s="289">
        <v>853852215.67999923</v>
      </c>
      <c r="F45" s="290">
        <v>322237898.53999972</v>
      </c>
      <c r="G45" s="290">
        <v>5289451.92</v>
      </c>
      <c r="H45" s="179">
        <v>0.21770138704965047</v>
      </c>
      <c r="I45" s="20"/>
    </row>
    <row r="46" spans="1:11" ht="10.5" customHeight="1" x14ac:dyDescent="0.2">
      <c r="B46" s="33" t="s">
        <v>106</v>
      </c>
      <c r="C46" s="289">
        <v>258362880.68999973</v>
      </c>
      <c r="D46" s="289">
        <v>591238127.17999959</v>
      </c>
      <c r="E46" s="289">
        <v>849601007.86999917</v>
      </c>
      <c r="F46" s="290">
        <v>318484300.42999971</v>
      </c>
      <c r="G46" s="290">
        <v>5265728.29</v>
      </c>
      <c r="H46" s="179">
        <v>0.21771310377555109</v>
      </c>
      <c r="I46" s="34"/>
    </row>
    <row r="47" spans="1:11" ht="10.5" customHeight="1" x14ac:dyDescent="0.2">
      <c r="B47" s="33" t="s">
        <v>304</v>
      </c>
      <c r="C47" s="289">
        <v>5994991.4900000086</v>
      </c>
      <c r="D47" s="289">
        <v>154754782.15999991</v>
      </c>
      <c r="E47" s="289">
        <v>160749773.64999992</v>
      </c>
      <c r="F47" s="290">
        <v>132403487.8499999</v>
      </c>
      <c r="G47" s="290">
        <v>1016939.7999999999</v>
      </c>
      <c r="H47" s="179">
        <v>0.22352254057691079</v>
      </c>
      <c r="I47" s="34"/>
    </row>
    <row r="48" spans="1:11" ht="10.5" customHeight="1" x14ac:dyDescent="0.2">
      <c r="B48" s="33" t="s">
        <v>305</v>
      </c>
      <c r="C48" s="289">
        <v>33866.220000000045</v>
      </c>
      <c r="D48" s="289">
        <v>44647.249999999993</v>
      </c>
      <c r="E48" s="289">
        <v>78513.470000000045</v>
      </c>
      <c r="F48" s="290">
        <v>69492.750000000044</v>
      </c>
      <c r="G48" s="290">
        <v>287.68</v>
      </c>
      <c r="H48" s="179">
        <v>0.17780940732747874</v>
      </c>
      <c r="I48" s="34"/>
    </row>
    <row r="49" spans="2:9" ht="10.5" customHeight="1" x14ac:dyDescent="0.2">
      <c r="B49" s="33" t="s">
        <v>306</v>
      </c>
      <c r="C49" s="289">
        <v>451622.06000000011</v>
      </c>
      <c r="D49" s="289">
        <v>69798985.489999905</v>
      </c>
      <c r="E49" s="289">
        <v>70250607.549999893</v>
      </c>
      <c r="F49" s="290">
        <v>68811002.189999893</v>
      </c>
      <c r="G49" s="290">
        <v>436629.99000000028</v>
      </c>
      <c r="H49" s="179">
        <v>0.22628085375412499</v>
      </c>
      <c r="I49" s="34"/>
    </row>
    <row r="50" spans="2:9" ht="10.5" customHeight="1" x14ac:dyDescent="0.2">
      <c r="B50" s="33" t="s">
        <v>307</v>
      </c>
      <c r="C50" s="289">
        <v>62357071.890000179</v>
      </c>
      <c r="D50" s="289">
        <v>50032409.98999992</v>
      </c>
      <c r="E50" s="289">
        <v>112389481.8800001</v>
      </c>
      <c r="F50" s="290">
        <v>6421468.8800000036</v>
      </c>
      <c r="G50" s="290">
        <v>744468.86</v>
      </c>
      <c r="H50" s="179">
        <v>0.20374385833013364</v>
      </c>
      <c r="I50" s="34"/>
    </row>
    <row r="51" spans="2:9" ht="10.5" customHeight="1" x14ac:dyDescent="0.2">
      <c r="B51" s="33" t="s">
        <v>308</v>
      </c>
      <c r="C51" s="289">
        <v>89224533.479999945</v>
      </c>
      <c r="D51" s="289">
        <v>83805826.550000027</v>
      </c>
      <c r="E51" s="289">
        <v>173030360.02999997</v>
      </c>
      <c r="F51" s="290">
        <v>27055853.569999978</v>
      </c>
      <c r="G51" s="290">
        <v>1004326.5499999997</v>
      </c>
      <c r="H51" s="179">
        <v>0.19806689032326896</v>
      </c>
      <c r="I51" s="34"/>
    </row>
    <row r="52" spans="2:9" ht="10.5" customHeight="1" x14ac:dyDescent="0.2">
      <c r="B52" s="33" t="s">
        <v>309</v>
      </c>
      <c r="C52" s="289">
        <v>100300795.54999956</v>
      </c>
      <c r="D52" s="289">
        <v>232801475.73999983</v>
      </c>
      <c r="E52" s="289">
        <v>333102271.28999943</v>
      </c>
      <c r="F52" s="290">
        <v>83722995.189999893</v>
      </c>
      <c r="G52" s="290">
        <v>2063075.4100000001</v>
      </c>
      <c r="H52" s="179">
        <v>0.22837132968337293</v>
      </c>
      <c r="I52" s="34"/>
    </row>
    <row r="53" spans="2:9" ht="10.5" customHeight="1" x14ac:dyDescent="0.2">
      <c r="B53" s="33" t="s">
        <v>105</v>
      </c>
      <c r="C53" s="289">
        <v>363600.12</v>
      </c>
      <c r="D53" s="289">
        <v>3887607.6900000055</v>
      </c>
      <c r="E53" s="289">
        <v>4251207.8100000052</v>
      </c>
      <c r="F53" s="290">
        <v>3753598.110000005</v>
      </c>
      <c r="G53" s="290">
        <v>23723.629999999997</v>
      </c>
      <c r="H53" s="179">
        <v>0.21536432384115378</v>
      </c>
      <c r="I53" s="34"/>
    </row>
    <row r="54" spans="2:9" ht="10.5" customHeight="1" x14ac:dyDescent="0.2">
      <c r="B54" s="16" t="s">
        <v>22</v>
      </c>
      <c r="C54" s="289">
        <v>130070715.80999894</v>
      </c>
      <c r="D54" s="289">
        <v>83066484.29294996</v>
      </c>
      <c r="E54" s="289">
        <v>213137200.1029489</v>
      </c>
      <c r="F54" s="290">
        <v>19149341.210000005</v>
      </c>
      <c r="G54" s="290">
        <v>980121.92624999967</v>
      </c>
      <c r="H54" s="179">
        <v>0.19341851022222856</v>
      </c>
      <c r="I54" s="34"/>
    </row>
    <row r="55" spans="2:9" ht="10.5" customHeight="1" x14ac:dyDescent="0.2">
      <c r="B55" s="16" t="s">
        <v>387</v>
      </c>
      <c r="C55" s="289">
        <v>125847.79754399993</v>
      </c>
      <c r="D55" s="289">
        <v>305247.07444800012</v>
      </c>
      <c r="E55" s="289">
        <v>431094.87199200003</v>
      </c>
      <c r="F55" s="290">
        <v>97548.790800000075</v>
      </c>
      <c r="G55" s="290">
        <v>2129.0426399999997</v>
      </c>
      <c r="H55" s="179"/>
      <c r="I55" s="34"/>
    </row>
    <row r="56" spans="2:9" ht="10.5" customHeight="1" x14ac:dyDescent="0.2">
      <c r="B56" s="16" t="s">
        <v>107</v>
      </c>
      <c r="C56" s="289"/>
      <c r="D56" s="289">
        <v>136956418.3899999</v>
      </c>
      <c r="E56" s="289">
        <v>136956418.3899999</v>
      </c>
      <c r="F56" s="290">
        <v>135964465.18999991</v>
      </c>
      <c r="G56" s="290">
        <v>795441.10000000009</v>
      </c>
      <c r="H56" s="179">
        <v>0.28875545014380122</v>
      </c>
      <c r="I56" s="34"/>
    </row>
    <row r="57" spans="2:9" ht="10.5" customHeight="1" x14ac:dyDescent="0.2">
      <c r="B57" s="33" t="s">
        <v>110</v>
      </c>
      <c r="C57" s="289"/>
      <c r="D57" s="289">
        <v>45205267.789999984</v>
      </c>
      <c r="E57" s="289">
        <v>45205267.789999984</v>
      </c>
      <c r="F57" s="290">
        <v>45205267.789999984</v>
      </c>
      <c r="G57" s="290">
        <v>243122.44</v>
      </c>
      <c r="H57" s="179">
        <v>0.32453031420962164</v>
      </c>
      <c r="I57" s="34"/>
    </row>
    <row r="58" spans="2:9" ht="10.5" customHeight="1" x14ac:dyDescent="0.2">
      <c r="B58" s="33" t="s">
        <v>109</v>
      </c>
      <c r="C58" s="289"/>
      <c r="D58" s="289">
        <v>70227649.34999992</v>
      </c>
      <c r="E58" s="289">
        <v>70227649.34999992</v>
      </c>
      <c r="F58" s="290">
        <v>70227649.34999992</v>
      </c>
      <c r="G58" s="290">
        <v>419668.66000000003</v>
      </c>
      <c r="H58" s="179">
        <v>0.35017582101053124</v>
      </c>
      <c r="I58" s="34"/>
    </row>
    <row r="59" spans="2:9" ht="10.5" customHeight="1" x14ac:dyDescent="0.2">
      <c r="B59" s="33" t="s">
        <v>112</v>
      </c>
      <c r="C59" s="289"/>
      <c r="D59" s="289">
        <v>21163498.050000001</v>
      </c>
      <c r="E59" s="289">
        <v>21163498.050000001</v>
      </c>
      <c r="F59" s="290">
        <v>20531548.050000001</v>
      </c>
      <c r="G59" s="290">
        <v>132650</v>
      </c>
      <c r="H59" s="179">
        <v>6.5463203543841608E-2</v>
      </c>
      <c r="I59" s="34"/>
    </row>
    <row r="60" spans="2:9" ht="10.5" customHeight="1" x14ac:dyDescent="0.2">
      <c r="B60" s="33" t="s">
        <v>111</v>
      </c>
      <c r="C60" s="289"/>
      <c r="D60" s="289">
        <v>360003.19999999995</v>
      </c>
      <c r="E60" s="289">
        <v>360003.19999999995</v>
      </c>
      <c r="F60" s="290"/>
      <c r="G60" s="290"/>
      <c r="H60" s="179">
        <v>0.36305952954342779</v>
      </c>
      <c r="I60" s="20"/>
    </row>
    <row r="61" spans="2:9" ht="10.5" customHeight="1" x14ac:dyDescent="0.2">
      <c r="B61" s="16" t="s">
        <v>103</v>
      </c>
      <c r="C61" s="289"/>
      <c r="D61" s="289"/>
      <c r="E61" s="289"/>
      <c r="F61" s="290"/>
      <c r="G61" s="290"/>
      <c r="H61" s="179"/>
      <c r="I61" s="20"/>
    </row>
    <row r="62" spans="2:9" ht="10.5" customHeight="1" x14ac:dyDescent="0.2">
      <c r="B62" s="16" t="s">
        <v>96</v>
      </c>
      <c r="C62" s="289"/>
      <c r="D62" s="289">
        <v>138.52500000000001</v>
      </c>
      <c r="E62" s="289">
        <v>138.52500000000001</v>
      </c>
      <c r="F62" s="290"/>
      <c r="G62" s="290"/>
      <c r="H62" s="179"/>
      <c r="I62" s="34"/>
    </row>
    <row r="63" spans="2:9" ht="10.5" customHeight="1" x14ac:dyDescent="0.2">
      <c r="B63" s="16" t="s">
        <v>95</v>
      </c>
      <c r="C63" s="289">
        <v>341024.74</v>
      </c>
      <c r="D63" s="289">
        <v>3104451.8499999996</v>
      </c>
      <c r="E63" s="289">
        <v>3445476.59</v>
      </c>
      <c r="F63" s="290">
        <v>3333179.55</v>
      </c>
      <c r="G63" s="290">
        <v>4465.68</v>
      </c>
      <c r="H63" s="179">
        <v>4.4358206028901392E-2</v>
      </c>
      <c r="I63" s="34"/>
    </row>
    <row r="64" spans="2:9" ht="10.5" customHeight="1" x14ac:dyDescent="0.2">
      <c r="B64" s="16" t="s">
        <v>381</v>
      </c>
      <c r="C64" s="289">
        <v>2856222.7300000018</v>
      </c>
      <c r="D64" s="289">
        <v>3361007.2949999953</v>
      </c>
      <c r="E64" s="289">
        <v>6217230.0249999966</v>
      </c>
      <c r="F64" s="290">
        <v>35420.599999999991</v>
      </c>
      <c r="G64" s="290">
        <v>19883.82</v>
      </c>
      <c r="H64" s="179">
        <v>0.52336887273040067</v>
      </c>
      <c r="I64" s="34"/>
    </row>
    <row r="65" spans="1:10" ht="10.5" customHeight="1" x14ac:dyDescent="0.2">
      <c r="B65" s="16" t="s">
        <v>418</v>
      </c>
      <c r="C65" s="289"/>
      <c r="D65" s="289">
        <v>150711.16703600003</v>
      </c>
      <c r="E65" s="289">
        <v>150711.16703600003</v>
      </c>
      <c r="F65" s="290"/>
      <c r="G65" s="290">
        <v>1372</v>
      </c>
      <c r="H65" s="179">
        <v>-0.24303626924647659</v>
      </c>
      <c r="I65" s="34"/>
    </row>
    <row r="66" spans="1:10" ht="10.5" customHeight="1" x14ac:dyDescent="0.2">
      <c r="B66" s="16" t="s">
        <v>441</v>
      </c>
      <c r="C66" s="289"/>
      <c r="D66" s="289">
        <v>3129871.31886</v>
      </c>
      <c r="E66" s="289">
        <v>3129871.31886</v>
      </c>
      <c r="F66" s="290"/>
      <c r="G66" s="290"/>
      <c r="H66" s="179"/>
      <c r="I66" s="34"/>
    </row>
    <row r="67" spans="1:10" ht="10.5" customHeight="1" x14ac:dyDescent="0.2">
      <c r="B67" s="16" t="s">
        <v>346</v>
      </c>
      <c r="C67" s="289"/>
      <c r="D67" s="289"/>
      <c r="E67" s="289"/>
      <c r="F67" s="290"/>
      <c r="G67" s="290"/>
      <c r="H67" s="179"/>
      <c r="I67" s="34"/>
    </row>
    <row r="68" spans="1:10" ht="10.5" customHeight="1" x14ac:dyDescent="0.2">
      <c r="B68" s="16" t="s">
        <v>312</v>
      </c>
      <c r="C68" s="289"/>
      <c r="D68" s="289"/>
      <c r="E68" s="289"/>
      <c r="F68" s="290"/>
      <c r="G68" s="290"/>
      <c r="H68" s="179"/>
      <c r="I68" s="34"/>
    </row>
    <row r="69" spans="1:10" ht="10.5" customHeight="1" x14ac:dyDescent="0.2">
      <c r="B69" s="16" t="s">
        <v>313</v>
      </c>
      <c r="C69" s="289"/>
      <c r="D69" s="289"/>
      <c r="E69" s="289"/>
      <c r="F69" s="290"/>
      <c r="G69" s="290"/>
      <c r="H69" s="179"/>
      <c r="I69" s="34"/>
    </row>
    <row r="70" spans="1:10" ht="10.5" customHeight="1" x14ac:dyDescent="0.2">
      <c r="B70" s="16" t="s">
        <v>94</v>
      </c>
      <c r="C70" s="289">
        <v>26661.729999999992</v>
      </c>
      <c r="D70" s="289">
        <v>598621.27</v>
      </c>
      <c r="E70" s="289">
        <v>625283</v>
      </c>
      <c r="F70" s="290"/>
      <c r="G70" s="290">
        <v>2038.2</v>
      </c>
      <c r="H70" s="179">
        <v>8.2409954952483933E-2</v>
      </c>
      <c r="I70" s="34"/>
    </row>
    <row r="71" spans="1:10" ht="10.5" customHeight="1" x14ac:dyDescent="0.2">
      <c r="B71" s="16" t="s">
        <v>92</v>
      </c>
      <c r="C71" s="289">
        <v>135060.14000000001</v>
      </c>
      <c r="D71" s="289">
        <v>17617.390000000003</v>
      </c>
      <c r="E71" s="289">
        <v>152677.53000000003</v>
      </c>
      <c r="F71" s="290">
        <v>1397.9600000000003</v>
      </c>
      <c r="G71" s="290">
        <v>268.01</v>
      </c>
      <c r="H71" s="179">
        <v>-0.18064420396214476</v>
      </c>
      <c r="I71" s="34"/>
    </row>
    <row r="72" spans="1:10" ht="10.5" customHeight="1" x14ac:dyDescent="0.2">
      <c r="B72" s="16" t="s">
        <v>93</v>
      </c>
      <c r="C72" s="289">
        <v>260468.56999999998</v>
      </c>
      <c r="D72" s="289">
        <v>52709.85</v>
      </c>
      <c r="E72" s="289">
        <v>313178.42</v>
      </c>
      <c r="F72" s="290">
        <v>10813.57</v>
      </c>
      <c r="G72" s="290">
        <v>1291.5</v>
      </c>
      <c r="H72" s="179">
        <v>-0.11920012235299515</v>
      </c>
      <c r="I72" s="34"/>
    </row>
    <row r="73" spans="1:10" ht="10.5" customHeight="1" x14ac:dyDescent="0.2">
      <c r="B73" s="16" t="s">
        <v>91</v>
      </c>
      <c r="C73" s="289">
        <v>211652.52</v>
      </c>
      <c r="D73" s="289">
        <v>170653.92</v>
      </c>
      <c r="E73" s="289">
        <v>382306.44</v>
      </c>
      <c r="F73" s="290">
        <v>23186.969999999998</v>
      </c>
      <c r="G73" s="290">
        <v>1604.56</v>
      </c>
      <c r="H73" s="179">
        <v>7.3150794852252732E-2</v>
      </c>
      <c r="I73" s="34"/>
    </row>
    <row r="74" spans="1:10" s="28" customFormat="1" ht="10.5" customHeight="1" x14ac:dyDescent="0.2">
      <c r="A74" s="24"/>
      <c r="B74" s="16" t="s">
        <v>100</v>
      </c>
      <c r="C74" s="289">
        <v>71679.020000000033</v>
      </c>
      <c r="D74" s="289">
        <v>197308.33676999999</v>
      </c>
      <c r="E74" s="289">
        <v>268987.35677000001</v>
      </c>
      <c r="F74" s="290">
        <v>4370.3699999999953</v>
      </c>
      <c r="G74" s="290">
        <v>1043.44</v>
      </c>
      <c r="H74" s="179">
        <v>0.15513618416020858</v>
      </c>
      <c r="I74" s="27"/>
      <c r="J74" s="5"/>
    </row>
    <row r="75" spans="1:10" s="28" customFormat="1" ht="10.5" customHeight="1" x14ac:dyDescent="0.2">
      <c r="A75" s="24"/>
      <c r="B75" s="16" t="s">
        <v>388</v>
      </c>
      <c r="C75" s="289">
        <v>1309.7224560000002</v>
      </c>
      <c r="D75" s="289">
        <v>3176.7655520000021</v>
      </c>
      <c r="E75" s="289">
        <v>4486.488008000003</v>
      </c>
      <c r="F75" s="290">
        <v>1015.2092</v>
      </c>
      <c r="G75" s="290">
        <v>22.157360000000004</v>
      </c>
      <c r="H75" s="179"/>
      <c r="I75" s="27"/>
      <c r="J75" s="5"/>
    </row>
    <row r="76" spans="1:10" ht="10.5" customHeight="1" x14ac:dyDescent="0.2">
      <c r="B76" s="16" t="s">
        <v>97</v>
      </c>
      <c r="C76" s="289"/>
      <c r="D76" s="289"/>
      <c r="E76" s="289"/>
      <c r="F76" s="290"/>
      <c r="G76" s="290"/>
      <c r="H76" s="179"/>
      <c r="I76" s="20"/>
    </row>
    <row r="77" spans="1:10" ht="10.5" customHeight="1" x14ac:dyDescent="0.2">
      <c r="B77" s="16" t="s">
        <v>380</v>
      </c>
      <c r="C77" s="289"/>
      <c r="D77" s="289"/>
      <c r="E77" s="289"/>
      <c r="F77" s="290"/>
      <c r="G77" s="290"/>
      <c r="H77" s="179"/>
      <c r="I77" s="20"/>
    </row>
    <row r="78" spans="1:10" ht="10.5" customHeight="1" x14ac:dyDescent="0.2">
      <c r="B78" s="16" t="s">
        <v>419</v>
      </c>
      <c r="C78" s="289"/>
      <c r="D78" s="289">
        <v>3094.9826000000003</v>
      </c>
      <c r="E78" s="289">
        <v>3094.9826000000003</v>
      </c>
      <c r="F78" s="290"/>
      <c r="G78" s="290"/>
      <c r="H78" s="179"/>
      <c r="I78" s="20"/>
    </row>
    <row r="79" spans="1:10" ht="10.5" customHeight="1" x14ac:dyDescent="0.2">
      <c r="B79" s="16" t="s">
        <v>303</v>
      </c>
      <c r="C79" s="289"/>
      <c r="D79" s="289"/>
      <c r="E79" s="289"/>
      <c r="F79" s="290"/>
      <c r="G79" s="290"/>
      <c r="H79" s="179"/>
      <c r="I79" s="34"/>
    </row>
    <row r="80" spans="1:10" ht="10.5" customHeight="1" x14ac:dyDescent="0.2">
      <c r="B80" s="268" t="s">
        <v>255</v>
      </c>
      <c r="C80" s="289"/>
      <c r="D80" s="289">
        <v>8400</v>
      </c>
      <c r="E80" s="289">
        <v>8400</v>
      </c>
      <c r="F80" s="290">
        <v>8400</v>
      </c>
      <c r="G80" s="290"/>
      <c r="H80" s="179"/>
      <c r="I80" s="34"/>
    </row>
    <row r="81" spans="1:11" ht="10.5" customHeight="1" x14ac:dyDescent="0.2">
      <c r="B81" s="16" t="s">
        <v>489</v>
      </c>
      <c r="C81" s="289"/>
      <c r="D81" s="289"/>
      <c r="E81" s="289"/>
      <c r="F81" s="290"/>
      <c r="G81" s="290"/>
      <c r="H81" s="179"/>
      <c r="I81" s="34"/>
    </row>
    <row r="82" spans="1:11" ht="10.5" customHeight="1" x14ac:dyDescent="0.2">
      <c r="B82" s="268" t="s">
        <v>487</v>
      </c>
      <c r="C82" s="289"/>
      <c r="D82" s="289">
        <v>15636.157999999999</v>
      </c>
      <c r="E82" s="289">
        <v>15636.157999999999</v>
      </c>
      <c r="F82" s="290"/>
      <c r="G82" s="290"/>
      <c r="H82" s="179">
        <v>8.5643461515175101E-2</v>
      </c>
      <c r="I82" s="34"/>
    </row>
    <row r="83" spans="1:11" ht="10.5" customHeight="1" x14ac:dyDescent="0.2">
      <c r="B83" s="16" t="s">
        <v>420</v>
      </c>
      <c r="C83" s="289"/>
      <c r="D83" s="289">
        <v>1462557.8504260001</v>
      </c>
      <c r="E83" s="289">
        <v>1462557.8504260001</v>
      </c>
      <c r="F83" s="290"/>
      <c r="G83" s="290"/>
      <c r="H83" s="179">
        <v>-4.5937990055451405E-2</v>
      </c>
      <c r="I83" s="34"/>
    </row>
    <row r="84" spans="1:11" ht="10.5" customHeight="1" x14ac:dyDescent="0.2">
      <c r="B84" s="574" t="s">
        <v>447</v>
      </c>
      <c r="C84" s="289"/>
      <c r="D84" s="289">
        <v>53455</v>
      </c>
      <c r="E84" s="289">
        <v>53455</v>
      </c>
      <c r="F84" s="290"/>
      <c r="G84" s="290"/>
      <c r="H84" s="179">
        <v>-0.30395322794864454</v>
      </c>
      <c r="I84" s="34"/>
    </row>
    <row r="85" spans="1:11" ht="10.5" hidden="1" customHeight="1" x14ac:dyDescent="0.2">
      <c r="B85" s="574"/>
      <c r="C85" s="289"/>
      <c r="D85" s="289"/>
      <c r="E85" s="289"/>
      <c r="F85" s="290"/>
      <c r="G85" s="290"/>
      <c r="H85" s="179"/>
      <c r="I85" s="34"/>
    </row>
    <row r="86" spans="1:11" ht="10.5" customHeight="1" x14ac:dyDescent="0.2">
      <c r="B86" s="16" t="s">
        <v>99</v>
      </c>
      <c r="C86" s="289">
        <v>322458.86000000098</v>
      </c>
      <c r="D86" s="289">
        <v>312160.80228800012</v>
      </c>
      <c r="E86" s="289">
        <v>634619.66228800104</v>
      </c>
      <c r="F86" s="290">
        <v>59358.199615000012</v>
      </c>
      <c r="G86" s="290">
        <v>2343.7961969999997</v>
      </c>
      <c r="H86" s="179">
        <v>-4.718814354880152E-2</v>
      </c>
      <c r="I86" s="34"/>
    </row>
    <row r="87" spans="1:11" ht="10.5" customHeight="1" x14ac:dyDescent="0.2">
      <c r="B87" s="16" t="s">
        <v>283</v>
      </c>
      <c r="C87" s="289"/>
      <c r="D87" s="289">
        <v>-2461248</v>
      </c>
      <c r="E87" s="289">
        <v>-2461248</v>
      </c>
      <c r="F87" s="290">
        <v>-24024</v>
      </c>
      <c r="G87" s="290">
        <v>-18480</v>
      </c>
      <c r="H87" s="179">
        <v>0.27264153284852699</v>
      </c>
      <c r="I87" s="34"/>
    </row>
    <row r="88" spans="1:11" ht="10.5" customHeight="1" x14ac:dyDescent="0.2">
      <c r="B88" s="16" t="s">
        <v>279</v>
      </c>
      <c r="C88" s="289">
        <v>-2</v>
      </c>
      <c r="D88" s="289">
        <v>-25906606</v>
      </c>
      <c r="E88" s="289">
        <v>-25906608</v>
      </c>
      <c r="F88" s="290">
        <v>-98286</v>
      </c>
      <c r="G88" s="290">
        <v>-149992</v>
      </c>
      <c r="H88" s="179"/>
      <c r="I88" s="20"/>
    </row>
    <row r="89" spans="1:11" s="28" customFormat="1" ht="15.75" customHeight="1" x14ac:dyDescent="0.2">
      <c r="A89" s="24"/>
      <c r="B89" s="35" t="s">
        <v>108</v>
      </c>
      <c r="C89" s="291">
        <v>393149580.44999856</v>
      </c>
      <c r="D89" s="291">
        <v>799727603.1089294</v>
      </c>
      <c r="E89" s="291">
        <v>1192877183.558928</v>
      </c>
      <c r="F89" s="292">
        <v>480804086.15961456</v>
      </c>
      <c r="G89" s="292">
        <v>6933005.1524470001</v>
      </c>
      <c r="H89" s="178">
        <v>0.21038819225121408</v>
      </c>
      <c r="I89" s="36"/>
      <c r="J89" s="5"/>
      <c r="K89" s="209" t="b">
        <f>IF(ABS(E89-SUM(E45,E54:E56,E61:E88))&lt;0.001,TRUE,FALSE)</f>
        <v>1</v>
      </c>
    </row>
    <row r="90" spans="1:11" s="28" customFormat="1" ht="15.75" customHeight="1" x14ac:dyDescent="0.2">
      <c r="A90" s="24"/>
      <c r="B90" s="35"/>
      <c r="C90" s="291"/>
      <c r="D90" s="291"/>
      <c r="E90" s="291"/>
      <c r="F90" s="292"/>
      <c r="G90" s="292"/>
      <c r="H90" s="178"/>
      <c r="I90" s="36"/>
      <c r="J90" s="5"/>
      <c r="K90" s="209"/>
    </row>
    <row r="91" spans="1:11" ht="15.75" customHeight="1" x14ac:dyDescent="0.2">
      <c r="B91" s="31" t="s">
        <v>341</v>
      </c>
      <c r="C91" s="289"/>
      <c r="D91" s="289"/>
      <c r="E91" s="289"/>
      <c r="F91" s="290"/>
      <c r="G91" s="290"/>
      <c r="H91" s="179"/>
      <c r="I91" s="34"/>
    </row>
    <row r="92" spans="1:11" s="28" customFormat="1" ht="13.5" customHeight="1" x14ac:dyDescent="0.2">
      <c r="A92" s="24"/>
      <c r="B92" s="16" t="s">
        <v>22</v>
      </c>
      <c r="C92" s="289">
        <v>367829511.99999851</v>
      </c>
      <c r="D92" s="289">
        <v>226219129.08319998</v>
      </c>
      <c r="E92" s="289">
        <v>594048641.08319843</v>
      </c>
      <c r="F92" s="290">
        <v>31391976.749999996</v>
      </c>
      <c r="G92" s="290">
        <v>3458466.0547499992</v>
      </c>
      <c r="H92" s="179">
        <v>0.22312310706375627</v>
      </c>
      <c r="I92" s="36"/>
    </row>
    <row r="93" spans="1:11" ht="10.5" customHeight="1" x14ac:dyDescent="0.2">
      <c r="B93" s="16" t="s">
        <v>387</v>
      </c>
      <c r="C93" s="289">
        <v>143152.26082399994</v>
      </c>
      <c r="D93" s="289">
        <v>367552.64244800009</v>
      </c>
      <c r="E93" s="289">
        <v>510704.90327199997</v>
      </c>
      <c r="F93" s="290">
        <v>108065.09400000007</v>
      </c>
      <c r="G93" s="290">
        <v>2469.0966399999998</v>
      </c>
      <c r="H93" s="179"/>
      <c r="I93" s="34"/>
    </row>
    <row r="94" spans="1:11" ht="10.5" customHeight="1" x14ac:dyDescent="0.2">
      <c r="B94" s="16" t="s">
        <v>104</v>
      </c>
      <c r="C94" s="289">
        <v>278010498.87999964</v>
      </c>
      <c r="D94" s="289">
        <v>613393679.09999955</v>
      </c>
      <c r="E94" s="289">
        <v>891404177.97999918</v>
      </c>
      <c r="F94" s="290">
        <v>325669403.54999971</v>
      </c>
      <c r="G94" s="290">
        <v>5497240.1699999999</v>
      </c>
      <c r="H94" s="179">
        <v>0.21582307833732872</v>
      </c>
      <c r="I94" s="34"/>
    </row>
    <row r="95" spans="1:11" ht="10.5" customHeight="1" x14ac:dyDescent="0.2">
      <c r="B95" s="33" t="s">
        <v>106</v>
      </c>
      <c r="C95" s="289">
        <v>277576446.66999972</v>
      </c>
      <c r="D95" s="289">
        <v>609064114.65999949</v>
      </c>
      <c r="E95" s="289">
        <v>886640561.32999933</v>
      </c>
      <c r="F95" s="290">
        <v>321491219.38999969</v>
      </c>
      <c r="G95" s="290">
        <v>5471231.6999999993</v>
      </c>
      <c r="H95" s="179">
        <v>0.21595020355066219</v>
      </c>
      <c r="I95" s="34"/>
    </row>
    <row r="96" spans="1:11" s="28" customFormat="1" ht="10.5" customHeight="1" x14ac:dyDescent="0.2">
      <c r="A96" s="24"/>
      <c r="B96" s="33" t="s">
        <v>304</v>
      </c>
      <c r="C96" s="289">
        <v>7779448.4200000074</v>
      </c>
      <c r="D96" s="289">
        <v>155457530.5699999</v>
      </c>
      <c r="E96" s="289">
        <v>163236978.98999989</v>
      </c>
      <c r="F96" s="290">
        <v>132615238.1799999</v>
      </c>
      <c r="G96" s="290">
        <v>1029525.1699999999</v>
      </c>
      <c r="H96" s="179">
        <v>0.22288299188552863</v>
      </c>
      <c r="I96" s="27"/>
      <c r="J96" s="5"/>
    </row>
    <row r="97" spans="1:10" s="28" customFormat="1" ht="10.5" customHeight="1" x14ac:dyDescent="0.2">
      <c r="A97" s="24"/>
      <c r="B97" s="33" t="s">
        <v>305</v>
      </c>
      <c r="C97" s="289">
        <v>34188.78000000005</v>
      </c>
      <c r="D97" s="289">
        <v>44704.85</v>
      </c>
      <c r="E97" s="289">
        <v>78893.630000000034</v>
      </c>
      <c r="F97" s="290">
        <v>69492.750000000044</v>
      </c>
      <c r="G97" s="290">
        <v>287.68</v>
      </c>
      <c r="H97" s="179">
        <v>0.1785675498470507</v>
      </c>
      <c r="I97" s="27"/>
      <c r="J97" s="5"/>
    </row>
    <row r="98" spans="1:10" s="28" customFormat="1" ht="10.5" customHeight="1" x14ac:dyDescent="0.2">
      <c r="A98" s="24"/>
      <c r="B98" s="33" t="s">
        <v>306</v>
      </c>
      <c r="C98" s="289">
        <v>452002.45000000013</v>
      </c>
      <c r="D98" s="289">
        <v>69827728.909999907</v>
      </c>
      <c r="E98" s="289">
        <v>70279731.35999991</v>
      </c>
      <c r="F98" s="290">
        <v>68832858.879999906</v>
      </c>
      <c r="G98" s="290">
        <v>436797.19000000029</v>
      </c>
      <c r="H98" s="179">
        <v>0.22635645425340312</v>
      </c>
      <c r="I98" s="27"/>
      <c r="J98" s="5"/>
    </row>
    <row r="99" spans="1:10" s="28" customFormat="1" ht="10.5" customHeight="1" x14ac:dyDescent="0.2">
      <c r="A99" s="24"/>
      <c r="B99" s="33" t="s">
        <v>307</v>
      </c>
      <c r="C99" s="289">
        <v>69315763.500000179</v>
      </c>
      <c r="D99" s="289">
        <v>56290175.09999992</v>
      </c>
      <c r="E99" s="289">
        <v>125605938.60000008</v>
      </c>
      <c r="F99" s="290">
        <v>6860369.3800000036</v>
      </c>
      <c r="G99" s="290">
        <v>818283.72</v>
      </c>
      <c r="H99" s="179">
        <v>0.18052463650658535</v>
      </c>
      <c r="I99" s="27"/>
      <c r="J99" s="5"/>
    </row>
    <row r="100" spans="1:10" s="28" customFormat="1" ht="10.5" customHeight="1" x14ac:dyDescent="0.2">
      <c r="A100" s="24"/>
      <c r="B100" s="33" t="s">
        <v>308</v>
      </c>
      <c r="C100" s="289">
        <v>89435154.219999939</v>
      </c>
      <c r="D100" s="289">
        <v>83838836.380000025</v>
      </c>
      <c r="E100" s="289">
        <v>173273990.59999996</v>
      </c>
      <c r="F100" s="290">
        <v>27061567.53999998</v>
      </c>
      <c r="G100" s="290">
        <v>1005365.3799999998</v>
      </c>
      <c r="H100" s="179">
        <v>0.19842425031511457</v>
      </c>
      <c r="I100" s="27"/>
      <c r="J100" s="5"/>
    </row>
    <row r="101" spans="1:10" s="28" customFormat="1" ht="10.5" customHeight="1" x14ac:dyDescent="0.2">
      <c r="A101" s="24"/>
      <c r="B101" s="33" t="s">
        <v>309</v>
      </c>
      <c r="C101" s="289">
        <v>110559889.29999958</v>
      </c>
      <c r="D101" s="289">
        <v>243605138.84999979</v>
      </c>
      <c r="E101" s="289">
        <v>354165028.14999938</v>
      </c>
      <c r="F101" s="290">
        <v>86051692.659999907</v>
      </c>
      <c r="G101" s="290">
        <v>2180972.56</v>
      </c>
      <c r="H101" s="179">
        <v>0.23259970009312791</v>
      </c>
      <c r="I101" s="27"/>
      <c r="J101" s="5"/>
    </row>
    <row r="102" spans="1:10" s="28" customFormat="1" ht="10.5" customHeight="1" x14ac:dyDescent="0.2">
      <c r="A102" s="24"/>
      <c r="B102" s="33" t="s">
        <v>105</v>
      </c>
      <c r="C102" s="289">
        <v>434052.2099999999</v>
      </c>
      <c r="D102" s="289">
        <v>4329564.4400000051</v>
      </c>
      <c r="E102" s="289">
        <v>4763616.650000005</v>
      </c>
      <c r="F102" s="290">
        <v>4178184.1600000053</v>
      </c>
      <c r="G102" s="290">
        <v>26008.469999999998</v>
      </c>
      <c r="H102" s="179">
        <v>0.19261564048256985</v>
      </c>
      <c r="I102" s="27"/>
      <c r="J102" s="5"/>
    </row>
    <row r="103" spans="1:10" ht="10.5" customHeight="1" x14ac:dyDescent="0.2">
      <c r="B103" s="16" t="s">
        <v>100</v>
      </c>
      <c r="C103" s="289">
        <v>7085816.5599999949</v>
      </c>
      <c r="D103" s="289">
        <v>37083792.156510018</v>
      </c>
      <c r="E103" s="289">
        <v>44169608.71651002</v>
      </c>
      <c r="F103" s="290">
        <v>25654.019999999993</v>
      </c>
      <c r="G103" s="290">
        <v>145772.06</v>
      </c>
      <c r="H103" s="179">
        <v>0.10012390130123339</v>
      </c>
      <c r="I103" s="34"/>
    </row>
    <row r="104" spans="1:10" ht="10.5" customHeight="1" x14ac:dyDescent="0.2">
      <c r="B104" s="16" t="s">
        <v>388</v>
      </c>
      <c r="C104" s="289">
        <v>24587.959176000033</v>
      </c>
      <c r="D104" s="289">
        <v>86991.197552000071</v>
      </c>
      <c r="E104" s="289">
        <v>111579.15672800009</v>
      </c>
      <c r="F104" s="290">
        <v>15161.906000000014</v>
      </c>
      <c r="G104" s="290">
        <v>479.60335999999984</v>
      </c>
      <c r="H104" s="179"/>
      <c r="I104" s="34"/>
    </row>
    <row r="105" spans="1:10" ht="10.5" customHeight="1" x14ac:dyDescent="0.2">
      <c r="B105" s="16" t="s">
        <v>107</v>
      </c>
      <c r="C105" s="289"/>
      <c r="D105" s="289">
        <v>136956418.3899999</v>
      </c>
      <c r="E105" s="289">
        <v>136956418.3899999</v>
      </c>
      <c r="F105" s="290">
        <v>135964465.18999991</v>
      </c>
      <c r="G105" s="290">
        <v>795441.10000000009</v>
      </c>
      <c r="H105" s="179">
        <v>0.28875545014380122</v>
      </c>
      <c r="I105" s="34"/>
    </row>
    <row r="106" spans="1:10" ht="10.5" customHeight="1" x14ac:dyDescent="0.2">
      <c r="B106" s="33" t="s">
        <v>110</v>
      </c>
      <c r="C106" s="289"/>
      <c r="D106" s="289">
        <v>45205267.789999984</v>
      </c>
      <c r="E106" s="289">
        <v>45205267.789999984</v>
      </c>
      <c r="F106" s="290">
        <v>45205267.789999984</v>
      </c>
      <c r="G106" s="290">
        <v>243122.44</v>
      </c>
      <c r="H106" s="179">
        <v>0.32453031420962164</v>
      </c>
      <c r="I106" s="34"/>
    </row>
    <row r="107" spans="1:10" s="28" customFormat="1" ht="10.5" customHeight="1" x14ac:dyDescent="0.2">
      <c r="A107" s="24"/>
      <c r="B107" s="33" t="s">
        <v>109</v>
      </c>
      <c r="C107" s="289"/>
      <c r="D107" s="289">
        <v>70227649.34999992</v>
      </c>
      <c r="E107" s="289">
        <v>70227649.34999992</v>
      </c>
      <c r="F107" s="290">
        <v>70227649.34999992</v>
      </c>
      <c r="G107" s="290">
        <v>419668.66000000003</v>
      </c>
      <c r="H107" s="179">
        <v>0.35017582101053124</v>
      </c>
      <c r="I107" s="27"/>
      <c r="J107" s="5"/>
    </row>
    <row r="108" spans="1:10" ht="10.5" customHeight="1" x14ac:dyDescent="0.2">
      <c r="B108" s="33" t="s">
        <v>112</v>
      </c>
      <c r="C108" s="289"/>
      <c r="D108" s="289">
        <v>21163498.050000001</v>
      </c>
      <c r="E108" s="289">
        <v>21163498.050000001</v>
      </c>
      <c r="F108" s="290">
        <v>20531548.050000001</v>
      </c>
      <c r="G108" s="290">
        <v>132650</v>
      </c>
      <c r="H108" s="179">
        <v>6.5463203543841608E-2</v>
      </c>
      <c r="I108" s="34"/>
    </row>
    <row r="109" spans="1:10" ht="10.5" customHeight="1" x14ac:dyDescent="0.2">
      <c r="B109" s="33" t="s">
        <v>111</v>
      </c>
      <c r="C109" s="289"/>
      <c r="D109" s="289">
        <v>360003.19999999995</v>
      </c>
      <c r="E109" s="289">
        <v>360003.19999999995</v>
      </c>
      <c r="F109" s="290"/>
      <c r="G109" s="290"/>
      <c r="H109" s="179">
        <v>0.36305952954342779</v>
      </c>
      <c r="I109" s="34"/>
    </row>
    <row r="110" spans="1:10" ht="10.5" customHeight="1" x14ac:dyDescent="0.2">
      <c r="B110" s="16" t="s">
        <v>97</v>
      </c>
      <c r="C110" s="289"/>
      <c r="D110" s="289"/>
      <c r="E110" s="289"/>
      <c r="F110" s="290"/>
      <c r="G110" s="290"/>
      <c r="H110" s="179"/>
      <c r="I110" s="20"/>
    </row>
    <row r="111" spans="1:10" ht="10.5" customHeight="1" x14ac:dyDescent="0.2">
      <c r="B111" s="16" t="s">
        <v>380</v>
      </c>
      <c r="C111" s="289"/>
      <c r="D111" s="289"/>
      <c r="E111" s="289"/>
      <c r="F111" s="290"/>
      <c r="G111" s="290"/>
      <c r="H111" s="179"/>
      <c r="I111" s="20"/>
    </row>
    <row r="112" spans="1:10" ht="10.5" customHeight="1" x14ac:dyDescent="0.2">
      <c r="B112" s="16" t="s">
        <v>419</v>
      </c>
      <c r="C112" s="289"/>
      <c r="D112" s="289">
        <v>339102.26151800004</v>
      </c>
      <c r="E112" s="289">
        <v>339102.26151800004</v>
      </c>
      <c r="F112" s="290"/>
      <c r="G112" s="290"/>
      <c r="H112" s="179"/>
      <c r="I112" s="20"/>
    </row>
    <row r="113" spans="1:10" ht="10.5" customHeight="1" x14ac:dyDescent="0.2">
      <c r="B113" s="16" t="s">
        <v>103</v>
      </c>
      <c r="C113" s="289"/>
      <c r="D113" s="289"/>
      <c r="E113" s="289"/>
      <c r="F113" s="290"/>
      <c r="G113" s="290"/>
      <c r="H113" s="179"/>
      <c r="I113" s="34"/>
    </row>
    <row r="114" spans="1:10" ht="10.5" customHeight="1" x14ac:dyDescent="0.2">
      <c r="B114" s="16" t="s">
        <v>96</v>
      </c>
      <c r="C114" s="289"/>
      <c r="D114" s="289">
        <v>138.52500000000001</v>
      </c>
      <c r="E114" s="289">
        <v>138.52500000000001</v>
      </c>
      <c r="F114" s="290"/>
      <c r="G114" s="290"/>
      <c r="H114" s="179"/>
      <c r="I114" s="34"/>
    </row>
    <row r="115" spans="1:10" s="40" customFormat="1" ht="10.5" customHeight="1" x14ac:dyDescent="0.25">
      <c r="A115" s="38"/>
      <c r="B115" s="16" t="s">
        <v>95</v>
      </c>
      <c r="C115" s="289">
        <v>380946.66000000003</v>
      </c>
      <c r="D115" s="289">
        <v>3241998.44</v>
      </c>
      <c r="E115" s="289">
        <v>3622945.1</v>
      </c>
      <c r="F115" s="290">
        <v>3510648.06</v>
      </c>
      <c r="G115" s="290">
        <v>5120.0000000000009</v>
      </c>
      <c r="H115" s="285">
        <v>4.3934323347493143E-2</v>
      </c>
      <c r="I115" s="39"/>
      <c r="J115" s="5"/>
    </row>
    <row r="116" spans="1:10" s="40" customFormat="1" ht="10.5" customHeight="1" x14ac:dyDescent="0.25">
      <c r="A116" s="38"/>
      <c r="B116" s="16" t="s">
        <v>381</v>
      </c>
      <c r="C116" s="289">
        <v>8822017.2000000048</v>
      </c>
      <c r="D116" s="289">
        <v>7128174.9807309965</v>
      </c>
      <c r="E116" s="289">
        <v>15950192.180731</v>
      </c>
      <c r="F116" s="290">
        <v>36077.599999999991</v>
      </c>
      <c r="G116" s="290">
        <v>93419.45</v>
      </c>
      <c r="H116" s="285">
        <v>0.31557639697620488</v>
      </c>
      <c r="I116" s="39"/>
      <c r="J116" s="5"/>
    </row>
    <row r="117" spans="1:10" s="40" customFormat="1" ht="10.5" customHeight="1" x14ac:dyDescent="0.25">
      <c r="A117" s="38"/>
      <c r="B117" s="16" t="s">
        <v>418</v>
      </c>
      <c r="C117" s="289"/>
      <c r="D117" s="289">
        <v>150711.16703600003</v>
      </c>
      <c r="E117" s="289">
        <v>150711.16703600003</v>
      </c>
      <c r="F117" s="290"/>
      <c r="G117" s="290">
        <v>1372</v>
      </c>
      <c r="H117" s="285">
        <v>-0.24303626924647659</v>
      </c>
      <c r="I117" s="39"/>
      <c r="J117" s="5"/>
    </row>
    <row r="118" spans="1:10" ht="10.5" customHeight="1" x14ac:dyDescent="0.2">
      <c r="B118" s="16" t="s">
        <v>441</v>
      </c>
      <c r="C118" s="289"/>
      <c r="D118" s="289">
        <v>7808176.1429319987</v>
      </c>
      <c r="E118" s="289">
        <v>7808176.1429319987</v>
      </c>
      <c r="F118" s="290"/>
      <c r="G118" s="290"/>
      <c r="H118" s="179">
        <v>5.5679258241842833E-2</v>
      </c>
      <c r="I118" s="34"/>
    </row>
    <row r="119" spans="1:10" ht="10.5" customHeight="1" x14ac:dyDescent="0.2">
      <c r="B119" s="16" t="s">
        <v>346</v>
      </c>
      <c r="C119" s="289"/>
      <c r="D119" s="289"/>
      <c r="E119" s="289"/>
      <c r="F119" s="290"/>
      <c r="G119" s="290"/>
      <c r="H119" s="179"/>
      <c r="I119" s="34"/>
    </row>
    <row r="120" spans="1:10" ht="10.5" customHeight="1" x14ac:dyDescent="0.2">
      <c r="B120" s="16" t="s">
        <v>312</v>
      </c>
      <c r="C120" s="289"/>
      <c r="D120" s="289"/>
      <c r="E120" s="289"/>
      <c r="F120" s="290"/>
      <c r="G120" s="290"/>
      <c r="H120" s="179"/>
      <c r="I120" s="34"/>
    </row>
    <row r="121" spans="1:10" ht="10.5" customHeight="1" x14ac:dyDescent="0.2">
      <c r="B121" s="16" t="s">
        <v>313</v>
      </c>
      <c r="C121" s="289"/>
      <c r="D121" s="289"/>
      <c r="E121" s="289"/>
      <c r="F121" s="290"/>
      <c r="G121" s="290"/>
      <c r="H121" s="179"/>
      <c r="I121" s="34"/>
    </row>
    <row r="122" spans="1:10" ht="10.5" hidden="1" customHeight="1" x14ac:dyDescent="0.2">
      <c r="B122" s="16"/>
      <c r="C122" s="289"/>
      <c r="D122" s="289"/>
      <c r="E122" s="289"/>
      <c r="F122" s="290"/>
      <c r="G122" s="290"/>
      <c r="H122" s="179"/>
      <c r="I122" s="34"/>
    </row>
    <row r="123" spans="1:10" ht="10.5" customHeight="1" x14ac:dyDescent="0.2">
      <c r="B123" s="16" t="s">
        <v>91</v>
      </c>
      <c r="C123" s="289">
        <v>1935856.22</v>
      </c>
      <c r="D123" s="289">
        <v>1167328.56</v>
      </c>
      <c r="E123" s="289">
        <v>3103184.78</v>
      </c>
      <c r="F123" s="290">
        <v>117608.89000000001</v>
      </c>
      <c r="G123" s="290">
        <v>23671.759999999998</v>
      </c>
      <c r="H123" s="179">
        <v>0.13003112163651354</v>
      </c>
      <c r="I123" s="34"/>
    </row>
    <row r="124" spans="1:10" s="28" customFormat="1" ht="10.5" customHeight="1" x14ac:dyDescent="0.2">
      <c r="A124" s="24"/>
      <c r="B124" s="16" t="s">
        <v>94</v>
      </c>
      <c r="C124" s="289">
        <v>26661.729999999992</v>
      </c>
      <c r="D124" s="289">
        <v>598621.27</v>
      </c>
      <c r="E124" s="289">
        <v>625283</v>
      </c>
      <c r="F124" s="290"/>
      <c r="G124" s="290">
        <v>2038.2</v>
      </c>
      <c r="H124" s="179">
        <v>8.2409954952483933E-2</v>
      </c>
      <c r="I124" s="27"/>
      <c r="J124" s="5"/>
    </row>
    <row r="125" spans="1:10" ht="10.5" customHeight="1" x14ac:dyDescent="0.2">
      <c r="B125" s="16" t="s">
        <v>92</v>
      </c>
      <c r="C125" s="289">
        <v>135060.14000000001</v>
      </c>
      <c r="D125" s="289">
        <v>17617.390000000003</v>
      </c>
      <c r="E125" s="289">
        <v>152677.53000000003</v>
      </c>
      <c r="F125" s="290">
        <v>1397.9600000000003</v>
      </c>
      <c r="G125" s="290">
        <v>268.01</v>
      </c>
      <c r="H125" s="179">
        <v>-0.18064420396214476</v>
      </c>
      <c r="I125" s="34"/>
    </row>
    <row r="126" spans="1:10" ht="10.5" customHeight="1" x14ac:dyDescent="0.2">
      <c r="B126" s="16" t="s">
        <v>93</v>
      </c>
      <c r="C126" s="289">
        <v>260468.56999999998</v>
      </c>
      <c r="D126" s="289">
        <v>52709.85</v>
      </c>
      <c r="E126" s="289">
        <v>313178.42</v>
      </c>
      <c r="F126" s="290">
        <v>10813.57</v>
      </c>
      <c r="G126" s="290">
        <v>1291.5</v>
      </c>
      <c r="H126" s="179">
        <v>-0.11920012235299515</v>
      </c>
      <c r="I126" s="34"/>
    </row>
    <row r="127" spans="1:10" ht="10.5" customHeight="1" x14ac:dyDescent="0.2">
      <c r="B127" s="16" t="s">
        <v>252</v>
      </c>
      <c r="C127" s="289"/>
      <c r="D127" s="289"/>
      <c r="E127" s="289"/>
      <c r="F127" s="290"/>
      <c r="G127" s="290"/>
      <c r="H127" s="179"/>
      <c r="I127" s="34"/>
    </row>
    <row r="128" spans="1:10" ht="10.5" customHeight="1" x14ac:dyDescent="0.2">
      <c r="B128" s="16" t="s">
        <v>303</v>
      </c>
      <c r="C128" s="289"/>
      <c r="D128" s="289"/>
      <c r="E128" s="289"/>
      <c r="F128" s="290"/>
      <c r="G128" s="290"/>
      <c r="H128" s="179"/>
      <c r="I128" s="34"/>
    </row>
    <row r="129" spans="1:11" ht="10.5" customHeight="1" x14ac:dyDescent="0.2">
      <c r="B129" s="268" t="s">
        <v>255</v>
      </c>
      <c r="C129" s="289"/>
      <c r="D129" s="289">
        <v>8400</v>
      </c>
      <c r="E129" s="289">
        <v>8400</v>
      </c>
      <c r="F129" s="290">
        <v>8400</v>
      </c>
      <c r="G129" s="290"/>
      <c r="H129" s="179"/>
      <c r="I129" s="34"/>
    </row>
    <row r="130" spans="1:11" ht="10.5" customHeight="1" x14ac:dyDescent="0.2">
      <c r="B130" s="16" t="s">
        <v>489</v>
      </c>
      <c r="C130" s="289"/>
      <c r="D130" s="289"/>
      <c r="E130" s="289"/>
      <c r="F130" s="290"/>
      <c r="G130" s="290"/>
      <c r="H130" s="179"/>
      <c r="I130" s="34"/>
    </row>
    <row r="131" spans="1:11" ht="10.5" customHeight="1" x14ac:dyDescent="0.2">
      <c r="B131" s="268" t="s">
        <v>487</v>
      </c>
      <c r="C131" s="289"/>
      <c r="D131" s="289">
        <v>2602434.8696999988</v>
      </c>
      <c r="E131" s="289">
        <v>2602434.8696999988</v>
      </c>
      <c r="F131" s="290"/>
      <c r="G131" s="290"/>
      <c r="H131" s="179">
        <v>0.38344255008880745</v>
      </c>
      <c r="I131" s="34"/>
    </row>
    <row r="132" spans="1:11" ht="10.5" customHeight="1" x14ac:dyDescent="0.2">
      <c r="B132" s="16" t="s">
        <v>420</v>
      </c>
      <c r="C132" s="289"/>
      <c r="D132" s="289">
        <v>7652770.3710280005</v>
      </c>
      <c r="E132" s="289">
        <v>7652770.3710280005</v>
      </c>
      <c r="F132" s="290"/>
      <c r="G132" s="290"/>
      <c r="H132" s="179">
        <v>-2.4190898146119411E-2</v>
      </c>
      <c r="I132" s="34"/>
    </row>
    <row r="133" spans="1:11" ht="10.5" customHeight="1" x14ac:dyDescent="0.2">
      <c r="B133" s="574" t="s">
        <v>449</v>
      </c>
      <c r="C133" s="289"/>
      <c r="D133" s="289">
        <v>53455</v>
      </c>
      <c r="E133" s="289">
        <v>53455</v>
      </c>
      <c r="F133" s="290"/>
      <c r="G133" s="290"/>
      <c r="H133" s="179">
        <v>-0.43751917069985746</v>
      </c>
      <c r="I133" s="34"/>
    </row>
    <row r="134" spans="1:11" ht="10.5" customHeight="1" x14ac:dyDescent="0.2">
      <c r="B134" s="16" t="s">
        <v>99</v>
      </c>
      <c r="C134" s="289">
        <v>490770.52000000095</v>
      </c>
      <c r="D134" s="289">
        <v>605080.73290400009</v>
      </c>
      <c r="E134" s="289">
        <v>1095851.2529040012</v>
      </c>
      <c r="F134" s="290">
        <v>230251.04879700002</v>
      </c>
      <c r="G134" s="290">
        <v>3896.1428660000001</v>
      </c>
      <c r="H134" s="179">
        <v>1.8395581153495266E-2</v>
      </c>
      <c r="I134" s="34"/>
    </row>
    <row r="135" spans="1:11" ht="10.5" customHeight="1" x14ac:dyDescent="0.2">
      <c r="B135" s="16" t="s">
        <v>283</v>
      </c>
      <c r="C135" s="289"/>
      <c r="D135" s="289">
        <v>-2877168</v>
      </c>
      <c r="E135" s="289">
        <v>-2877168</v>
      </c>
      <c r="F135" s="290">
        <v>-24096</v>
      </c>
      <c r="G135" s="290">
        <v>-21744</v>
      </c>
      <c r="H135" s="179">
        <v>0.30115591251967233</v>
      </c>
      <c r="I135" s="34"/>
    </row>
    <row r="136" spans="1:11" ht="10.5" customHeight="1" x14ac:dyDescent="0.2">
      <c r="B136" s="16" t="s">
        <v>279</v>
      </c>
      <c r="C136" s="289">
        <v>17</v>
      </c>
      <c r="D136" s="289">
        <v>-52681982</v>
      </c>
      <c r="E136" s="289">
        <v>-52681965</v>
      </c>
      <c r="F136" s="290">
        <v>-110964</v>
      </c>
      <c r="G136" s="290">
        <v>-347234</v>
      </c>
      <c r="H136" s="179"/>
      <c r="I136" s="34"/>
    </row>
    <row r="137" spans="1:11" s="28" customFormat="1" ht="10.5" customHeight="1" x14ac:dyDescent="0.2">
      <c r="A137" s="24"/>
      <c r="B137" s="29" t="s">
        <v>113</v>
      </c>
      <c r="C137" s="291">
        <v>665145365.69999826</v>
      </c>
      <c r="D137" s="291">
        <v>989975132.13055825</v>
      </c>
      <c r="E137" s="291">
        <v>1655120497.8305566</v>
      </c>
      <c r="F137" s="292">
        <v>496954863.63879651</v>
      </c>
      <c r="G137" s="292">
        <v>9661967.147615999</v>
      </c>
      <c r="H137" s="178">
        <v>0.20166422114158378</v>
      </c>
      <c r="I137" s="36"/>
      <c r="J137" s="5"/>
      <c r="K137" s="209" t="b">
        <f>IF(ABS(E137-SUM(E92:E94,E103:E105,E110:E136))&lt;0.001,TRUE,FALSE)</f>
        <v>1</v>
      </c>
    </row>
    <row r="138" spans="1:11" s="28" customFormat="1" ht="10.5" customHeight="1" x14ac:dyDescent="0.2">
      <c r="A138" s="24"/>
      <c r="B138" s="273"/>
      <c r="C138" s="291"/>
      <c r="D138" s="291"/>
      <c r="E138" s="291"/>
      <c r="F138" s="292"/>
      <c r="G138" s="292"/>
      <c r="H138" s="178"/>
      <c r="I138" s="36"/>
      <c r="J138" s="5"/>
      <c r="K138" s="209"/>
    </row>
    <row r="139" spans="1:11" s="28" customFormat="1" ht="10.5" customHeight="1" x14ac:dyDescent="0.2">
      <c r="A139" s="24"/>
      <c r="B139" s="74" t="s">
        <v>122</v>
      </c>
      <c r="C139" s="291"/>
      <c r="D139" s="291"/>
      <c r="E139" s="291"/>
      <c r="F139" s="292"/>
      <c r="G139" s="292"/>
      <c r="H139" s="178"/>
      <c r="I139" s="36"/>
    </row>
    <row r="140" spans="1:11" ht="18" customHeight="1" x14ac:dyDescent="0.2">
      <c r="B140" s="16" t="s">
        <v>386</v>
      </c>
      <c r="C140" s="289">
        <v>3105696.22</v>
      </c>
      <c r="D140" s="289">
        <v>301515.83000000007</v>
      </c>
      <c r="E140" s="289">
        <v>3407212.0500000007</v>
      </c>
      <c r="F140" s="290">
        <v>425.09000000000003</v>
      </c>
      <c r="G140" s="290">
        <v>22689.660000000003</v>
      </c>
      <c r="H140" s="179">
        <v>0.25302686265028274</v>
      </c>
      <c r="I140" s="34"/>
    </row>
    <row r="141" spans="1:11" ht="10.5" customHeight="1" x14ac:dyDescent="0.2">
      <c r="B141" s="16" t="s">
        <v>100</v>
      </c>
      <c r="C141" s="289">
        <v>68505.58999999988</v>
      </c>
      <c r="D141" s="289">
        <v>32784.19999999999</v>
      </c>
      <c r="E141" s="289">
        <v>101289.78999999986</v>
      </c>
      <c r="F141" s="290"/>
      <c r="G141" s="290">
        <v>585.51</v>
      </c>
      <c r="H141" s="179">
        <v>0.38261796230436973</v>
      </c>
      <c r="I141" s="34"/>
    </row>
    <row r="142" spans="1:11" ht="10.5" customHeight="1" x14ac:dyDescent="0.2">
      <c r="B142" s="16" t="s">
        <v>177</v>
      </c>
      <c r="C142" s="289">
        <v>273925.6700000001</v>
      </c>
      <c r="D142" s="289">
        <v>1096.7000000000003</v>
      </c>
      <c r="E142" s="289">
        <v>275022.37000000005</v>
      </c>
      <c r="F142" s="290">
        <v>351.36</v>
      </c>
      <c r="G142" s="290">
        <v>2208.75</v>
      </c>
      <c r="H142" s="179">
        <v>0.45047482309733833</v>
      </c>
      <c r="I142" s="34"/>
    </row>
    <row r="143" spans="1:11" ht="10.5" customHeight="1" x14ac:dyDescent="0.2">
      <c r="B143" s="16" t="s">
        <v>22</v>
      </c>
      <c r="C143" s="289">
        <v>6161264.8399999952</v>
      </c>
      <c r="D143" s="289">
        <v>1222694.4344499998</v>
      </c>
      <c r="E143" s="289">
        <v>7383959.2744499948</v>
      </c>
      <c r="F143" s="290">
        <v>1111.5</v>
      </c>
      <c r="G143" s="290">
        <v>44468.558750000018</v>
      </c>
      <c r="H143" s="179">
        <v>0.33906080500461377</v>
      </c>
      <c r="I143" s="34"/>
    </row>
    <row r="144" spans="1:11" ht="10.5" customHeight="1" x14ac:dyDescent="0.2">
      <c r="B144" s="16" t="s">
        <v>381</v>
      </c>
      <c r="C144" s="289">
        <v>177202.42</v>
      </c>
      <c r="D144" s="289">
        <v>19771.5425</v>
      </c>
      <c r="E144" s="289">
        <v>196973.96250000002</v>
      </c>
      <c r="F144" s="290"/>
      <c r="G144" s="290">
        <v>1287.5</v>
      </c>
      <c r="H144" s="179">
        <v>0.71163283854957227</v>
      </c>
      <c r="I144" s="34"/>
    </row>
    <row r="145" spans="2:11" ht="10.5" customHeight="1" x14ac:dyDescent="0.2">
      <c r="B145" s="37" t="s">
        <v>312</v>
      </c>
      <c r="C145" s="289"/>
      <c r="D145" s="289">
        <v>150630.07177000001</v>
      </c>
      <c r="E145" s="289">
        <v>150630.07177000001</v>
      </c>
      <c r="F145" s="290"/>
      <c r="G145" s="290"/>
      <c r="H145" s="179">
        <v>-0.10035614595251574</v>
      </c>
      <c r="I145" s="34"/>
    </row>
    <row r="146" spans="2:11" ht="10.5" customHeight="1" x14ac:dyDescent="0.2">
      <c r="B146" s="16" t="s">
        <v>385</v>
      </c>
      <c r="C146" s="289">
        <v>3791389.5500000054</v>
      </c>
      <c r="D146" s="289">
        <v>124618.28999999995</v>
      </c>
      <c r="E146" s="289">
        <v>3916007.840000005</v>
      </c>
      <c r="F146" s="290">
        <v>1789.3000000000004</v>
      </c>
      <c r="G146" s="290">
        <v>22981.800000000003</v>
      </c>
      <c r="H146" s="179">
        <v>0.30765409045552428</v>
      </c>
      <c r="I146" s="34"/>
    </row>
    <row r="147" spans="2:11" ht="10.5" customHeight="1" x14ac:dyDescent="0.2">
      <c r="B147" s="16" t="s">
        <v>382</v>
      </c>
      <c r="C147" s="289"/>
      <c r="D147" s="289">
        <v>100</v>
      </c>
      <c r="E147" s="289">
        <v>100</v>
      </c>
      <c r="F147" s="290"/>
      <c r="G147" s="290">
        <v>25</v>
      </c>
      <c r="H147" s="179">
        <v>1</v>
      </c>
      <c r="I147" s="34"/>
    </row>
    <row r="148" spans="2:11" ht="10.5" customHeight="1" x14ac:dyDescent="0.2">
      <c r="B148" s="574" t="s">
        <v>450</v>
      </c>
      <c r="C148" s="289"/>
      <c r="D148" s="289"/>
      <c r="E148" s="289"/>
      <c r="F148" s="290"/>
      <c r="G148" s="290"/>
      <c r="H148" s="179"/>
      <c r="I148" s="34"/>
    </row>
    <row r="149" spans="2:11" ht="10.5" hidden="1" customHeight="1" x14ac:dyDescent="0.2">
      <c r="B149" s="574"/>
      <c r="C149" s="289"/>
      <c r="D149" s="289"/>
      <c r="E149" s="289"/>
      <c r="F149" s="290"/>
      <c r="G149" s="290"/>
      <c r="H149" s="179"/>
      <c r="I149" s="34"/>
    </row>
    <row r="150" spans="2:11" ht="10.5" customHeight="1" x14ac:dyDescent="0.2">
      <c r="B150" s="16" t="s">
        <v>99</v>
      </c>
      <c r="C150" s="289">
        <v>28</v>
      </c>
      <c r="D150" s="289">
        <v>98779.978782000035</v>
      </c>
      <c r="E150" s="289">
        <v>98807.978782000035</v>
      </c>
      <c r="F150" s="290">
        <v>269.26650000000001</v>
      </c>
      <c r="G150" s="290">
        <v>157.01700000000002</v>
      </c>
      <c r="H150" s="179"/>
      <c r="I150" s="34"/>
    </row>
    <row r="151" spans="2:11" ht="10.5" customHeight="1" x14ac:dyDescent="0.2">
      <c r="B151" s="41" t="s">
        <v>120</v>
      </c>
      <c r="C151" s="293">
        <v>13578012.289999999</v>
      </c>
      <c r="D151" s="293">
        <v>1951991.0475020004</v>
      </c>
      <c r="E151" s="293">
        <v>15530003.337501999</v>
      </c>
      <c r="F151" s="294">
        <v>3946.5165000000006</v>
      </c>
      <c r="G151" s="294">
        <v>94403.795750000034</v>
      </c>
      <c r="H151" s="286">
        <v>0.27478894630733319</v>
      </c>
      <c r="I151" s="34"/>
      <c r="K151" s="209" t="b">
        <f>IF(ABS(E151-SUM(E140:E150))&lt;0.001,TRUE,FALSE)</f>
        <v>1</v>
      </c>
    </row>
    <row r="152" spans="2:11" ht="10.5" customHeight="1" x14ac:dyDescent="0.2">
      <c r="B152" s="265" t="s">
        <v>238</v>
      </c>
      <c r="C152" s="208"/>
      <c r="D152" s="208"/>
      <c r="E152" s="208"/>
      <c r="F152" s="208"/>
      <c r="G152" s="208"/>
      <c r="H152" s="205"/>
      <c r="I152" s="34"/>
    </row>
    <row r="153" spans="2:11" ht="10.5" customHeight="1" x14ac:dyDescent="0.2">
      <c r="B153" s="265" t="s">
        <v>249</v>
      </c>
      <c r="C153" s="208"/>
      <c r="D153" s="208"/>
      <c r="E153" s="208"/>
      <c r="F153" s="208"/>
      <c r="G153" s="208"/>
      <c r="H153" s="205"/>
      <c r="I153" s="34"/>
    </row>
    <row r="154" spans="2:11" ht="10.5" customHeight="1" x14ac:dyDescent="0.2">
      <c r="B154" s="265" t="s">
        <v>251</v>
      </c>
      <c r="C154" s="208"/>
      <c r="D154" s="208"/>
      <c r="E154" s="208"/>
      <c r="F154" s="208"/>
      <c r="G154" s="208"/>
      <c r="H154" s="205"/>
      <c r="I154" s="34"/>
    </row>
    <row r="155" spans="2:11" ht="10.5" customHeight="1" x14ac:dyDescent="0.2">
      <c r="B155" s="265" t="s">
        <v>377</v>
      </c>
      <c r="C155" s="208"/>
      <c r="D155" s="208"/>
      <c r="E155" s="208"/>
      <c r="F155" s="208"/>
      <c r="G155" s="208"/>
      <c r="H155" s="205"/>
      <c r="I155" s="34"/>
    </row>
    <row r="156" spans="2:11" ht="10.5" customHeight="1" x14ac:dyDescent="0.2">
      <c r="B156" s="265" t="s">
        <v>282</v>
      </c>
      <c r="C156" s="208"/>
      <c r="D156" s="208"/>
      <c r="E156" s="208"/>
      <c r="F156" s="208"/>
      <c r="G156" s="208"/>
      <c r="H156" s="205"/>
      <c r="I156" s="34"/>
    </row>
    <row r="157" spans="2:11" ht="10.5" customHeight="1" x14ac:dyDescent="0.2">
      <c r="B157" s="265"/>
      <c r="C157" s="208"/>
      <c r="D157" s="208"/>
      <c r="E157" s="208"/>
      <c r="F157" s="208"/>
      <c r="G157" s="208"/>
      <c r="H157" s="205"/>
      <c r="I157" s="34"/>
    </row>
    <row r="158" spans="2:11" ht="14.25" customHeight="1" x14ac:dyDescent="0.25">
      <c r="B158" s="7" t="s">
        <v>288</v>
      </c>
      <c r="C158" s="8"/>
      <c r="D158" s="8"/>
      <c r="E158" s="8"/>
      <c r="F158" s="8"/>
      <c r="G158" s="8"/>
      <c r="H158" s="8"/>
      <c r="I158" s="8"/>
    </row>
    <row r="159" spans="2:11" ht="12" customHeight="1" x14ac:dyDescent="0.2">
      <c r="B159" s="9"/>
      <c r="C159" s="10" t="str">
        <f>C3</f>
        <v>MOIS DE JUILLET 2024</v>
      </c>
      <c r="D159" s="11"/>
    </row>
    <row r="160" spans="2:11" ht="14.25" customHeight="1" x14ac:dyDescent="0.2">
      <c r="B160" s="12" t="str">
        <f>B4</f>
        <v xml:space="preserve">             I - ASSURANCE MALADIE : DÉPENSES en milliers d'euros</v>
      </c>
      <c r="C160" s="13"/>
      <c r="D160" s="13"/>
      <c r="E160" s="13"/>
      <c r="F160" s="13"/>
      <c r="G160" s="13"/>
      <c r="H160" s="14"/>
      <c r="I160" s="15"/>
    </row>
    <row r="161" spans="1:10" ht="12" customHeight="1" x14ac:dyDescent="0.2">
      <c r="B161" s="16" t="s">
        <v>4</v>
      </c>
      <c r="C161" s="386" t="s">
        <v>1</v>
      </c>
      <c r="D161" s="17" t="s">
        <v>2</v>
      </c>
      <c r="E161" s="386" t="s">
        <v>6</v>
      </c>
      <c r="F161" s="219" t="s">
        <v>3</v>
      </c>
      <c r="G161" s="219" t="s">
        <v>237</v>
      </c>
      <c r="H161" s="19" t="str">
        <f>$H$5</f>
        <v>GAM</v>
      </c>
      <c r="I161" s="20"/>
    </row>
    <row r="162" spans="1:10" ht="9.75" customHeight="1" x14ac:dyDescent="0.2">
      <c r="B162" s="21"/>
      <c r="C162" s="45" t="s">
        <v>5</v>
      </c>
      <c r="D162" s="44" t="s">
        <v>5</v>
      </c>
      <c r="E162" s="45"/>
      <c r="F162" s="220" t="s">
        <v>241</v>
      </c>
      <c r="G162" s="220" t="s">
        <v>239</v>
      </c>
      <c r="H162" s="22" t="str">
        <f>$H$6</f>
        <v>en %</v>
      </c>
      <c r="I162" s="23"/>
    </row>
    <row r="163" spans="1:10" s="28" customFormat="1" ht="13.5" customHeight="1" x14ac:dyDescent="0.2">
      <c r="A163" s="24"/>
      <c r="B163" s="31" t="s">
        <v>121</v>
      </c>
      <c r="C163" s="30"/>
      <c r="D163" s="30"/>
      <c r="E163" s="30"/>
      <c r="F163" s="222"/>
      <c r="G163" s="222"/>
      <c r="H163" s="178"/>
      <c r="I163" s="36"/>
    </row>
    <row r="164" spans="1:10" s="28" customFormat="1" ht="10.5" customHeight="1" x14ac:dyDescent="0.2">
      <c r="A164" s="24"/>
      <c r="B164" s="16" t="s">
        <v>116</v>
      </c>
      <c r="C164" s="289">
        <v>122269773.23000012</v>
      </c>
      <c r="D164" s="289">
        <v>12165177.589999987</v>
      </c>
      <c r="E164" s="289">
        <v>134434950.82000011</v>
      </c>
      <c r="F164" s="290">
        <v>233781.09</v>
      </c>
      <c r="G164" s="290">
        <v>1069921.1199999999</v>
      </c>
      <c r="H164" s="179">
        <v>4.7889762686228687E-2</v>
      </c>
      <c r="I164" s="36"/>
      <c r="J164" s="5"/>
    </row>
    <row r="165" spans="1:10" s="28" customFormat="1" ht="10.5" customHeight="1" x14ac:dyDescent="0.2">
      <c r="A165" s="24"/>
      <c r="B165" s="16" t="s">
        <v>117</v>
      </c>
      <c r="C165" s="289">
        <v>75358892.609999999</v>
      </c>
      <c r="D165" s="289">
        <v>9779884.3100000005</v>
      </c>
      <c r="E165" s="289">
        <v>85138776.920000002</v>
      </c>
      <c r="F165" s="290">
        <v>1688.7199999999998</v>
      </c>
      <c r="G165" s="290">
        <v>592646.91999999993</v>
      </c>
      <c r="H165" s="179">
        <v>-2.3018774085631244E-2</v>
      </c>
      <c r="I165" s="36"/>
      <c r="J165" s="5"/>
    </row>
    <row r="166" spans="1:10" s="28" customFormat="1" ht="10.5" customHeight="1" x14ac:dyDescent="0.2">
      <c r="A166" s="24"/>
      <c r="B166" s="16" t="s">
        <v>118</v>
      </c>
      <c r="C166" s="289">
        <v>1696178.9200000006</v>
      </c>
      <c r="D166" s="289">
        <v>42027245.609999985</v>
      </c>
      <c r="E166" s="289">
        <v>43723424.529999979</v>
      </c>
      <c r="F166" s="290"/>
      <c r="G166" s="290">
        <v>231015.37</v>
      </c>
      <c r="H166" s="179">
        <v>0.15599347629216687</v>
      </c>
      <c r="I166" s="36"/>
      <c r="J166" s="5"/>
    </row>
    <row r="167" spans="1:10" s="28" customFormat="1" ht="10.5" customHeight="1" x14ac:dyDescent="0.2">
      <c r="A167" s="24"/>
      <c r="B167" s="16" t="s">
        <v>166</v>
      </c>
      <c r="C167" s="289">
        <v>19511687.039999962</v>
      </c>
      <c r="D167" s="289">
        <v>1554785.0499999973</v>
      </c>
      <c r="E167" s="289">
        <v>21066472.089999959</v>
      </c>
      <c r="F167" s="290">
        <v>3205.6800000000007</v>
      </c>
      <c r="G167" s="290">
        <v>156932.19999999995</v>
      </c>
      <c r="H167" s="179">
        <v>4.5243816491087552E-2</v>
      </c>
      <c r="I167" s="36"/>
      <c r="J167" s="5"/>
    </row>
    <row r="168" spans="1:10" s="28" customFormat="1" ht="10.5" customHeight="1" x14ac:dyDescent="0.2">
      <c r="A168" s="24"/>
      <c r="B168" s="16" t="s">
        <v>22</v>
      </c>
      <c r="C168" s="289">
        <v>13343678.410000023</v>
      </c>
      <c r="D168" s="289">
        <v>1494623.3399999999</v>
      </c>
      <c r="E168" s="289">
        <v>14838301.750000022</v>
      </c>
      <c r="F168" s="290">
        <v>641.20000000000005</v>
      </c>
      <c r="G168" s="290">
        <v>101408.92000000003</v>
      </c>
      <c r="H168" s="179">
        <v>-1.8616207208588254E-3</v>
      </c>
      <c r="I168" s="36"/>
      <c r="J168" s="5"/>
    </row>
    <row r="169" spans="1:10" s="28" customFormat="1" ht="10.5" customHeight="1" x14ac:dyDescent="0.2">
      <c r="A169" s="24"/>
      <c r="B169" s="16" t="s">
        <v>115</v>
      </c>
      <c r="C169" s="289">
        <v>11467370.000000011</v>
      </c>
      <c r="D169" s="289">
        <v>11287331.139999986</v>
      </c>
      <c r="E169" s="289">
        <v>22754701.139999997</v>
      </c>
      <c r="F169" s="290">
        <v>1625497.6799999978</v>
      </c>
      <c r="G169" s="290">
        <v>136993.21000000002</v>
      </c>
      <c r="H169" s="179">
        <v>0.13817300150025846</v>
      </c>
      <c r="I169" s="36"/>
      <c r="J169" s="5"/>
    </row>
    <row r="170" spans="1:10" s="28" customFormat="1" ht="10.5" customHeight="1" x14ac:dyDescent="0.2">
      <c r="A170" s="24"/>
      <c r="B170" s="16" t="s">
        <v>114</v>
      </c>
      <c r="C170" s="289">
        <v>150666.84999999992</v>
      </c>
      <c r="D170" s="289">
        <v>7963200.3899999857</v>
      </c>
      <c r="E170" s="289">
        <v>8113867.2399999853</v>
      </c>
      <c r="F170" s="290">
        <v>1624.6599999999999</v>
      </c>
      <c r="G170" s="290">
        <v>54160.830000000031</v>
      </c>
      <c r="H170" s="179">
        <v>0.25076878719331996</v>
      </c>
      <c r="I170" s="36"/>
      <c r="J170" s="5"/>
    </row>
    <row r="171" spans="1:10" s="28" customFormat="1" ht="10.5" customHeight="1" x14ac:dyDescent="0.2">
      <c r="A171" s="24"/>
      <c r="B171" s="16" t="s">
        <v>100</v>
      </c>
      <c r="C171" s="289">
        <v>3213.8000000000006</v>
      </c>
      <c r="D171" s="289">
        <v>3210.87</v>
      </c>
      <c r="E171" s="289">
        <v>6424.67</v>
      </c>
      <c r="F171" s="290"/>
      <c r="G171" s="290"/>
      <c r="H171" s="179">
        <v>0.10166913590408422</v>
      </c>
      <c r="I171" s="36"/>
      <c r="J171" s="5"/>
    </row>
    <row r="172" spans="1:10" s="28" customFormat="1" ht="10.5" customHeight="1" x14ac:dyDescent="0.2">
      <c r="A172" s="24"/>
      <c r="B172" s="16" t="s">
        <v>283</v>
      </c>
      <c r="C172" s="289"/>
      <c r="D172" s="289">
        <v>-14880</v>
      </c>
      <c r="E172" s="289">
        <v>-14880</v>
      </c>
      <c r="F172" s="290"/>
      <c r="G172" s="290">
        <v>-48</v>
      </c>
      <c r="H172" s="179">
        <v>0.53846153846153855</v>
      </c>
      <c r="I172" s="36"/>
      <c r="J172" s="5"/>
    </row>
    <row r="173" spans="1:10" s="28" customFormat="1" ht="12.75" customHeight="1" x14ac:dyDescent="0.2">
      <c r="A173" s="24"/>
      <c r="B173" s="16" t="s">
        <v>416</v>
      </c>
      <c r="C173" s="289"/>
      <c r="D173" s="289"/>
      <c r="E173" s="289"/>
      <c r="F173" s="290"/>
      <c r="G173" s="290"/>
      <c r="H173" s="179"/>
      <c r="I173" s="36"/>
      <c r="J173" s="5"/>
    </row>
    <row r="174" spans="1:10" s="28" customFormat="1" ht="12.75" customHeight="1" x14ac:dyDescent="0.2">
      <c r="A174" s="24"/>
      <c r="B174" s="16" t="s">
        <v>412</v>
      </c>
      <c r="C174" s="289"/>
      <c r="D174" s="289">
        <v>54200.215000000004</v>
      </c>
      <c r="E174" s="289">
        <v>54200.215000000004</v>
      </c>
      <c r="F174" s="290"/>
      <c r="G174" s="290"/>
      <c r="H174" s="179">
        <v>0.14865573213885108</v>
      </c>
      <c r="I174" s="36"/>
      <c r="J174" s="5"/>
    </row>
    <row r="175" spans="1:10" s="28" customFormat="1" ht="12.75" customHeight="1" x14ac:dyDescent="0.2">
      <c r="A175" s="24"/>
      <c r="B175" s="16" t="s">
        <v>374</v>
      </c>
      <c r="C175" s="289">
        <v>146235.60000000003</v>
      </c>
      <c r="D175" s="289">
        <v>85789.087500000023</v>
      </c>
      <c r="E175" s="289">
        <v>232024.68750000006</v>
      </c>
      <c r="F175" s="290"/>
      <c r="G175" s="290">
        <v>1113</v>
      </c>
      <c r="H175" s="179">
        <v>-0.16719740219078771</v>
      </c>
      <c r="I175" s="36"/>
      <c r="J175" s="5"/>
    </row>
    <row r="176" spans="1:10" s="28" customFormat="1" ht="12.75" customHeight="1" x14ac:dyDescent="0.2">
      <c r="A176" s="24"/>
      <c r="B176" s="574" t="s">
        <v>451</v>
      </c>
      <c r="C176" s="289"/>
      <c r="D176" s="289">
        <v>4417</v>
      </c>
      <c r="E176" s="289">
        <v>4417</v>
      </c>
      <c r="F176" s="290"/>
      <c r="G176" s="290"/>
      <c r="H176" s="179">
        <v>-0.32067056290372198</v>
      </c>
      <c r="I176" s="36"/>
      <c r="J176" s="5"/>
    </row>
    <row r="177" spans="1:11" s="28" customFormat="1" ht="12.75" hidden="1" customHeight="1" x14ac:dyDescent="0.2">
      <c r="A177" s="24"/>
      <c r="B177" s="574"/>
      <c r="C177" s="289"/>
      <c r="D177" s="289"/>
      <c r="E177" s="289"/>
      <c r="F177" s="290"/>
      <c r="G177" s="290"/>
      <c r="H177" s="179"/>
      <c r="I177" s="36"/>
      <c r="J177" s="5"/>
    </row>
    <row r="178" spans="1:11" s="28" customFormat="1" ht="12" customHeight="1" x14ac:dyDescent="0.2">
      <c r="A178" s="24"/>
      <c r="B178" s="269" t="s">
        <v>99</v>
      </c>
      <c r="C178" s="289"/>
      <c r="D178" s="289">
        <v>58843</v>
      </c>
      <c r="E178" s="289">
        <v>58843</v>
      </c>
      <c r="F178" s="290"/>
      <c r="G178" s="290"/>
      <c r="H178" s="179">
        <v>0.43697065691412873</v>
      </c>
      <c r="I178" s="36"/>
    </row>
    <row r="179" spans="1:11" s="28" customFormat="1" ht="14.25" customHeight="1" x14ac:dyDescent="0.2">
      <c r="A179" s="24"/>
      <c r="B179" s="35" t="s">
        <v>119</v>
      </c>
      <c r="C179" s="291">
        <v>243947696.46000013</v>
      </c>
      <c r="D179" s="291">
        <v>86463827.602499947</v>
      </c>
      <c r="E179" s="291">
        <v>330411524.06250006</v>
      </c>
      <c r="F179" s="292">
        <v>1866439.0299999979</v>
      </c>
      <c r="G179" s="292">
        <v>2344143.5699999998</v>
      </c>
      <c r="H179" s="178">
        <v>4.8497763903367463E-2</v>
      </c>
      <c r="I179" s="36"/>
      <c r="K179" s="209" t="b">
        <f>IF(ABS(E179-SUM(E164:E178))&lt;0.001,TRUE,FALSE)</f>
        <v>1</v>
      </c>
    </row>
    <row r="180" spans="1:11" s="28" customFormat="1" ht="14.25" customHeight="1" x14ac:dyDescent="0.2">
      <c r="A180" s="24"/>
      <c r="B180" s="35"/>
      <c r="C180" s="291"/>
      <c r="D180" s="291"/>
      <c r="E180" s="291"/>
      <c r="F180" s="292"/>
      <c r="G180" s="292"/>
      <c r="H180" s="178"/>
      <c r="I180" s="36"/>
      <c r="K180" s="209"/>
    </row>
    <row r="181" spans="1:11" s="28" customFormat="1" ht="14.25" customHeight="1" x14ac:dyDescent="0.2">
      <c r="A181" s="24"/>
      <c r="B181" s="31" t="s">
        <v>243</v>
      </c>
      <c r="C181" s="291"/>
      <c r="D181" s="291"/>
      <c r="E181" s="291"/>
      <c r="F181" s="292"/>
      <c r="G181" s="292"/>
      <c r="H181" s="178"/>
      <c r="I181" s="36"/>
    </row>
    <row r="182" spans="1:11" s="28" customFormat="1" ht="10.5" customHeight="1" x14ac:dyDescent="0.2">
      <c r="A182" s="24"/>
      <c r="B182" s="16" t="s">
        <v>22</v>
      </c>
      <c r="C182" s="289">
        <v>20783101.079999991</v>
      </c>
      <c r="D182" s="289">
        <v>14162870.631750001</v>
      </c>
      <c r="E182" s="289">
        <v>34945971.711749993</v>
      </c>
      <c r="F182" s="290"/>
      <c r="G182" s="290">
        <v>124079.24000000002</v>
      </c>
      <c r="H182" s="179">
        <v>0.31588608458712475</v>
      </c>
      <c r="I182" s="36"/>
      <c r="J182" s="5"/>
    </row>
    <row r="183" spans="1:11" s="28" customFormat="1" ht="10.5" customHeight="1" x14ac:dyDescent="0.2">
      <c r="A183" s="24"/>
      <c r="B183" s="16" t="s">
        <v>387</v>
      </c>
      <c r="C183" s="289">
        <v>11899.994574999992</v>
      </c>
      <c r="D183" s="289">
        <v>56956.623249999997</v>
      </c>
      <c r="E183" s="289">
        <v>68856.617824999979</v>
      </c>
      <c r="F183" s="290"/>
      <c r="G183" s="290">
        <v>414.24379999999996</v>
      </c>
      <c r="H183" s="179"/>
      <c r="I183" s="36"/>
      <c r="J183" s="5"/>
    </row>
    <row r="184" spans="1:11" s="28" customFormat="1" ht="10.5" customHeight="1" x14ac:dyDescent="0.2">
      <c r="A184" s="24"/>
      <c r="B184" s="16" t="s">
        <v>104</v>
      </c>
      <c r="C184" s="289">
        <v>18810227.000000004</v>
      </c>
      <c r="D184" s="289">
        <v>12618889</v>
      </c>
      <c r="E184" s="289">
        <v>31429116.000000007</v>
      </c>
      <c r="F184" s="290"/>
      <c r="G184" s="290">
        <v>143076.41999999998</v>
      </c>
      <c r="H184" s="179">
        <v>0.18931713181577736</v>
      </c>
      <c r="I184" s="36"/>
      <c r="J184" s="5"/>
    </row>
    <row r="185" spans="1:11" s="28" customFormat="1" ht="10.5" customHeight="1" x14ac:dyDescent="0.2">
      <c r="A185" s="24"/>
      <c r="B185" s="33" t="s">
        <v>106</v>
      </c>
      <c r="C185" s="289">
        <v>15214192.660000004</v>
      </c>
      <c r="D185" s="289">
        <v>11740324.310000001</v>
      </c>
      <c r="E185" s="289">
        <v>26954516.970000006</v>
      </c>
      <c r="F185" s="290"/>
      <c r="G185" s="290">
        <v>132360.95999999999</v>
      </c>
      <c r="H185" s="179">
        <v>0.21491496168990154</v>
      </c>
      <c r="I185" s="36"/>
      <c r="J185" s="5"/>
    </row>
    <row r="186" spans="1:11" s="28" customFormat="1" ht="10.5" customHeight="1" x14ac:dyDescent="0.2">
      <c r="A186" s="24"/>
      <c r="B186" s="33" t="s">
        <v>304</v>
      </c>
      <c r="C186" s="289">
        <v>372794.43000000017</v>
      </c>
      <c r="D186" s="289">
        <v>988038.09000000032</v>
      </c>
      <c r="E186" s="289">
        <v>1360832.5200000005</v>
      </c>
      <c r="F186" s="290"/>
      <c r="G186" s="290">
        <v>20469.989999999998</v>
      </c>
      <c r="H186" s="179">
        <v>0.47258196468255398</v>
      </c>
      <c r="I186" s="36"/>
      <c r="J186" s="5"/>
    </row>
    <row r="187" spans="1:11" s="28" customFormat="1" ht="10.5" customHeight="1" x14ac:dyDescent="0.2">
      <c r="A187" s="24"/>
      <c r="B187" s="33" t="s">
        <v>305</v>
      </c>
      <c r="C187" s="289">
        <v>675.85</v>
      </c>
      <c r="D187" s="289">
        <v>763.32</v>
      </c>
      <c r="E187" s="289">
        <v>1439.17</v>
      </c>
      <c r="F187" s="290"/>
      <c r="G187" s="290"/>
      <c r="H187" s="179">
        <v>-0.51417470091009743</v>
      </c>
      <c r="I187" s="36"/>
      <c r="J187" s="5"/>
    </row>
    <row r="188" spans="1:11" s="28" customFormat="1" ht="10.5" customHeight="1" x14ac:dyDescent="0.2">
      <c r="A188" s="24"/>
      <c r="B188" s="33" t="s">
        <v>306</v>
      </c>
      <c r="C188" s="289">
        <v>4677.8200000000006</v>
      </c>
      <c r="D188" s="289">
        <v>263392.34999999992</v>
      </c>
      <c r="E188" s="289">
        <v>268070.16999999993</v>
      </c>
      <c r="F188" s="290"/>
      <c r="G188" s="290">
        <v>3259.1299999999997</v>
      </c>
      <c r="H188" s="179">
        <v>-0.35928293559560709</v>
      </c>
      <c r="I188" s="36"/>
      <c r="J188" s="5"/>
    </row>
    <row r="189" spans="1:11" s="28" customFormat="1" ht="10.5" customHeight="1" x14ac:dyDescent="0.2">
      <c r="A189" s="24"/>
      <c r="B189" s="33" t="s">
        <v>307</v>
      </c>
      <c r="C189" s="289">
        <v>2014409.7099999997</v>
      </c>
      <c r="D189" s="289">
        <v>1065871.0999999999</v>
      </c>
      <c r="E189" s="289">
        <v>3080280.81</v>
      </c>
      <c r="F189" s="290"/>
      <c r="G189" s="290">
        <v>14117.52</v>
      </c>
      <c r="H189" s="179">
        <v>0.28757617685741277</v>
      </c>
      <c r="I189" s="36"/>
      <c r="J189" s="5"/>
    </row>
    <row r="190" spans="1:11" s="28" customFormat="1" ht="10.5" customHeight="1" x14ac:dyDescent="0.2">
      <c r="A190" s="24"/>
      <c r="B190" s="33" t="s">
        <v>308</v>
      </c>
      <c r="C190" s="289">
        <v>2536751.9299999992</v>
      </c>
      <c r="D190" s="289">
        <v>1084296.6399999997</v>
      </c>
      <c r="E190" s="289">
        <v>3621048.5699999989</v>
      </c>
      <c r="F190" s="290"/>
      <c r="G190" s="290">
        <v>18894.47</v>
      </c>
      <c r="H190" s="179">
        <v>0.18773076797424859</v>
      </c>
      <c r="I190" s="36"/>
      <c r="J190" s="5"/>
    </row>
    <row r="191" spans="1:11" s="28" customFormat="1" ht="10.5" customHeight="1" x14ac:dyDescent="0.2">
      <c r="A191" s="24"/>
      <c r="B191" s="33" t="s">
        <v>309</v>
      </c>
      <c r="C191" s="289">
        <v>10284882.920000004</v>
      </c>
      <c r="D191" s="289">
        <v>8337962.8099999996</v>
      </c>
      <c r="E191" s="289">
        <v>18622845.730000004</v>
      </c>
      <c r="F191" s="290"/>
      <c r="G191" s="290">
        <v>75619.849999999991</v>
      </c>
      <c r="H191" s="179">
        <v>0.20928725251377189</v>
      </c>
      <c r="I191" s="36"/>
      <c r="J191" s="5"/>
    </row>
    <row r="192" spans="1:11" ht="10.5" customHeight="1" x14ac:dyDescent="0.2">
      <c r="B192" s="33" t="s">
        <v>105</v>
      </c>
      <c r="C192" s="289">
        <v>3596034.3400000008</v>
      </c>
      <c r="D192" s="289">
        <v>878564.69000000041</v>
      </c>
      <c r="E192" s="289">
        <v>4474599.0300000012</v>
      </c>
      <c r="F192" s="290"/>
      <c r="G192" s="290">
        <v>10715.46</v>
      </c>
      <c r="H192" s="179">
        <v>5.5368351418519923E-2</v>
      </c>
      <c r="I192" s="34"/>
    </row>
    <row r="193" spans="1:10" ht="10.5" customHeight="1" x14ac:dyDescent="0.2">
      <c r="B193" s="16" t="s">
        <v>116</v>
      </c>
      <c r="C193" s="289">
        <v>23166974.430000011</v>
      </c>
      <c r="D193" s="289">
        <v>2736125.5600000005</v>
      </c>
      <c r="E193" s="289">
        <v>25903099.990000013</v>
      </c>
      <c r="F193" s="290"/>
      <c r="G193" s="290">
        <v>77054.23</v>
      </c>
      <c r="H193" s="179">
        <v>5.3700861646999165E-2</v>
      </c>
      <c r="I193" s="34"/>
    </row>
    <row r="194" spans="1:10" ht="10.5" customHeight="1" x14ac:dyDescent="0.2">
      <c r="B194" s="16" t="s">
        <v>117</v>
      </c>
      <c r="C194" s="289">
        <v>16588472.400000006</v>
      </c>
      <c r="D194" s="289">
        <v>3064645.7900000005</v>
      </c>
      <c r="E194" s="289">
        <v>19653118.190000009</v>
      </c>
      <c r="F194" s="290"/>
      <c r="G194" s="290">
        <v>59697.710000000006</v>
      </c>
      <c r="H194" s="179">
        <v>-1.2592779772546803E-2</v>
      </c>
      <c r="I194" s="34"/>
    </row>
    <row r="195" spans="1:10" ht="10.5" customHeight="1" x14ac:dyDescent="0.2">
      <c r="B195" s="16" t="s">
        <v>118</v>
      </c>
      <c r="C195" s="289">
        <v>220105.09000000008</v>
      </c>
      <c r="D195" s="289">
        <v>5032216.5</v>
      </c>
      <c r="E195" s="289">
        <v>5252321.59</v>
      </c>
      <c r="F195" s="290"/>
      <c r="G195" s="290">
        <v>3874.31</v>
      </c>
      <c r="H195" s="179">
        <v>0.24370613062387947</v>
      </c>
      <c r="I195" s="34"/>
    </row>
    <row r="196" spans="1:10" s="28" customFormat="1" ht="10.5" customHeight="1" x14ac:dyDescent="0.2">
      <c r="A196" s="24"/>
      <c r="B196" s="16" t="s">
        <v>115</v>
      </c>
      <c r="C196" s="289">
        <v>2082004.2400000002</v>
      </c>
      <c r="D196" s="289">
        <v>2785427.07</v>
      </c>
      <c r="E196" s="289">
        <v>4867431.3099999996</v>
      </c>
      <c r="F196" s="290"/>
      <c r="G196" s="290">
        <v>12191.880000000001</v>
      </c>
      <c r="H196" s="179">
        <v>6.3579698854132616E-2</v>
      </c>
      <c r="I196" s="36"/>
      <c r="J196" s="5"/>
    </row>
    <row r="197" spans="1:10" s="28" customFormat="1" ht="10.5" customHeight="1" x14ac:dyDescent="0.2">
      <c r="A197" s="24"/>
      <c r="B197" s="16" t="s">
        <v>114</v>
      </c>
      <c r="C197" s="289">
        <v>15634.299999999988</v>
      </c>
      <c r="D197" s="289">
        <v>2085645.4100000043</v>
      </c>
      <c r="E197" s="289">
        <v>2101279.7100000042</v>
      </c>
      <c r="F197" s="290"/>
      <c r="G197" s="290">
        <v>6290.8000000000011</v>
      </c>
      <c r="H197" s="179">
        <v>1.9141770260287405E-2</v>
      </c>
      <c r="I197" s="36"/>
      <c r="J197" s="5"/>
    </row>
    <row r="198" spans="1:10" s="28" customFormat="1" ht="10.5" customHeight="1" x14ac:dyDescent="0.2">
      <c r="A198" s="24"/>
      <c r="B198" s="16" t="s">
        <v>95</v>
      </c>
      <c r="C198" s="289">
        <v>150636.94000000009</v>
      </c>
      <c r="D198" s="289">
        <v>861958.2</v>
      </c>
      <c r="E198" s="289">
        <v>1012595.1400000001</v>
      </c>
      <c r="F198" s="290"/>
      <c r="G198" s="290">
        <v>4809.76</v>
      </c>
      <c r="H198" s="179">
        <v>0.31479115728976925</v>
      </c>
      <c r="I198" s="36"/>
      <c r="J198" s="5"/>
    </row>
    <row r="199" spans="1:10" ht="10.5" customHeight="1" x14ac:dyDescent="0.2">
      <c r="B199" s="16" t="s">
        <v>381</v>
      </c>
      <c r="C199" s="289">
        <v>10041489.5</v>
      </c>
      <c r="D199" s="289">
        <v>1433830.0649999999</v>
      </c>
      <c r="E199" s="289">
        <v>11475319.565000001</v>
      </c>
      <c r="F199" s="290"/>
      <c r="G199" s="290">
        <v>80450.5</v>
      </c>
      <c r="H199" s="179">
        <v>0.61379173360504824</v>
      </c>
      <c r="I199" s="20"/>
    </row>
    <row r="200" spans="1:10" ht="10.5" customHeight="1" x14ac:dyDescent="0.2">
      <c r="B200" s="16" t="s">
        <v>418</v>
      </c>
      <c r="C200" s="289"/>
      <c r="D200" s="289">
        <v>61293.362500000003</v>
      </c>
      <c r="E200" s="289">
        <v>61293.362500000003</v>
      </c>
      <c r="F200" s="290"/>
      <c r="G200" s="290"/>
      <c r="H200" s="179">
        <v>-0.20424998929775606</v>
      </c>
      <c r="I200" s="34"/>
    </row>
    <row r="201" spans="1:10" ht="10.5" customHeight="1" x14ac:dyDescent="0.2">
      <c r="B201" s="16" t="s">
        <v>441</v>
      </c>
      <c r="C201" s="289"/>
      <c r="D201" s="289">
        <v>506214.28523199999</v>
      </c>
      <c r="E201" s="289">
        <v>506214.28523199999</v>
      </c>
      <c r="F201" s="290"/>
      <c r="G201" s="290"/>
      <c r="H201" s="179"/>
      <c r="I201" s="34"/>
    </row>
    <row r="202" spans="1:10" ht="10.5" customHeight="1" x14ac:dyDescent="0.2">
      <c r="B202" s="16" t="s">
        <v>346</v>
      </c>
      <c r="C202" s="289"/>
      <c r="D202" s="289"/>
      <c r="E202" s="289"/>
      <c r="F202" s="290"/>
      <c r="G202" s="290"/>
      <c r="H202" s="179"/>
      <c r="I202" s="20"/>
    </row>
    <row r="203" spans="1:10" ht="10.5" customHeight="1" x14ac:dyDescent="0.2">
      <c r="B203" s="16" t="s">
        <v>350</v>
      </c>
      <c r="C203" s="289"/>
      <c r="D203" s="289">
        <v>5986231.1013180008</v>
      </c>
      <c r="E203" s="289">
        <v>5986231.1013180008</v>
      </c>
      <c r="F203" s="290"/>
      <c r="G203" s="290"/>
      <c r="H203" s="179"/>
      <c r="I203" s="20"/>
    </row>
    <row r="204" spans="1:10" ht="10.5" customHeight="1" x14ac:dyDescent="0.2">
      <c r="B204" s="16" t="s">
        <v>313</v>
      </c>
      <c r="C204" s="289"/>
      <c r="D204" s="289"/>
      <c r="E204" s="289"/>
      <c r="F204" s="290"/>
      <c r="G204" s="290"/>
      <c r="H204" s="179"/>
      <c r="I204" s="20"/>
    </row>
    <row r="205" spans="1:10" ht="10.5" customHeight="1" x14ac:dyDescent="0.2">
      <c r="B205" s="16" t="s">
        <v>351</v>
      </c>
      <c r="C205" s="289"/>
      <c r="D205" s="289"/>
      <c r="E205" s="289"/>
      <c r="F205" s="290"/>
      <c r="G205" s="290"/>
      <c r="H205" s="179"/>
      <c r="I205" s="20"/>
    </row>
    <row r="206" spans="1:10" ht="10.5" customHeight="1" x14ac:dyDescent="0.2">
      <c r="B206" s="269" t="s">
        <v>412</v>
      </c>
      <c r="C206" s="289"/>
      <c r="D206" s="289"/>
      <c r="E206" s="289"/>
      <c r="F206" s="290"/>
      <c r="G206" s="290"/>
      <c r="H206" s="179"/>
      <c r="I206" s="34"/>
    </row>
    <row r="207" spans="1:10" ht="10.5" customHeight="1" x14ac:dyDescent="0.2">
      <c r="B207" s="16" t="s">
        <v>100</v>
      </c>
      <c r="C207" s="289">
        <v>67685.029999999984</v>
      </c>
      <c r="D207" s="289">
        <v>435852.66900000005</v>
      </c>
      <c r="E207" s="289">
        <v>503537.69900000002</v>
      </c>
      <c r="F207" s="290"/>
      <c r="G207" s="290">
        <v>1911.2999999999997</v>
      </c>
      <c r="H207" s="179">
        <v>0.32498926865357713</v>
      </c>
      <c r="I207" s="34"/>
    </row>
    <row r="208" spans="1:10" ht="10.5" customHeight="1" x14ac:dyDescent="0.2">
      <c r="B208" s="16" t="s">
        <v>388</v>
      </c>
      <c r="C208" s="289">
        <v>5994.7554250000048</v>
      </c>
      <c r="D208" s="289">
        <v>33535.87675000001</v>
      </c>
      <c r="E208" s="289">
        <v>39530.632175000021</v>
      </c>
      <c r="F208" s="290"/>
      <c r="G208" s="290">
        <v>269.25620000000004</v>
      </c>
      <c r="H208" s="179"/>
      <c r="I208" s="34"/>
    </row>
    <row r="209" spans="1:10" ht="10.5" customHeight="1" x14ac:dyDescent="0.2">
      <c r="B209" s="16" t="s">
        <v>94</v>
      </c>
      <c r="C209" s="289">
        <v>657.90000000000009</v>
      </c>
      <c r="D209" s="289">
        <v>25069</v>
      </c>
      <c r="E209" s="289">
        <v>25726.9</v>
      </c>
      <c r="F209" s="290"/>
      <c r="G209" s="290"/>
      <c r="H209" s="179">
        <v>-5.3962968097464148E-2</v>
      </c>
      <c r="I209" s="34"/>
    </row>
    <row r="210" spans="1:10" ht="10.5" customHeight="1" x14ac:dyDescent="0.2">
      <c r="B210" s="16" t="s">
        <v>92</v>
      </c>
      <c r="C210" s="289">
        <v>18567.189999999999</v>
      </c>
      <c r="D210" s="289">
        <v>3448.2700000000004</v>
      </c>
      <c r="E210" s="289">
        <v>22015.46</v>
      </c>
      <c r="F210" s="290"/>
      <c r="G210" s="290"/>
      <c r="H210" s="179">
        <v>-0.11455201249696356</v>
      </c>
      <c r="I210" s="34"/>
    </row>
    <row r="211" spans="1:10" s="28" customFormat="1" ht="10.5" customHeight="1" x14ac:dyDescent="0.2">
      <c r="A211" s="24"/>
      <c r="B211" s="16" t="s">
        <v>93</v>
      </c>
      <c r="C211" s="289">
        <v>28196.2</v>
      </c>
      <c r="D211" s="289">
        <v>5919</v>
      </c>
      <c r="E211" s="289">
        <v>34115.199999999997</v>
      </c>
      <c r="F211" s="290"/>
      <c r="G211" s="290"/>
      <c r="H211" s="179">
        <v>-4.9132821809028115E-4</v>
      </c>
      <c r="I211" s="27"/>
      <c r="J211" s="5"/>
    </row>
    <row r="212" spans="1:10" ht="10.5" customHeight="1" x14ac:dyDescent="0.2">
      <c r="B212" s="16" t="s">
        <v>303</v>
      </c>
      <c r="C212" s="289"/>
      <c r="D212" s="289"/>
      <c r="E212" s="289"/>
      <c r="F212" s="290"/>
      <c r="G212" s="290"/>
      <c r="H212" s="179"/>
      <c r="I212" s="34"/>
    </row>
    <row r="213" spans="1:10" ht="10.5" customHeight="1" x14ac:dyDescent="0.2">
      <c r="B213" s="16" t="s">
        <v>123</v>
      </c>
      <c r="C213" s="289">
        <v>114366.02000000003</v>
      </c>
      <c r="D213" s="289">
        <v>9734.1</v>
      </c>
      <c r="E213" s="289">
        <v>124100.12000000004</v>
      </c>
      <c r="F213" s="290"/>
      <c r="G213" s="290">
        <v>325.19</v>
      </c>
      <c r="H213" s="179">
        <v>0.28711852815182737</v>
      </c>
      <c r="I213" s="34"/>
    </row>
    <row r="214" spans="1:10" ht="10.5" customHeight="1" x14ac:dyDescent="0.2">
      <c r="B214" s="16" t="s">
        <v>107</v>
      </c>
      <c r="C214" s="289"/>
      <c r="D214" s="289">
        <v>500</v>
      </c>
      <c r="E214" s="289">
        <v>500</v>
      </c>
      <c r="F214" s="290"/>
      <c r="G214" s="290"/>
      <c r="H214" s="179"/>
      <c r="I214" s="20"/>
    </row>
    <row r="215" spans="1:10" ht="10.5" customHeight="1" x14ac:dyDescent="0.2">
      <c r="B215" s="33" t="s">
        <v>110</v>
      </c>
      <c r="C215" s="289"/>
      <c r="D215" s="289"/>
      <c r="E215" s="289"/>
      <c r="F215" s="290"/>
      <c r="G215" s="290"/>
      <c r="H215" s="179"/>
      <c r="I215" s="34"/>
    </row>
    <row r="216" spans="1:10" ht="10.5" customHeight="1" x14ac:dyDescent="0.2">
      <c r="B216" s="33" t="s">
        <v>109</v>
      </c>
      <c r="C216" s="289"/>
      <c r="D216" s="289"/>
      <c r="E216" s="289"/>
      <c r="F216" s="290"/>
      <c r="G216" s="290"/>
      <c r="H216" s="179"/>
      <c r="I216" s="34"/>
    </row>
    <row r="217" spans="1:10" ht="10.5" customHeight="1" x14ac:dyDescent="0.2">
      <c r="B217" s="33" t="s">
        <v>111</v>
      </c>
      <c r="C217" s="289"/>
      <c r="D217" s="289">
        <v>500</v>
      </c>
      <c r="E217" s="289">
        <v>500</v>
      </c>
      <c r="F217" s="290"/>
      <c r="G217" s="290"/>
      <c r="H217" s="179"/>
      <c r="I217" s="34"/>
    </row>
    <row r="218" spans="1:10" ht="10.5" customHeight="1" x14ac:dyDescent="0.2">
      <c r="B218" s="33" t="s">
        <v>112</v>
      </c>
      <c r="C218" s="289"/>
      <c r="D218" s="289"/>
      <c r="E218" s="289"/>
      <c r="F218" s="290"/>
      <c r="G218" s="290"/>
      <c r="H218" s="179"/>
      <c r="I218" s="34"/>
    </row>
    <row r="219" spans="1:10" s="28" customFormat="1" ht="10.5" customHeight="1" x14ac:dyDescent="0.2">
      <c r="A219" s="24"/>
      <c r="B219" s="16" t="s">
        <v>256</v>
      </c>
      <c r="C219" s="289">
        <v>7825.17</v>
      </c>
      <c r="D219" s="289">
        <v>254.9</v>
      </c>
      <c r="E219" s="289">
        <v>8080.07</v>
      </c>
      <c r="F219" s="290"/>
      <c r="G219" s="290">
        <v>30.38</v>
      </c>
      <c r="H219" s="179"/>
      <c r="I219" s="47"/>
      <c r="J219" s="5"/>
    </row>
    <row r="220" spans="1:10" s="28" customFormat="1" ht="10.5" customHeight="1" x14ac:dyDescent="0.2">
      <c r="A220" s="24"/>
      <c r="B220" s="16" t="s">
        <v>96</v>
      </c>
      <c r="C220" s="289"/>
      <c r="D220" s="289"/>
      <c r="E220" s="289"/>
      <c r="F220" s="290"/>
      <c r="G220" s="290"/>
      <c r="H220" s="179"/>
      <c r="I220" s="47"/>
      <c r="J220" s="5"/>
    </row>
    <row r="221" spans="1:10" s="28" customFormat="1" ht="10.5" customHeight="1" x14ac:dyDescent="0.2">
      <c r="A221" s="24"/>
      <c r="B221" s="16" t="s">
        <v>103</v>
      </c>
      <c r="C221" s="295"/>
      <c r="D221" s="295"/>
      <c r="E221" s="295"/>
      <c r="F221" s="296"/>
      <c r="G221" s="296"/>
      <c r="H221" s="190"/>
      <c r="I221" s="47"/>
      <c r="J221" s="5"/>
    </row>
    <row r="222" spans="1:10" s="28" customFormat="1" ht="10.5" customHeight="1" x14ac:dyDescent="0.2">
      <c r="A222" s="24"/>
      <c r="B222" s="16" t="s">
        <v>91</v>
      </c>
      <c r="C222" s="295">
        <v>215597.15000000002</v>
      </c>
      <c r="D222" s="295">
        <v>123466.13</v>
      </c>
      <c r="E222" s="295">
        <v>339063.28</v>
      </c>
      <c r="F222" s="296"/>
      <c r="G222" s="296">
        <v>1172</v>
      </c>
      <c r="H222" s="190">
        <v>0.66058875642519355</v>
      </c>
      <c r="I222" s="47"/>
      <c r="J222" s="5"/>
    </row>
    <row r="223" spans="1:10" s="28" customFormat="1" ht="10.5" customHeight="1" x14ac:dyDescent="0.2">
      <c r="A223" s="24"/>
      <c r="B223" s="269" t="s">
        <v>382</v>
      </c>
      <c r="C223" s="295"/>
      <c r="D223" s="295"/>
      <c r="E223" s="295"/>
      <c r="F223" s="296"/>
      <c r="G223" s="296"/>
      <c r="H223" s="190"/>
      <c r="I223" s="47"/>
      <c r="J223" s="5"/>
    </row>
    <row r="224" spans="1:10" s="28" customFormat="1" ht="10.5" customHeight="1" x14ac:dyDescent="0.2">
      <c r="A224" s="24"/>
      <c r="B224" s="268" t="s">
        <v>255</v>
      </c>
      <c r="C224" s="295"/>
      <c r="D224" s="295">
        <v>300</v>
      </c>
      <c r="E224" s="295">
        <v>300</v>
      </c>
      <c r="F224" s="296"/>
      <c r="G224" s="296"/>
      <c r="H224" s="190">
        <v>0</v>
      </c>
      <c r="I224" s="47"/>
      <c r="J224" s="5"/>
    </row>
    <row r="225" spans="1:11" s="28" customFormat="1" ht="10.5" customHeight="1" x14ac:dyDescent="0.2">
      <c r="A225" s="24"/>
      <c r="B225" s="16" t="s">
        <v>411</v>
      </c>
      <c r="C225" s="295"/>
      <c r="D225" s="295"/>
      <c r="E225" s="295"/>
      <c r="F225" s="296"/>
      <c r="G225" s="296"/>
      <c r="H225" s="190"/>
      <c r="I225" s="47"/>
      <c r="J225" s="5"/>
    </row>
    <row r="226" spans="1:11" s="28" customFormat="1" ht="10.5" customHeight="1" x14ac:dyDescent="0.2">
      <c r="A226" s="24"/>
      <c r="B226" s="16" t="s">
        <v>97</v>
      </c>
      <c r="C226" s="295"/>
      <c r="D226" s="295"/>
      <c r="E226" s="295"/>
      <c r="F226" s="296"/>
      <c r="G226" s="296"/>
      <c r="H226" s="190"/>
      <c r="I226" s="47"/>
      <c r="J226" s="5"/>
    </row>
    <row r="227" spans="1:11" s="28" customFormat="1" ht="10.5" customHeight="1" x14ac:dyDescent="0.2">
      <c r="A227" s="24"/>
      <c r="B227" s="16" t="s">
        <v>380</v>
      </c>
      <c r="C227" s="295"/>
      <c r="D227" s="295"/>
      <c r="E227" s="295"/>
      <c r="F227" s="296"/>
      <c r="G227" s="296"/>
      <c r="H227" s="190"/>
      <c r="I227" s="47"/>
      <c r="J227" s="5"/>
    </row>
    <row r="228" spans="1:11" s="28" customFormat="1" ht="10.5" customHeight="1" x14ac:dyDescent="0.2">
      <c r="A228" s="24"/>
      <c r="B228" s="16" t="s">
        <v>419</v>
      </c>
      <c r="C228" s="295"/>
      <c r="D228" s="295">
        <v>-8122.8504779999912</v>
      </c>
      <c r="E228" s="295">
        <v>-8122.8504779999912</v>
      </c>
      <c r="F228" s="296"/>
      <c r="G228" s="296"/>
      <c r="H228" s="190"/>
      <c r="I228" s="47"/>
      <c r="J228" s="5"/>
    </row>
    <row r="229" spans="1:11" s="28" customFormat="1" ht="10.5" customHeight="1" x14ac:dyDescent="0.2">
      <c r="A229" s="24"/>
      <c r="B229" s="16" t="s">
        <v>489</v>
      </c>
      <c r="C229" s="295"/>
      <c r="D229" s="295"/>
      <c r="E229" s="295"/>
      <c r="F229" s="296"/>
      <c r="G229" s="296"/>
      <c r="H229" s="190"/>
      <c r="I229" s="47"/>
      <c r="J229" s="5"/>
    </row>
    <row r="230" spans="1:11" s="28" customFormat="1" ht="10.5" customHeight="1" x14ac:dyDescent="0.2">
      <c r="A230" s="24"/>
      <c r="B230" s="16" t="s">
        <v>487</v>
      </c>
      <c r="C230" s="295"/>
      <c r="D230" s="295">
        <v>6188.5830999999998</v>
      </c>
      <c r="E230" s="295">
        <v>6188.5830999999998</v>
      </c>
      <c r="F230" s="296"/>
      <c r="G230" s="296"/>
      <c r="H230" s="190">
        <v>-7.4709550765072019E-2</v>
      </c>
      <c r="I230" s="47"/>
      <c r="J230" s="5"/>
    </row>
    <row r="231" spans="1:11" s="28" customFormat="1" ht="10.5" customHeight="1" x14ac:dyDescent="0.2">
      <c r="A231" s="24"/>
      <c r="B231" s="16" t="s">
        <v>374</v>
      </c>
      <c r="C231" s="295">
        <v>14121</v>
      </c>
      <c r="D231" s="295">
        <v>11995.577500000005</v>
      </c>
      <c r="E231" s="295">
        <v>26116.577500000007</v>
      </c>
      <c r="F231" s="296"/>
      <c r="G231" s="296">
        <v>45</v>
      </c>
      <c r="H231" s="190">
        <v>-3.9061015295907109E-2</v>
      </c>
      <c r="I231" s="47"/>
      <c r="J231" s="5"/>
    </row>
    <row r="232" spans="1:11" s="28" customFormat="1" ht="10.5" customHeight="1" x14ac:dyDescent="0.2">
      <c r="A232" s="24"/>
      <c r="B232" s="16" t="s">
        <v>420</v>
      </c>
      <c r="C232" s="295"/>
      <c r="D232" s="295">
        <v>1155739.8235060002</v>
      </c>
      <c r="E232" s="295">
        <v>1155739.8235060002</v>
      </c>
      <c r="F232" s="296"/>
      <c r="G232" s="296"/>
      <c r="H232" s="190">
        <v>0.41065119334930777</v>
      </c>
      <c r="I232" s="47"/>
      <c r="J232" s="5"/>
    </row>
    <row r="233" spans="1:11" s="28" customFormat="1" ht="10.5" customHeight="1" x14ac:dyDescent="0.2">
      <c r="A233" s="24"/>
      <c r="B233" s="574" t="s">
        <v>460</v>
      </c>
      <c r="C233" s="295"/>
      <c r="D233" s="295"/>
      <c r="E233" s="295"/>
      <c r="F233" s="296"/>
      <c r="G233" s="296"/>
      <c r="H233" s="190"/>
      <c r="I233" s="47"/>
      <c r="J233" s="5"/>
    </row>
    <row r="234" spans="1:11" s="28" customFormat="1" ht="10.5" hidden="1" customHeight="1" x14ac:dyDescent="0.2">
      <c r="A234" s="24"/>
      <c r="B234" s="574"/>
      <c r="C234" s="295"/>
      <c r="D234" s="295"/>
      <c r="E234" s="295"/>
      <c r="F234" s="296"/>
      <c r="G234" s="296"/>
      <c r="H234" s="190"/>
      <c r="I234" s="47"/>
      <c r="J234" s="5"/>
    </row>
    <row r="235" spans="1:11" s="28" customFormat="1" ht="10.5" customHeight="1" x14ac:dyDescent="0.2">
      <c r="A235" s="24"/>
      <c r="B235" s="16" t="s">
        <v>99</v>
      </c>
      <c r="C235" s="295">
        <v>29761.800000000003</v>
      </c>
      <c r="D235" s="295">
        <v>176321.44733999996</v>
      </c>
      <c r="E235" s="295">
        <v>206083.24733999994</v>
      </c>
      <c r="F235" s="296"/>
      <c r="G235" s="296">
        <v>572.86917700000004</v>
      </c>
      <c r="H235" s="190">
        <v>0.20612142330490801</v>
      </c>
      <c r="I235" s="47"/>
      <c r="J235" s="5"/>
    </row>
    <row r="236" spans="1:11" s="28" customFormat="1" ht="10.5" customHeight="1" x14ac:dyDescent="0.2">
      <c r="A236" s="24"/>
      <c r="B236" s="16" t="s">
        <v>283</v>
      </c>
      <c r="C236" s="295"/>
      <c r="D236" s="295">
        <v>-115848</v>
      </c>
      <c r="E236" s="295">
        <v>-115848</v>
      </c>
      <c r="F236" s="296"/>
      <c r="G236" s="296">
        <v>-120</v>
      </c>
      <c r="H236" s="190">
        <v>0.39267166762839012</v>
      </c>
      <c r="I236" s="47"/>
      <c r="J236" s="5"/>
    </row>
    <row r="237" spans="1:11" s="28" customFormat="1" ht="12.75" customHeight="1" x14ac:dyDescent="0.2">
      <c r="A237" s="24"/>
      <c r="B237" s="16" t="s">
        <v>279</v>
      </c>
      <c r="C237" s="295">
        <v>25</v>
      </c>
      <c r="D237" s="295">
        <v>-3141182</v>
      </c>
      <c r="E237" s="295">
        <v>-3141157</v>
      </c>
      <c r="F237" s="296"/>
      <c r="G237" s="296">
        <v>-14205</v>
      </c>
      <c r="H237" s="190"/>
      <c r="I237" s="47"/>
    </row>
    <row r="238" spans="1:11" ht="10.5" customHeight="1" x14ac:dyDescent="0.2">
      <c r="B238" s="35" t="s">
        <v>245</v>
      </c>
      <c r="C238" s="297">
        <v>92373342.189999998</v>
      </c>
      <c r="D238" s="297">
        <v>50115476.125768013</v>
      </c>
      <c r="E238" s="297">
        <v>142488818.315768</v>
      </c>
      <c r="F238" s="298"/>
      <c r="G238" s="298">
        <v>501940.0891770001</v>
      </c>
      <c r="H238" s="180">
        <v>0.20510618916580969</v>
      </c>
      <c r="I238" s="47"/>
      <c r="K238" s="209" t="b">
        <f>IF(ABS(E238-SUM(E182:E184,E193:E214,E219:E237))&lt;0.001,TRUE,FALSE)</f>
        <v>1</v>
      </c>
    </row>
    <row r="239" spans="1:11" ht="10.5" customHeight="1" x14ac:dyDescent="0.2">
      <c r="B239" s="35"/>
      <c r="C239" s="297"/>
      <c r="D239" s="297"/>
      <c r="E239" s="297"/>
      <c r="F239" s="298"/>
      <c r="G239" s="298"/>
      <c r="H239" s="180"/>
      <c r="I239" s="47"/>
      <c r="K239" s="209"/>
    </row>
    <row r="240" spans="1:11" ht="10.5" customHeight="1" x14ac:dyDescent="0.2">
      <c r="B240" s="31" t="s">
        <v>278</v>
      </c>
      <c r="C240" s="297"/>
      <c r="D240" s="297"/>
      <c r="E240" s="297"/>
      <c r="F240" s="298"/>
      <c r="G240" s="298"/>
      <c r="H240" s="180"/>
      <c r="I240" s="47"/>
    </row>
    <row r="241" spans="2:9" ht="10.5" customHeight="1" x14ac:dyDescent="0.2">
      <c r="B241" s="16" t="s">
        <v>22</v>
      </c>
      <c r="C241" s="295">
        <v>408117556.32999849</v>
      </c>
      <c r="D241" s="295">
        <v>243099317.4894</v>
      </c>
      <c r="E241" s="295">
        <v>651216873.81939852</v>
      </c>
      <c r="F241" s="296">
        <v>31393729.449999999</v>
      </c>
      <c r="G241" s="296">
        <v>3728422.7734999997</v>
      </c>
      <c r="H241" s="190">
        <v>0.22266912563069519</v>
      </c>
      <c r="I241" s="47"/>
    </row>
    <row r="242" spans="2:9" ht="10.5" customHeight="1" x14ac:dyDescent="0.2">
      <c r="B242" s="16" t="s">
        <v>387</v>
      </c>
      <c r="C242" s="295">
        <v>155052.2553989999</v>
      </c>
      <c r="D242" s="295">
        <v>424509.26569799997</v>
      </c>
      <c r="E242" s="295">
        <v>579561.52109699999</v>
      </c>
      <c r="F242" s="296">
        <v>108065.09400000007</v>
      </c>
      <c r="G242" s="296">
        <v>2883.3404399999999</v>
      </c>
      <c r="H242" s="190"/>
      <c r="I242" s="47"/>
    </row>
    <row r="243" spans="2:9" ht="10.5" customHeight="1" x14ac:dyDescent="0.2">
      <c r="B243" s="16" t="s">
        <v>104</v>
      </c>
      <c r="C243" s="295">
        <v>320123802.46999961</v>
      </c>
      <c r="D243" s="295">
        <v>627691971.4399997</v>
      </c>
      <c r="E243" s="295">
        <v>947815773.90999925</v>
      </c>
      <c r="F243" s="296">
        <v>325674398.52999967</v>
      </c>
      <c r="G243" s="296">
        <v>5820230.5899999989</v>
      </c>
      <c r="H243" s="190">
        <v>0.21088736563978538</v>
      </c>
      <c r="I243" s="47"/>
    </row>
    <row r="244" spans="2:9" ht="10.5" customHeight="1" x14ac:dyDescent="0.2">
      <c r="B244" s="33" t="s">
        <v>106</v>
      </c>
      <c r="C244" s="295">
        <v>292790639.32999969</v>
      </c>
      <c r="D244" s="295">
        <v>620804438.96999943</v>
      </c>
      <c r="E244" s="295">
        <v>913595078.29999924</v>
      </c>
      <c r="F244" s="296">
        <v>321491219.38999969</v>
      </c>
      <c r="G244" s="296">
        <v>5603592.6600000001</v>
      </c>
      <c r="H244" s="190">
        <v>0.21591963473464371</v>
      </c>
      <c r="I244" s="47"/>
    </row>
    <row r="245" spans="2:9" ht="10.5" customHeight="1" x14ac:dyDescent="0.2">
      <c r="B245" s="33" t="s">
        <v>304</v>
      </c>
      <c r="C245" s="295">
        <v>8152242.8500000089</v>
      </c>
      <c r="D245" s="295">
        <v>156445568.65999991</v>
      </c>
      <c r="E245" s="295">
        <v>164597811.5099999</v>
      </c>
      <c r="F245" s="296">
        <v>132615238.1799999</v>
      </c>
      <c r="G245" s="296">
        <v>1049995.1599999999</v>
      </c>
      <c r="H245" s="190">
        <v>0.22459976171246931</v>
      </c>
      <c r="I245" s="47"/>
    </row>
    <row r="246" spans="2:9" ht="10.5" customHeight="1" x14ac:dyDescent="0.2">
      <c r="B246" s="33" t="s">
        <v>305</v>
      </c>
      <c r="C246" s="295">
        <v>34864.630000000048</v>
      </c>
      <c r="D246" s="295">
        <v>45468.17</v>
      </c>
      <c r="E246" s="295">
        <v>80332.800000000047</v>
      </c>
      <c r="F246" s="296">
        <v>69492.750000000044</v>
      </c>
      <c r="G246" s="296">
        <v>287.68</v>
      </c>
      <c r="H246" s="190">
        <v>0.14921063725965023</v>
      </c>
      <c r="I246" s="47"/>
    </row>
    <row r="247" spans="2:9" ht="10.5" customHeight="1" x14ac:dyDescent="0.2">
      <c r="B247" s="33" t="s">
        <v>306</v>
      </c>
      <c r="C247" s="295">
        <v>456680.27000000008</v>
      </c>
      <c r="D247" s="295">
        <v>70091121.259999901</v>
      </c>
      <c r="E247" s="295">
        <v>70547801.529999912</v>
      </c>
      <c r="F247" s="296">
        <v>68832858.879999906</v>
      </c>
      <c r="G247" s="296">
        <v>440056.3200000003</v>
      </c>
      <c r="H247" s="190">
        <v>0.22211182327201762</v>
      </c>
      <c r="I247" s="47"/>
    </row>
    <row r="248" spans="2:9" ht="10.5" customHeight="1" x14ac:dyDescent="0.2">
      <c r="B248" s="33" t="s">
        <v>307</v>
      </c>
      <c r="C248" s="295">
        <v>71330173.210000172</v>
      </c>
      <c r="D248" s="295">
        <v>57356046.199999921</v>
      </c>
      <c r="E248" s="295">
        <v>128686219.4100001</v>
      </c>
      <c r="F248" s="296">
        <v>6860369.3800000036</v>
      </c>
      <c r="G248" s="296">
        <v>832401.24</v>
      </c>
      <c r="H248" s="190">
        <v>0.18287870160352937</v>
      </c>
      <c r="I248" s="47"/>
    </row>
    <row r="249" spans="2:9" ht="10.5" customHeight="1" x14ac:dyDescent="0.2">
      <c r="B249" s="33" t="s">
        <v>308</v>
      </c>
      <c r="C249" s="295">
        <v>91971906.149999931</v>
      </c>
      <c r="D249" s="295">
        <v>84923133.020000026</v>
      </c>
      <c r="E249" s="295">
        <v>176895039.16999996</v>
      </c>
      <c r="F249" s="296">
        <v>27061567.53999998</v>
      </c>
      <c r="G249" s="296">
        <v>1024259.8499999997</v>
      </c>
      <c r="H249" s="190">
        <v>0.19820342421514514</v>
      </c>
      <c r="I249" s="47"/>
    </row>
    <row r="250" spans="2:9" ht="10.5" customHeight="1" x14ac:dyDescent="0.2">
      <c r="B250" s="33" t="s">
        <v>309</v>
      </c>
      <c r="C250" s="295">
        <v>120844772.21999958</v>
      </c>
      <c r="D250" s="295">
        <v>251943101.65999982</v>
      </c>
      <c r="E250" s="295">
        <v>372787873.87999946</v>
      </c>
      <c r="F250" s="296">
        <v>86051692.659999907</v>
      </c>
      <c r="G250" s="296">
        <v>2256592.41</v>
      </c>
      <c r="H250" s="190">
        <v>0.23141380387550803</v>
      </c>
      <c r="I250" s="47"/>
    </row>
    <row r="251" spans="2:9" ht="10.5" customHeight="1" x14ac:dyDescent="0.2">
      <c r="B251" s="33" t="s">
        <v>105</v>
      </c>
      <c r="C251" s="295">
        <v>27333163.139999967</v>
      </c>
      <c r="D251" s="295">
        <v>6887532.4700000016</v>
      </c>
      <c r="E251" s="295">
        <v>34220695.60999997</v>
      </c>
      <c r="F251" s="296">
        <v>4183179.1400000048</v>
      </c>
      <c r="G251" s="296">
        <v>216637.92999999996</v>
      </c>
      <c r="H251" s="190">
        <v>9.040793507335021E-2</v>
      </c>
      <c r="I251" s="47"/>
    </row>
    <row r="252" spans="2:9" ht="10.5" customHeight="1" x14ac:dyDescent="0.2">
      <c r="B252" s="16" t="s">
        <v>116</v>
      </c>
      <c r="C252" s="295">
        <v>145436747.66000015</v>
      </c>
      <c r="D252" s="295">
        <v>14901303.149999987</v>
      </c>
      <c r="E252" s="295">
        <v>160338050.81000012</v>
      </c>
      <c r="F252" s="296">
        <v>233781.09</v>
      </c>
      <c r="G252" s="296">
        <v>1146975.3499999999</v>
      </c>
      <c r="H252" s="190">
        <v>4.882421853287755E-2</v>
      </c>
      <c r="I252" s="47"/>
    </row>
    <row r="253" spans="2:9" ht="10.5" customHeight="1" x14ac:dyDescent="0.2">
      <c r="B253" s="16" t="s">
        <v>117</v>
      </c>
      <c r="C253" s="295">
        <v>91947365.010000005</v>
      </c>
      <c r="D253" s="295">
        <v>12844530.100000001</v>
      </c>
      <c r="E253" s="295">
        <v>104791895.11</v>
      </c>
      <c r="F253" s="296">
        <v>1688.7199999999998</v>
      </c>
      <c r="G253" s="296">
        <v>652344.62999999989</v>
      </c>
      <c r="H253" s="190">
        <v>-2.1080246216941378E-2</v>
      </c>
      <c r="I253" s="47"/>
    </row>
    <row r="254" spans="2:9" ht="10.5" customHeight="1" x14ac:dyDescent="0.2">
      <c r="B254" s="16" t="s">
        <v>118</v>
      </c>
      <c r="C254" s="295">
        <v>1916284.0100000007</v>
      </c>
      <c r="D254" s="295">
        <v>47059462.109999985</v>
      </c>
      <c r="E254" s="295">
        <v>48975746.119999982</v>
      </c>
      <c r="F254" s="296"/>
      <c r="G254" s="296">
        <v>234889.68</v>
      </c>
      <c r="H254" s="190">
        <v>0.1648033020719919</v>
      </c>
      <c r="I254" s="47"/>
    </row>
    <row r="255" spans="2:9" ht="10.5" customHeight="1" x14ac:dyDescent="0.2">
      <c r="B255" s="16" t="s">
        <v>100</v>
      </c>
      <c r="C255" s="295">
        <v>7225220.9799999939</v>
      </c>
      <c r="D255" s="295">
        <v>37555639.89551001</v>
      </c>
      <c r="E255" s="295">
        <v>44780860.875510007</v>
      </c>
      <c r="F255" s="296">
        <v>25654.019999999993</v>
      </c>
      <c r="G255" s="296">
        <v>148268.87</v>
      </c>
      <c r="H255" s="190">
        <v>0.10273812083000089</v>
      </c>
      <c r="I255" s="47"/>
    </row>
    <row r="256" spans="2:9" ht="10.5" customHeight="1" x14ac:dyDescent="0.2">
      <c r="B256" s="16" t="s">
        <v>388</v>
      </c>
      <c r="C256" s="295">
        <v>30582.71460100004</v>
      </c>
      <c r="D256" s="295">
        <v>120527.0743020001</v>
      </c>
      <c r="E256" s="295">
        <v>151109.78890300015</v>
      </c>
      <c r="F256" s="296">
        <v>15161.906000000014</v>
      </c>
      <c r="G256" s="296">
        <v>748.85955999999999</v>
      </c>
      <c r="H256" s="190"/>
      <c r="I256" s="20"/>
    </row>
    <row r="257" spans="2:9" ht="10.5" customHeight="1" x14ac:dyDescent="0.2">
      <c r="B257" s="16" t="s">
        <v>107</v>
      </c>
      <c r="C257" s="295"/>
      <c r="D257" s="295">
        <v>136956918.3899999</v>
      </c>
      <c r="E257" s="295">
        <v>136956918.3899999</v>
      </c>
      <c r="F257" s="296">
        <v>135964465.18999991</v>
      </c>
      <c r="G257" s="296">
        <v>795441.10000000009</v>
      </c>
      <c r="H257" s="190">
        <v>0.28876015512756648</v>
      </c>
      <c r="I257" s="47"/>
    </row>
    <row r="258" spans="2:9" ht="10.5" customHeight="1" x14ac:dyDescent="0.2">
      <c r="B258" s="33" t="s">
        <v>110</v>
      </c>
      <c r="C258" s="289"/>
      <c r="D258" s="289">
        <v>45205267.789999984</v>
      </c>
      <c r="E258" s="289">
        <v>45205267.789999984</v>
      </c>
      <c r="F258" s="290">
        <v>45205267.789999984</v>
      </c>
      <c r="G258" s="290">
        <v>243122.44</v>
      </c>
      <c r="H258" s="179">
        <v>0.32453031420962164</v>
      </c>
      <c r="I258" s="47"/>
    </row>
    <row r="259" spans="2:9" ht="10.5" customHeight="1" x14ac:dyDescent="0.2">
      <c r="B259" s="33" t="s">
        <v>109</v>
      </c>
      <c r="C259" s="295"/>
      <c r="D259" s="295">
        <v>70227649.34999992</v>
      </c>
      <c r="E259" s="295">
        <v>70227649.34999992</v>
      </c>
      <c r="F259" s="296">
        <v>70227649.34999992</v>
      </c>
      <c r="G259" s="296">
        <v>419668.66000000003</v>
      </c>
      <c r="H259" s="190">
        <v>0.35017582101053124</v>
      </c>
      <c r="I259" s="47"/>
    </row>
    <row r="260" spans="2:9" ht="10.5" customHeight="1" x14ac:dyDescent="0.2">
      <c r="B260" s="33" t="s">
        <v>112</v>
      </c>
      <c r="C260" s="295"/>
      <c r="D260" s="295">
        <v>21163498.050000001</v>
      </c>
      <c r="E260" s="295">
        <v>21163498.050000001</v>
      </c>
      <c r="F260" s="296">
        <v>20531548.050000001</v>
      </c>
      <c r="G260" s="296">
        <v>132650</v>
      </c>
      <c r="H260" s="190">
        <v>6.5463203543841608E-2</v>
      </c>
      <c r="I260" s="47"/>
    </row>
    <row r="261" spans="2:9" ht="10.5" customHeight="1" x14ac:dyDescent="0.2">
      <c r="B261" s="33" t="s">
        <v>111</v>
      </c>
      <c r="C261" s="295"/>
      <c r="D261" s="295">
        <v>360503.19999999995</v>
      </c>
      <c r="E261" s="295">
        <v>360503.19999999995</v>
      </c>
      <c r="F261" s="296"/>
      <c r="G261" s="296"/>
      <c r="H261" s="190">
        <v>0.36495265095115892</v>
      </c>
      <c r="I261" s="47"/>
    </row>
    <row r="262" spans="2:9" ht="10.5" customHeight="1" x14ac:dyDescent="0.2">
      <c r="B262" s="269" t="s">
        <v>411</v>
      </c>
      <c r="C262" s="295"/>
      <c r="D262" s="295"/>
      <c r="E262" s="295"/>
      <c r="F262" s="296"/>
      <c r="G262" s="296"/>
      <c r="H262" s="190"/>
      <c r="I262" s="47"/>
    </row>
    <row r="263" spans="2:9" ht="10.5" customHeight="1" x14ac:dyDescent="0.2">
      <c r="B263" s="16" t="s">
        <v>97</v>
      </c>
      <c r="C263" s="295"/>
      <c r="D263" s="295"/>
      <c r="E263" s="295"/>
      <c r="F263" s="296"/>
      <c r="G263" s="296"/>
      <c r="H263" s="190"/>
      <c r="I263" s="47"/>
    </row>
    <row r="264" spans="2:9" ht="10.5" customHeight="1" x14ac:dyDescent="0.2">
      <c r="B264" s="16" t="s">
        <v>380</v>
      </c>
      <c r="C264" s="295"/>
      <c r="D264" s="295"/>
      <c r="E264" s="295"/>
      <c r="F264" s="296"/>
      <c r="G264" s="296"/>
      <c r="H264" s="190"/>
      <c r="I264" s="47"/>
    </row>
    <row r="265" spans="2:9" ht="10.5" customHeight="1" x14ac:dyDescent="0.2">
      <c r="B265" s="16" t="s">
        <v>419</v>
      </c>
      <c r="C265" s="295"/>
      <c r="D265" s="295">
        <v>330979.41104000004</v>
      </c>
      <c r="E265" s="295">
        <v>330979.41104000004</v>
      </c>
      <c r="F265" s="296"/>
      <c r="G265" s="296"/>
      <c r="H265" s="190"/>
      <c r="I265" s="47"/>
    </row>
    <row r="266" spans="2:9" ht="10.5" customHeight="1" x14ac:dyDescent="0.2">
      <c r="B266" s="16" t="s">
        <v>103</v>
      </c>
      <c r="C266" s="295"/>
      <c r="D266" s="295"/>
      <c r="E266" s="295"/>
      <c r="F266" s="296"/>
      <c r="G266" s="296"/>
      <c r="H266" s="190"/>
      <c r="I266" s="47"/>
    </row>
    <row r="267" spans="2:9" ht="10.5" customHeight="1" x14ac:dyDescent="0.2">
      <c r="B267" s="16" t="s">
        <v>96</v>
      </c>
      <c r="C267" s="295"/>
      <c r="D267" s="295">
        <v>138.52500000000001</v>
      </c>
      <c r="E267" s="295">
        <v>138.52500000000001</v>
      </c>
      <c r="F267" s="296"/>
      <c r="G267" s="296"/>
      <c r="H267" s="190"/>
      <c r="I267" s="47"/>
    </row>
    <row r="268" spans="2:9" ht="10.5" customHeight="1" x14ac:dyDescent="0.2">
      <c r="B268" s="16" t="s">
        <v>115</v>
      </c>
      <c r="C268" s="295">
        <v>13549374.240000011</v>
      </c>
      <c r="D268" s="295">
        <v>14072758.209999986</v>
      </c>
      <c r="E268" s="295">
        <v>27622132.449999996</v>
      </c>
      <c r="F268" s="296">
        <v>1625497.6799999978</v>
      </c>
      <c r="G268" s="296">
        <v>149185.09000000003</v>
      </c>
      <c r="H268" s="190">
        <v>0.12427839379644645</v>
      </c>
      <c r="I268" s="47"/>
    </row>
    <row r="269" spans="2:9" ht="10.5" customHeight="1" x14ac:dyDescent="0.2">
      <c r="B269" s="16" t="s">
        <v>114</v>
      </c>
      <c r="C269" s="295">
        <v>166301.14999999991</v>
      </c>
      <c r="D269" s="295">
        <v>10048845.79999999</v>
      </c>
      <c r="E269" s="295">
        <v>10215146.94999999</v>
      </c>
      <c r="F269" s="296">
        <v>1624.6599999999999</v>
      </c>
      <c r="G269" s="296">
        <v>60451.630000000034</v>
      </c>
      <c r="H269" s="190">
        <v>0.19490538531945711</v>
      </c>
      <c r="I269" s="47"/>
    </row>
    <row r="270" spans="2:9" ht="10.5" customHeight="1" x14ac:dyDescent="0.2">
      <c r="B270" s="16" t="s">
        <v>123</v>
      </c>
      <c r="C270" s="295">
        <v>3220062.2400000007</v>
      </c>
      <c r="D270" s="295">
        <v>311249.93000000005</v>
      </c>
      <c r="E270" s="295">
        <v>3531312.1700000009</v>
      </c>
      <c r="F270" s="296">
        <v>425.09000000000003</v>
      </c>
      <c r="G270" s="296">
        <v>23014.850000000002</v>
      </c>
      <c r="H270" s="190">
        <v>0.25419429194430787</v>
      </c>
      <c r="I270" s="47"/>
    </row>
    <row r="271" spans="2:9" ht="10.5" customHeight="1" x14ac:dyDescent="0.2">
      <c r="B271" s="16" t="s">
        <v>95</v>
      </c>
      <c r="C271" s="295">
        <v>531583.60000000009</v>
      </c>
      <c r="D271" s="295">
        <v>4103956.6399999997</v>
      </c>
      <c r="E271" s="295">
        <v>4635540.24</v>
      </c>
      <c r="F271" s="296">
        <v>3510648.06</v>
      </c>
      <c r="G271" s="296">
        <v>9929.760000000002</v>
      </c>
      <c r="H271" s="190">
        <v>9.3125656652308875E-2</v>
      </c>
      <c r="I271" s="47"/>
    </row>
    <row r="272" spans="2:9" ht="10.5" customHeight="1" x14ac:dyDescent="0.2">
      <c r="B272" s="16" t="s">
        <v>422</v>
      </c>
      <c r="C272" s="295">
        <v>19040709.120000005</v>
      </c>
      <c r="D272" s="295">
        <v>8581776.5882309973</v>
      </c>
      <c r="E272" s="295">
        <v>27622485.708231006</v>
      </c>
      <c r="F272" s="296">
        <v>36077.599999999991</v>
      </c>
      <c r="G272" s="296">
        <v>175157.45</v>
      </c>
      <c r="H272" s="190">
        <v>0.42752085741382673</v>
      </c>
      <c r="I272" s="47"/>
    </row>
    <row r="273" spans="2:10" ht="10.5" customHeight="1" x14ac:dyDescent="0.2">
      <c r="B273" s="16" t="s">
        <v>418</v>
      </c>
      <c r="C273" s="295"/>
      <c r="D273" s="295">
        <v>212004.52953600005</v>
      </c>
      <c r="E273" s="295">
        <v>212004.52953600005</v>
      </c>
      <c r="F273" s="296"/>
      <c r="G273" s="296">
        <v>1372</v>
      </c>
      <c r="H273" s="190">
        <v>-0.23221673859660152</v>
      </c>
      <c r="I273" s="34"/>
    </row>
    <row r="274" spans="2:10" ht="10.5" customHeight="1" x14ac:dyDescent="0.2">
      <c r="B274" s="16" t="s">
        <v>441</v>
      </c>
      <c r="C274" s="295"/>
      <c r="D274" s="295">
        <v>8314390.4281639988</v>
      </c>
      <c r="E274" s="295">
        <v>8314390.4281639988</v>
      </c>
      <c r="F274" s="296"/>
      <c r="G274" s="296"/>
      <c r="H274" s="190">
        <v>0.10216671383901921</v>
      </c>
      <c r="I274" s="34"/>
    </row>
    <row r="275" spans="2:10" ht="10.5" customHeight="1" x14ac:dyDescent="0.2">
      <c r="B275" s="16" t="s">
        <v>346</v>
      </c>
      <c r="C275" s="295"/>
      <c r="D275" s="295"/>
      <c r="E275" s="295"/>
      <c r="F275" s="296"/>
      <c r="G275" s="296"/>
      <c r="H275" s="190"/>
      <c r="I275" s="47"/>
    </row>
    <row r="276" spans="2:10" ht="10.5" customHeight="1" x14ac:dyDescent="0.2">
      <c r="B276" s="16" t="s">
        <v>350</v>
      </c>
      <c r="C276" s="295"/>
      <c r="D276" s="295">
        <v>5986231.1013180008</v>
      </c>
      <c r="E276" s="295">
        <v>5986231.1013180008</v>
      </c>
      <c r="F276" s="296"/>
      <c r="G276" s="296"/>
      <c r="H276" s="190"/>
      <c r="I276" s="47"/>
    </row>
    <row r="277" spans="2:10" ht="10.5" customHeight="1" x14ac:dyDescent="0.2">
      <c r="B277" s="16" t="s">
        <v>313</v>
      </c>
      <c r="C277" s="295"/>
      <c r="D277" s="295"/>
      <c r="E277" s="295"/>
      <c r="F277" s="296"/>
      <c r="G277" s="296"/>
      <c r="H277" s="190"/>
      <c r="I277" s="47"/>
      <c r="J277" s="73"/>
    </row>
    <row r="278" spans="2:10" ht="10.5" hidden="1" customHeight="1" x14ac:dyDescent="0.2">
      <c r="B278" s="16"/>
      <c r="C278" s="295"/>
      <c r="D278" s="295"/>
      <c r="E278" s="295"/>
      <c r="F278" s="296"/>
      <c r="G278" s="296"/>
      <c r="H278" s="190"/>
      <c r="I278" s="47"/>
    </row>
    <row r="279" spans="2:10" ht="10.5" customHeight="1" x14ac:dyDescent="0.2">
      <c r="B279" s="16" t="s">
        <v>351</v>
      </c>
      <c r="C279" s="295"/>
      <c r="D279" s="295">
        <v>150630.07177000001</v>
      </c>
      <c r="E279" s="295">
        <v>150630.07177000001</v>
      </c>
      <c r="F279" s="296"/>
      <c r="G279" s="296"/>
      <c r="H279" s="190">
        <v>-0.10035614595251574</v>
      </c>
      <c r="I279" s="47"/>
    </row>
    <row r="280" spans="2:10" ht="10.5" customHeight="1" x14ac:dyDescent="0.2">
      <c r="B280" s="269" t="s">
        <v>412</v>
      </c>
      <c r="C280" s="295"/>
      <c r="D280" s="295">
        <v>54200.215000000004</v>
      </c>
      <c r="E280" s="295">
        <v>54200.215000000004</v>
      </c>
      <c r="F280" s="296"/>
      <c r="G280" s="296"/>
      <c r="H280" s="190">
        <v>-0.10847218924379709</v>
      </c>
      <c r="I280" s="47"/>
    </row>
    <row r="281" spans="2:10" ht="10.5" customHeight="1" x14ac:dyDescent="0.2">
      <c r="B281" s="16" t="s">
        <v>94</v>
      </c>
      <c r="C281" s="295">
        <v>27319.629999999994</v>
      </c>
      <c r="D281" s="295">
        <v>623690.27</v>
      </c>
      <c r="E281" s="295">
        <v>651009.9</v>
      </c>
      <c r="F281" s="296"/>
      <c r="G281" s="296">
        <v>2038.2</v>
      </c>
      <c r="H281" s="190">
        <v>7.6278766708436585E-2</v>
      </c>
      <c r="I281" s="47"/>
    </row>
    <row r="282" spans="2:10" ht="10.5" customHeight="1" x14ac:dyDescent="0.2">
      <c r="B282" s="16" t="s">
        <v>92</v>
      </c>
      <c r="C282" s="295">
        <v>153627.33000000002</v>
      </c>
      <c r="D282" s="295">
        <v>21065.660000000003</v>
      </c>
      <c r="E282" s="295">
        <v>174692.99000000002</v>
      </c>
      <c r="F282" s="296">
        <v>1397.9600000000003</v>
      </c>
      <c r="G282" s="296">
        <v>268.01</v>
      </c>
      <c r="H282" s="190">
        <v>-0.17286354200767162</v>
      </c>
      <c r="I282" s="47"/>
    </row>
    <row r="283" spans="2:10" ht="10.5" customHeight="1" x14ac:dyDescent="0.2">
      <c r="B283" s="16" t="s">
        <v>93</v>
      </c>
      <c r="C283" s="295">
        <v>288664.76999999996</v>
      </c>
      <c r="D283" s="295">
        <v>58628.85</v>
      </c>
      <c r="E283" s="295">
        <v>347293.62</v>
      </c>
      <c r="F283" s="296">
        <v>10813.57</v>
      </c>
      <c r="G283" s="296">
        <v>1291.5</v>
      </c>
      <c r="H283" s="190">
        <v>-0.10880280610382453</v>
      </c>
      <c r="I283" s="47"/>
    </row>
    <row r="284" spans="2:10" ht="10.5" customHeight="1" x14ac:dyDescent="0.2">
      <c r="B284" s="16" t="s">
        <v>91</v>
      </c>
      <c r="C284" s="295">
        <v>2151453.37</v>
      </c>
      <c r="D284" s="295">
        <v>1290794.6900000002</v>
      </c>
      <c r="E284" s="295">
        <v>3442248.0599999996</v>
      </c>
      <c r="F284" s="296">
        <v>117608.89000000001</v>
      </c>
      <c r="G284" s="296">
        <v>24843.759999999998</v>
      </c>
      <c r="H284" s="190">
        <v>0.16674977945205183</v>
      </c>
      <c r="I284" s="47"/>
    </row>
    <row r="285" spans="2:10" ht="10.5" customHeight="1" x14ac:dyDescent="0.2">
      <c r="B285" s="16" t="s">
        <v>252</v>
      </c>
      <c r="C285" s="295"/>
      <c r="D285" s="295"/>
      <c r="E285" s="295"/>
      <c r="F285" s="296"/>
      <c r="G285" s="296"/>
      <c r="H285" s="190"/>
      <c r="I285" s="47"/>
    </row>
    <row r="286" spans="2:10" ht="10.5" customHeight="1" x14ac:dyDescent="0.2">
      <c r="B286" s="16" t="s">
        <v>177</v>
      </c>
      <c r="C286" s="295">
        <v>281750.84000000008</v>
      </c>
      <c r="D286" s="295">
        <v>1351.6000000000004</v>
      </c>
      <c r="E286" s="295">
        <v>283102.44000000006</v>
      </c>
      <c r="F286" s="296">
        <v>351.36</v>
      </c>
      <c r="G286" s="296">
        <v>2239.13</v>
      </c>
      <c r="H286" s="190">
        <v>0.46699560387024364</v>
      </c>
      <c r="I286" s="47"/>
    </row>
    <row r="287" spans="2:10" ht="10.5" customHeight="1" x14ac:dyDescent="0.2">
      <c r="B287" s="16" t="s">
        <v>303</v>
      </c>
      <c r="C287" s="295"/>
      <c r="D287" s="295"/>
      <c r="E287" s="295"/>
      <c r="F287" s="296"/>
      <c r="G287" s="296"/>
      <c r="H287" s="190"/>
      <c r="I287" s="47"/>
    </row>
    <row r="288" spans="2:10" ht="10.5" customHeight="1" x14ac:dyDescent="0.2">
      <c r="B288" s="16" t="s">
        <v>382</v>
      </c>
      <c r="C288" s="295"/>
      <c r="D288" s="295">
        <v>100</v>
      </c>
      <c r="E288" s="295">
        <v>100</v>
      </c>
      <c r="F288" s="296"/>
      <c r="G288" s="296">
        <v>25</v>
      </c>
      <c r="H288" s="190">
        <v>1</v>
      </c>
      <c r="I288" s="47"/>
    </row>
    <row r="289" spans="1:11" ht="10.5" customHeight="1" x14ac:dyDescent="0.2">
      <c r="B289" s="268" t="s">
        <v>255</v>
      </c>
      <c r="C289" s="295"/>
      <c r="D289" s="295">
        <v>8700</v>
      </c>
      <c r="E289" s="295">
        <v>8700</v>
      </c>
      <c r="F289" s="296">
        <v>8400</v>
      </c>
      <c r="G289" s="296"/>
      <c r="H289" s="190"/>
      <c r="I289" s="47"/>
    </row>
    <row r="290" spans="1:11" ht="10.5" customHeight="1" x14ac:dyDescent="0.2">
      <c r="B290" s="16" t="s">
        <v>486</v>
      </c>
      <c r="C290" s="295"/>
      <c r="D290" s="295"/>
      <c r="E290" s="295"/>
      <c r="F290" s="296"/>
      <c r="G290" s="296"/>
      <c r="H290" s="190"/>
      <c r="I290" s="47"/>
    </row>
    <row r="291" spans="1:11" ht="10.5" customHeight="1" x14ac:dyDescent="0.2">
      <c r="B291" s="268" t="s">
        <v>487</v>
      </c>
      <c r="C291" s="295"/>
      <c r="D291" s="295">
        <v>2608623.4527999987</v>
      </c>
      <c r="E291" s="295">
        <v>2608623.4527999987</v>
      </c>
      <c r="F291" s="296"/>
      <c r="G291" s="296"/>
      <c r="H291" s="190">
        <v>0.38181938491376655</v>
      </c>
      <c r="I291" s="47"/>
    </row>
    <row r="292" spans="1:11" ht="10.5" customHeight="1" x14ac:dyDescent="0.2">
      <c r="B292" s="16" t="s">
        <v>374</v>
      </c>
      <c r="C292" s="295">
        <v>160356.60000000003</v>
      </c>
      <c r="D292" s="295">
        <v>97784.665000000023</v>
      </c>
      <c r="E292" s="295">
        <v>258141.26500000007</v>
      </c>
      <c r="F292" s="296"/>
      <c r="G292" s="296">
        <v>1158</v>
      </c>
      <c r="H292" s="190">
        <v>-0.15580864348427503</v>
      </c>
      <c r="I292" s="47"/>
    </row>
    <row r="293" spans="1:11" ht="10.5" customHeight="1" x14ac:dyDescent="0.2">
      <c r="B293" s="16" t="s">
        <v>420</v>
      </c>
      <c r="C293" s="295"/>
      <c r="D293" s="295">
        <v>8808510.194534</v>
      </c>
      <c r="E293" s="295">
        <v>8808510.194534</v>
      </c>
      <c r="F293" s="296"/>
      <c r="G293" s="296"/>
      <c r="H293" s="190">
        <v>1.693967322821277E-2</v>
      </c>
      <c r="I293" s="47"/>
    </row>
    <row r="294" spans="1:11" ht="10.5" customHeight="1" x14ac:dyDescent="0.2">
      <c r="B294" s="574" t="s">
        <v>460</v>
      </c>
      <c r="C294" s="295"/>
      <c r="D294" s="295">
        <v>57872</v>
      </c>
      <c r="E294" s="295">
        <v>57872</v>
      </c>
      <c r="F294" s="296"/>
      <c r="G294" s="296"/>
      <c r="H294" s="190">
        <v>-0.43003663220117727</v>
      </c>
      <c r="I294" s="47"/>
    </row>
    <row r="295" spans="1:11" ht="13.5" customHeight="1" x14ac:dyDescent="0.2">
      <c r="B295" s="16" t="s">
        <v>99</v>
      </c>
      <c r="C295" s="295">
        <v>520560.32000000094</v>
      </c>
      <c r="D295" s="295">
        <v>939025.15902599995</v>
      </c>
      <c r="E295" s="295">
        <v>1459585.4790260009</v>
      </c>
      <c r="F295" s="296">
        <v>230520.31529700002</v>
      </c>
      <c r="G295" s="296">
        <v>4626.0290429999995</v>
      </c>
      <c r="H295" s="190">
        <v>-0.13975142452654088</v>
      </c>
      <c r="I295" s="117"/>
    </row>
    <row r="296" spans="1:11" s="28" customFormat="1" ht="14.25" customHeight="1" x14ac:dyDescent="0.2">
      <c r="A296" s="24"/>
      <c r="B296" s="16" t="s">
        <v>283</v>
      </c>
      <c r="C296" s="295"/>
      <c r="D296" s="295">
        <v>-3007896</v>
      </c>
      <c r="E296" s="295">
        <v>-3007896</v>
      </c>
      <c r="F296" s="296">
        <v>-24096</v>
      </c>
      <c r="G296" s="296">
        <v>-21912</v>
      </c>
      <c r="H296" s="190">
        <v>0.30545602266572236</v>
      </c>
      <c r="I296" s="47"/>
      <c r="J296" s="5"/>
    </row>
    <row r="297" spans="1:11" s="28" customFormat="1" ht="14.25" customHeight="1" x14ac:dyDescent="0.2">
      <c r="A297" s="24"/>
      <c r="B297" s="16" t="s">
        <v>279</v>
      </c>
      <c r="C297" s="295">
        <v>42</v>
      </c>
      <c r="D297" s="295">
        <v>-55823164</v>
      </c>
      <c r="E297" s="295">
        <v>-55823122</v>
      </c>
      <c r="F297" s="296">
        <v>-110964</v>
      </c>
      <c r="G297" s="296">
        <v>-361439</v>
      </c>
      <c r="H297" s="190"/>
      <c r="I297" s="47"/>
    </row>
    <row r="298" spans="1:11" s="28" customFormat="1" ht="11.25" customHeight="1" x14ac:dyDescent="0.2">
      <c r="A298" s="24"/>
      <c r="B298" s="263" t="s">
        <v>286</v>
      </c>
      <c r="C298" s="299">
        <v>1015044416.6399982</v>
      </c>
      <c r="D298" s="299">
        <v>1128506426.9063284</v>
      </c>
      <c r="E298" s="299">
        <v>2143550843.5463266</v>
      </c>
      <c r="F298" s="300">
        <v>498825249.18529654</v>
      </c>
      <c r="G298" s="300">
        <v>12602454.602542998</v>
      </c>
      <c r="H298" s="234">
        <v>0.17589803987997943</v>
      </c>
      <c r="I298" s="47"/>
      <c r="K298" s="209" t="b">
        <f>IF(ABS(E298-SUM(E241:E243,E252:E257,E262:E297))&lt;0.001,TRUE,FALSE)</f>
        <v>1</v>
      </c>
    </row>
    <row r="299" spans="1:11" s="28" customFormat="1" ht="11.25" customHeight="1" x14ac:dyDescent="0.2">
      <c r="A299" s="24"/>
      <c r="B299" s="265" t="s">
        <v>238</v>
      </c>
      <c r="C299" s="266"/>
      <c r="D299" s="266"/>
      <c r="E299" s="266"/>
      <c r="F299" s="266"/>
      <c r="G299" s="266"/>
      <c r="H299" s="267"/>
      <c r="I299" s="47"/>
    </row>
    <row r="300" spans="1:11" s="28" customFormat="1" ht="11.25" customHeight="1" x14ac:dyDescent="0.2">
      <c r="A300" s="24"/>
      <c r="B300" s="265" t="s">
        <v>249</v>
      </c>
      <c r="C300" s="266"/>
      <c r="D300" s="266"/>
      <c r="E300" s="266"/>
      <c r="F300" s="266"/>
      <c r="G300" s="266"/>
      <c r="H300" s="267"/>
      <c r="I300" s="47"/>
    </row>
    <row r="301" spans="1:11" s="28" customFormat="1" ht="11.25" customHeight="1" x14ac:dyDescent="0.2">
      <c r="A301" s="24"/>
      <c r="B301" s="265" t="s">
        <v>251</v>
      </c>
      <c r="C301" s="266"/>
      <c r="D301" s="266"/>
      <c r="E301" s="266"/>
      <c r="F301" s="266"/>
      <c r="G301" s="266"/>
      <c r="H301" s="267"/>
      <c r="I301" s="47"/>
    </row>
    <row r="302" spans="1:11" s="28" customFormat="1" ht="11.25" customHeight="1" x14ac:dyDescent="0.2">
      <c r="A302" s="24"/>
      <c r="B302" s="265" t="s">
        <v>376</v>
      </c>
      <c r="C302" s="266"/>
      <c r="D302" s="266"/>
      <c r="E302" s="266"/>
      <c r="F302" s="266"/>
      <c r="G302" s="266"/>
      <c r="H302" s="267"/>
      <c r="I302" s="47"/>
    </row>
    <row r="303" spans="1:11" ht="15" customHeight="1" x14ac:dyDescent="0.2">
      <c r="B303" s="265" t="s">
        <v>431</v>
      </c>
      <c r="C303" s="266"/>
      <c r="D303" s="266"/>
      <c r="E303" s="266"/>
      <c r="F303" s="266"/>
      <c r="G303" s="266"/>
      <c r="H303" s="267"/>
      <c r="I303" s="8"/>
    </row>
    <row r="304" spans="1:11" ht="15.75" x14ac:dyDescent="0.25">
      <c r="B304" s="7" t="s">
        <v>288</v>
      </c>
      <c r="C304" s="8"/>
      <c r="D304" s="8"/>
      <c r="E304" s="8"/>
      <c r="F304" s="8"/>
      <c r="G304" s="8"/>
      <c r="H304" s="8"/>
    </row>
    <row r="305" spans="1:9" ht="14.25" customHeight="1" x14ac:dyDescent="0.2">
      <c r="B305" s="9"/>
      <c r="C305" s="10" t="str">
        <f>$C$3</f>
        <v>MOIS DE JUILLET 2024</v>
      </c>
      <c r="D305" s="11"/>
      <c r="I305" s="15"/>
    </row>
    <row r="306" spans="1:9" ht="12" customHeight="1" x14ac:dyDescent="0.2">
      <c r="B306" s="12" t="str">
        <f>B4</f>
        <v xml:space="preserve">             I - ASSURANCE MALADIE : DÉPENSES en milliers d'euros</v>
      </c>
      <c r="C306" s="13"/>
      <c r="D306" s="13"/>
      <c r="E306" s="13"/>
      <c r="F306" s="13"/>
      <c r="G306" s="13"/>
      <c r="H306" s="14"/>
      <c r="I306" s="20"/>
    </row>
    <row r="307" spans="1:9" ht="9.75" customHeight="1" x14ac:dyDescent="0.2">
      <c r="B307" s="16" t="s">
        <v>4</v>
      </c>
      <c r="C307" s="17" t="s">
        <v>1</v>
      </c>
      <c r="D307" s="17" t="s">
        <v>2</v>
      </c>
      <c r="E307" s="386" t="s">
        <v>6</v>
      </c>
      <c r="F307" s="219" t="s">
        <v>3</v>
      </c>
      <c r="G307" s="219" t="s">
        <v>237</v>
      </c>
      <c r="H307" s="19" t="str">
        <f>$H$5</f>
        <v>GAM</v>
      </c>
      <c r="I307" s="23"/>
    </row>
    <row r="308" spans="1:9" s="28" customFormat="1" ht="18" customHeight="1" x14ac:dyDescent="0.2">
      <c r="A308" s="24"/>
      <c r="B308" s="21"/>
      <c r="C308" s="45" t="s">
        <v>5</v>
      </c>
      <c r="D308" s="44" t="s">
        <v>5</v>
      </c>
      <c r="E308" s="45"/>
      <c r="F308" s="220" t="s">
        <v>241</v>
      </c>
      <c r="G308" s="220" t="s">
        <v>239</v>
      </c>
      <c r="H308" s="22" t="str">
        <f>$H$6</f>
        <v>en %</v>
      </c>
      <c r="I308" s="27"/>
    </row>
    <row r="309" spans="1:9" s="28" customFormat="1" ht="15" customHeight="1" x14ac:dyDescent="0.2">
      <c r="A309" s="54"/>
      <c r="B309" s="52" t="s">
        <v>163</v>
      </c>
      <c r="C309" s="235"/>
      <c r="D309" s="235"/>
      <c r="E309" s="235"/>
      <c r="F309" s="236"/>
      <c r="G309" s="236"/>
      <c r="H309" s="237"/>
      <c r="I309" s="27"/>
    </row>
    <row r="310" spans="1:9" ht="10.5" customHeight="1" x14ac:dyDescent="0.2">
      <c r="A310" s="2"/>
      <c r="B310" s="31" t="s">
        <v>124</v>
      </c>
      <c r="C310" s="235"/>
      <c r="D310" s="235"/>
      <c r="E310" s="235"/>
      <c r="F310" s="236"/>
      <c r="G310" s="236"/>
      <c r="H310" s="237"/>
      <c r="I310" s="20"/>
    </row>
    <row r="311" spans="1:9" ht="10.5" customHeight="1" x14ac:dyDescent="0.2">
      <c r="A311" s="2"/>
      <c r="B311" s="37" t="s">
        <v>125</v>
      </c>
      <c r="C311" s="301">
        <v>49228408.059999734</v>
      </c>
      <c r="D311" s="301">
        <v>283354680.84199762</v>
      </c>
      <c r="E311" s="301">
        <v>332583088.90199733</v>
      </c>
      <c r="F311" s="302">
        <v>1009792.249999973</v>
      </c>
      <c r="G311" s="302">
        <v>1283844.1299999952</v>
      </c>
      <c r="H311" s="239">
        <v>0.12377433806523475</v>
      </c>
      <c r="I311" s="20"/>
    </row>
    <row r="312" spans="1:9" ht="10.5" customHeight="1" x14ac:dyDescent="0.2">
      <c r="A312" s="2"/>
      <c r="B312" s="37" t="s">
        <v>126</v>
      </c>
      <c r="C312" s="301">
        <v>200231.00000000006</v>
      </c>
      <c r="D312" s="301">
        <v>3356536.6599999974</v>
      </c>
      <c r="E312" s="301">
        <v>3556767.6599999974</v>
      </c>
      <c r="F312" s="302"/>
      <c r="G312" s="302">
        <v>20732.659999999996</v>
      </c>
      <c r="H312" s="239"/>
      <c r="I312" s="20"/>
    </row>
    <row r="313" spans="1:9" ht="10.5" customHeight="1" x14ac:dyDescent="0.2">
      <c r="A313" s="2"/>
      <c r="B313" s="37" t="s">
        <v>127</v>
      </c>
      <c r="C313" s="301">
        <v>16972317.339999966</v>
      </c>
      <c r="D313" s="301">
        <v>223617633.67000017</v>
      </c>
      <c r="E313" s="301">
        <v>240589951.01000014</v>
      </c>
      <c r="F313" s="302"/>
      <c r="G313" s="302">
        <v>858504.8400000002</v>
      </c>
      <c r="H313" s="239"/>
      <c r="I313" s="20"/>
    </row>
    <row r="314" spans="1:9" ht="10.5" customHeight="1" x14ac:dyDescent="0.2">
      <c r="A314" s="2"/>
      <c r="B314" s="37" t="s">
        <v>219</v>
      </c>
      <c r="C314" s="301">
        <v>14219498.470000565</v>
      </c>
      <c r="D314" s="301">
        <v>136341821.52999935</v>
      </c>
      <c r="E314" s="301">
        <v>150561319.99999991</v>
      </c>
      <c r="F314" s="302"/>
      <c r="G314" s="302">
        <v>585999.37000000011</v>
      </c>
      <c r="H314" s="239">
        <v>0.29288329525422263</v>
      </c>
      <c r="I314" s="20"/>
    </row>
    <row r="315" spans="1:9" ht="10.5" customHeight="1" x14ac:dyDescent="0.2">
      <c r="A315" s="2"/>
      <c r="B315" s="37" t="s">
        <v>312</v>
      </c>
      <c r="C315" s="301"/>
      <c r="D315" s="301">
        <v>349649.87200500001</v>
      </c>
      <c r="E315" s="301">
        <v>349649.87200500001</v>
      </c>
      <c r="F315" s="302"/>
      <c r="G315" s="302"/>
      <c r="H315" s="239">
        <v>0.30396627310649404</v>
      </c>
      <c r="I315" s="20"/>
    </row>
    <row r="316" spans="1:9" ht="10.5" customHeight="1" x14ac:dyDescent="0.2">
      <c r="A316" s="2"/>
      <c r="B316" s="16" t="s">
        <v>128</v>
      </c>
      <c r="C316" s="301"/>
      <c r="D316" s="301"/>
      <c r="E316" s="301"/>
      <c r="F316" s="302"/>
      <c r="G316" s="302"/>
      <c r="H316" s="239"/>
      <c r="I316" s="20"/>
    </row>
    <row r="317" spans="1:9" ht="10.5" customHeight="1" x14ac:dyDescent="0.2">
      <c r="A317" s="2"/>
      <c r="B317" s="16" t="s">
        <v>192</v>
      </c>
      <c r="C317" s="301"/>
      <c r="D317" s="301"/>
      <c r="E317" s="301"/>
      <c r="F317" s="302"/>
      <c r="G317" s="302"/>
      <c r="H317" s="239"/>
      <c r="I317" s="20"/>
    </row>
    <row r="318" spans="1:9" ht="10.5" hidden="1" customHeight="1" x14ac:dyDescent="0.2">
      <c r="A318" s="2"/>
      <c r="B318" s="16"/>
      <c r="C318" s="301"/>
      <c r="D318" s="301"/>
      <c r="E318" s="301"/>
      <c r="F318" s="302"/>
      <c r="G318" s="302"/>
      <c r="H318" s="239"/>
      <c r="I318" s="20"/>
    </row>
    <row r="319" spans="1:9" ht="10.5" customHeight="1" x14ac:dyDescent="0.2">
      <c r="A319" s="2"/>
      <c r="B319" s="16" t="s">
        <v>416</v>
      </c>
      <c r="C319" s="301">
        <v>13938.900000000016</v>
      </c>
      <c r="D319" s="301">
        <v>31935.5</v>
      </c>
      <c r="E319" s="301">
        <v>45874.400000000023</v>
      </c>
      <c r="F319" s="302"/>
      <c r="G319" s="302">
        <v>332.79999999999995</v>
      </c>
      <c r="H319" s="239">
        <v>0.60283766247832848</v>
      </c>
      <c r="I319" s="20"/>
    </row>
    <row r="320" spans="1:9" ht="10.5" customHeight="1" x14ac:dyDescent="0.2">
      <c r="A320" s="2"/>
      <c r="B320" s="574" t="s">
        <v>452</v>
      </c>
      <c r="C320" s="301"/>
      <c r="D320" s="301"/>
      <c r="E320" s="301"/>
      <c r="F320" s="302"/>
      <c r="G320" s="302"/>
      <c r="H320" s="239"/>
      <c r="I320" s="20"/>
    </row>
    <row r="321" spans="1:11" ht="10.5" customHeight="1" x14ac:dyDescent="0.2">
      <c r="A321" s="2"/>
      <c r="B321" s="574" t="s">
        <v>488</v>
      </c>
      <c r="C321" s="301"/>
      <c r="D321" s="301">
        <v>54640.86280000001</v>
      </c>
      <c r="E321" s="301">
        <v>54640.86280000001</v>
      </c>
      <c r="F321" s="302"/>
      <c r="G321" s="302"/>
      <c r="H321" s="239">
        <v>-0.24391369684558506</v>
      </c>
      <c r="I321" s="20"/>
    </row>
    <row r="322" spans="1:11" ht="10.5" customHeight="1" x14ac:dyDescent="0.2">
      <c r="A322" s="2"/>
      <c r="B322" s="16" t="s">
        <v>423</v>
      </c>
      <c r="C322" s="301"/>
      <c r="D322" s="301">
        <v>7440</v>
      </c>
      <c r="E322" s="301">
        <v>7440</v>
      </c>
      <c r="F322" s="302"/>
      <c r="G322" s="302"/>
      <c r="H322" s="239"/>
      <c r="I322" s="20"/>
    </row>
    <row r="323" spans="1:11" s="60" customFormat="1" ht="10.5" customHeight="1" x14ac:dyDescent="0.2">
      <c r="A323" s="24"/>
      <c r="B323" s="16" t="s">
        <v>280</v>
      </c>
      <c r="C323" s="301"/>
      <c r="D323" s="301">
        <v>-5711028.5800000234</v>
      </c>
      <c r="E323" s="301">
        <v>-5711028.5800000234</v>
      </c>
      <c r="F323" s="302">
        <v>-508.69</v>
      </c>
      <c r="G323" s="302">
        <v>-44065.500000000015</v>
      </c>
      <c r="H323" s="239">
        <v>0.54351562277830734</v>
      </c>
      <c r="I323" s="59"/>
      <c r="J323" s="5"/>
    </row>
    <row r="324" spans="1:11" s="28" customFormat="1" ht="15.75" customHeight="1" x14ac:dyDescent="0.2">
      <c r="A324" s="54"/>
      <c r="B324" s="35" t="s">
        <v>131</v>
      </c>
      <c r="C324" s="303">
        <v>80634393.770000249</v>
      </c>
      <c r="D324" s="303">
        <v>641403310.35680211</v>
      </c>
      <c r="E324" s="303">
        <v>722037704.12680233</v>
      </c>
      <c r="F324" s="304">
        <v>1009283.559999973</v>
      </c>
      <c r="G324" s="304">
        <v>2705348.2999999952</v>
      </c>
      <c r="H324" s="237">
        <v>0.19080742597815736</v>
      </c>
      <c r="I324" s="27"/>
      <c r="J324" s="5"/>
      <c r="K324" s="209" t="b">
        <f>IF(ABS(E324-SUM(E311:E323))&lt;0.001,TRUE,FALSE)</f>
        <v>1</v>
      </c>
    </row>
    <row r="325" spans="1:11" s="28" customFormat="1" ht="12.75" customHeight="1" x14ac:dyDescent="0.2">
      <c r="A325" s="54"/>
      <c r="B325" s="31" t="s">
        <v>132</v>
      </c>
      <c r="C325" s="303"/>
      <c r="D325" s="303"/>
      <c r="E325" s="303"/>
      <c r="F325" s="304"/>
      <c r="G325" s="304"/>
      <c r="H325" s="237"/>
      <c r="I325" s="27"/>
      <c r="J325" s="5"/>
    </row>
    <row r="326" spans="1:11" ht="10.5" customHeight="1" x14ac:dyDescent="0.2">
      <c r="A326" s="2"/>
      <c r="B326" s="31"/>
      <c r="C326" s="303"/>
      <c r="D326" s="303"/>
      <c r="E326" s="303"/>
      <c r="F326" s="304"/>
      <c r="G326" s="304"/>
      <c r="H326" s="237"/>
      <c r="I326" s="20"/>
    </row>
    <row r="327" spans="1:11" ht="10.5" customHeight="1" x14ac:dyDescent="0.2">
      <c r="A327" s="2"/>
      <c r="B327" s="37" t="s">
        <v>24</v>
      </c>
      <c r="C327" s="301">
        <v>164306153.97999877</v>
      </c>
      <c r="D327" s="301">
        <v>92844778.479999527</v>
      </c>
      <c r="E327" s="301">
        <v>257150932.45999831</v>
      </c>
      <c r="F327" s="302">
        <v>5990430.4300000053</v>
      </c>
      <c r="G327" s="302">
        <v>1355663.3300000003</v>
      </c>
      <c r="H327" s="239">
        <v>0.12252235109387444</v>
      </c>
      <c r="I327" s="20"/>
    </row>
    <row r="328" spans="1:11" ht="10.5" customHeight="1" x14ac:dyDescent="0.2">
      <c r="A328" s="2"/>
      <c r="B328" s="37" t="s">
        <v>133</v>
      </c>
      <c r="C328" s="301">
        <v>32795120.150000069</v>
      </c>
      <c r="D328" s="301">
        <v>117555341.55999932</v>
      </c>
      <c r="E328" s="301">
        <v>150350461.70999941</v>
      </c>
      <c r="F328" s="302">
        <v>5358409.9500000253</v>
      </c>
      <c r="G328" s="302">
        <v>605651.1100000001</v>
      </c>
      <c r="H328" s="239">
        <v>0.41655482966867763</v>
      </c>
      <c r="I328" s="20"/>
    </row>
    <row r="329" spans="1:11" ht="10.5" customHeight="1" x14ac:dyDescent="0.2">
      <c r="A329" s="2"/>
      <c r="B329" s="37" t="s">
        <v>134</v>
      </c>
      <c r="C329" s="305">
        <v>512790.73000000598</v>
      </c>
      <c r="D329" s="301">
        <v>3888863.7199999676</v>
      </c>
      <c r="E329" s="301">
        <v>4401654.4499999732</v>
      </c>
      <c r="F329" s="302">
        <v>2829458.1399999615</v>
      </c>
      <c r="G329" s="302">
        <v>16096.299999999992</v>
      </c>
      <c r="H329" s="239"/>
      <c r="I329" s="20"/>
    </row>
    <row r="330" spans="1:11" ht="10.5" customHeight="1" x14ac:dyDescent="0.2">
      <c r="A330" s="2"/>
      <c r="B330" s="37" t="s">
        <v>220</v>
      </c>
      <c r="C330" s="301">
        <v>2205197.0800000019</v>
      </c>
      <c r="D330" s="301">
        <v>14431720.640000002</v>
      </c>
      <c r="E330" s="301">
        <v>16636917.720000004</v>
      </c>
      <c r="F330" s="302">
        <v>1003.49</v>
      </c>
      <c r="G330" s="302">
        <v>71850.12999999999</v>
      </c>
      <c r="H330" s="239">
        <v>7.4654934471257484E-2</v>
      </c>
      <c r="I330" s="20"/>
    </row>
    <row r="331" spans="1:11" ht="10.5" customHeight="1" x14ac:dyDescent="0.2">
      <c r="A331" s="2"/>
      <c r="B331" s="37" t="s">
        <v>352</v>
      </c>
      <c r="C331" s="301"/>
      <c r="D331" s="301">
        <v>1380718.8564850003</v>
      </c>
      <c r="E331" s="301">
        <v>1380718.8564850003</v>
      </c>
      <c r="F331" s="302"/>
      <c r="G331" s="302"/>
      <c r="H331" s="239">
        <v>5.3203678962603362E-2</v>
      </c>
      <c r="I331" s="20"/>
    </row>
    <row r="332" spans="1:11" ht="10.5" hidden="1" customHeight="1" x14ac:dyDescent="0.2">
      <c r="A332" s="2"/>
      <c r="B332" s="16"/>
      <c r="C332" s="301"/>
      <c r="D332" s="301"/>
      <c r="E332" s="301"/>
      <c r="F332" s="302"/>
      <c r="G332" s="302"/>
      <c r="H332" s="239"/>
      <c r="I332" s="20"/>
    </row>
    <row r="333" spans="1:11" ht="10.5" customHeight="1" x14ac:dyDescent="0.2">
      <c r="A333" s="2"/>
      <c r="B333" s="16" t="s">
        <v>416</v>
      </c>
      <c r="C333" s="301">
        <v>172.8</v>
      </c>
      <c r="D333" s="301">
        <v>4372</v>
      </c>
      <c r="E333" s="301">
        <v>4544.8</v>
      </c>
      <c r="F333" s="302"/>
      <c r="G333" s="302">
        <v>10</v>
      </c>
      <c r="H333" s="239"/>
      <c r="I333" s="20"/>
    </row>
    <row r="334" spans="1:11" ht="10.5" customHeight="1" x14ac:dyDescent="0.2">
      <c r="A334" s="2"/>
      <c r="B334" s="574" t="s">
        <v>453</v>
      </c>
      <c r="C334" s="301"/>
      <c r="D334" s="301">
        <v>269</v>
      </c>
      <c r="E334" s="301">
        <v>269</v>
      </c>
      <c r="F334" s="302"/>
      <c r="G334" s="302"/>
      <c r="H334" s="239">
        <v>-0.91033333333333333</v>
      </c>
      <c r="I334" s="20"/>
    </row>
    <row r="335" spans="1:11" ht="10.5" hidden="1" customHeight="1" x14ac:dyDescent="0.2">
      <c r="A335" s="2"/>
      <c r="B335" s="16"/>
      <c r="C335" s="301"/>
      <c r="D335" s="301"/>
      <c r="E335" s="301"/>
      <c r="F335" s="302"/>
      <c r="G335" s="302"/>
      <c r="H335" s="239"/>
      <c r="I335" s="20"/>
    </row>
    <row r="336" spans="1:11" ht="10.5" customHeight="1" x14ac:dyDescent="0.2">
      <c r="A336" s="2"/>
      <c r="B336" s="16" t="s">
        <v>424</v>
      </c>
      <c r="C336" s="301">
        <v>22146</v>
      </c>
      <c r="D336" s="301">
        <v>44040</v>
      </c>
      <c r="E336" s="301">
        <v>66186</v>
      </c>
      <c r="F336" s="302"/>
      <c r="G336" s="302">
        <v>182</v>
      </c>
      <c r="H336" s="239">
        <v>0.37247013934970141</v>
      </c>
      <c r="I336" s="20"/>
    </row>
    <row r="337" spans="1:11" ht="10.5" customHeight="1" x14ac:dyDescent="0.2">
      <c r="A337" s="2"/>
      <c r="B337" s="16" t="s">
        <v>280</v>
      </c>
      <c r="C337" s="301"/>
      <c r="D337" s="301">
        <v>-10772839.380000005</v>
      </c>
      <c r="E337" s="301">
        <v>-10772839.380000005</v>
      </c>
      <c r="F337" s="302">
        <v>-483.61</v>
      </c>
      <c r="G337" s="302">
        <v>-64706.739999999976</v>
      </c>
      <c r="H337" s="239">
        <v>0.6732932240846885</v>
      </c>
      <c r="I337" s="20"/>
    </row>
    <row r="338" spans="1:11" s="28" customFormat="1" ht="16.5" customHeight="1" x14ac:dyDescent="0.2">
      <c r="A338" s="54"/>
      <c r="B338" s="35" t="s">
        <v>135</v>
      </c>
      <c r="C338" s="303">
        <v>199841580.73999888</v>
      </c>
      <c r="D338" s="303">
        <v>219377264.87648383</v>
      </c>
      <c r="E338" s="303">
        <v>419218845.61648273</v>
      </c>
      <c r="F338" s="304">
        <v>14178818.399999993</v>
      </c>
      <c r="G338" s="304">
        <v>1984746.1300000001</v>
      </c>
      <c r="H338" s="237">
        <v>0.16814886049683198</v>
      </c>
      <c r="I338" s="27"/>
      <c r="J338" s="5"/>
      <c r="K338" s="209" t="b">
        <f>IF(ABS(E338-SUM(E327:E337))&lt;0.001,TRUE,FALSE)</f>
        <v>1</v>
      </c>
    </row>
    <row r="339" spans="1:11" s="28" customFormat="1" ht="16.5" customHeight="1" x14ac:dyDescent="0.2">
      <c r="A339" s="54"/>
      <c r="B339" s="31" t="s">
        <v>136</v>
      </c>
      <c r="C339" s="303"/>
      <c r="D339" s="303"/>
      <c r="E339" s="303"/>
      <c r="F339" s="304"/>
      <c r="G339" s="304"/>
      <c r="H339" s="237"/>
      <c r="I339" s="27"/>
      <c r="J339" s="5"/>
    </row>
    <row r="340" spans="1:11" ht="10.5" customHeight="1" x14ac:dyDescent="0.2">
      <c r="A340" s="2"/>
      <c r="B340" s="31"/>
      <c r="C340" s="303"/>
      <c r="D340" s="303"/>
      <c r="E340" s="303"/>
      <c r="F340" s="304"/>
      <c r="G340" s="304"/>
      <c r="H340" s="237"/>
      <c r="I340" s="20"/>
    </row>
    <row r="341" spans="1:11" ht="10.5" customHeight="1" x14ac:dyDescent="0.2">
      <c r="A341" s="2"/>
      <c r="B341" s="37" t="s">
        <v>138</v>
      </c>
      <c r="C341" s="301">
        <v>47224540.639999501</v>
      </c>
      <c r="D341" s="301">
        <v>37730728.030000195</v>
      </c>
      <c r="E341" s="301">
        <v>84955268.669999704</v>
      </c>
      <c r="F341" s="302">
        <v>336985.21</v>
      </c>
      <c r="G341" s="302">
        <v>349022.08000000007</v>
      </c>
      <c r="H341" s="239">
        <v>0.11994550283715921</v>
      </c>
      <c r="I341" s="20"/>
    </row>
    <row r="342" spans="1:11" ht="10.5" customHeight="1" x14ac:dyDescent="0.2">
      <c r="A342" s="2"/>
      <c r="B342" s="37" t="s">
        <v>221</v>
      </c>
      <c r="C342" s="301">
        <v>25700.370000000006</v>
      </c>
      <c r="D342" s="301">
        <v>789577.3899999999</v>
      </c>
      <c r="E342" s="301">
        <v>815277.76</v>
      </c>
      <c r="F342" s="302">
        <v>9</v>
      </c>
      <c r="G342" s="302">
        <v>2080.9299999999998</v>
      </c>
      <c r="H342" s="239">
        <v>4.5385616640213122E-2</v>
      </c>
      <c r="I342" s="20"/>
    </row>
    <row r="343" spans="1:11" ht="10.5" customHeight="1" x14ac:dyDescent="0.2">
      <c r="A343" s="2"/>
      <c r="B343" s="16" t="s">
        <v>128</v>
      </c>
      <c r="C343" s="301"/>
      <c r="D343" s="301"/>
      <c r="E343" s="301"/>
      <c r="F343" s="302"/>
      <c r="G343" s="302"/>
      <c r="H343" s="239"/>
      <c r="I343" s="20"/>
    </row>
    <row r="344" spans="1:11" s="28" customFormat="1" ht="10.5" customHeight="1" x14ac:dyDescent="0.2">
      <c r="A344" s="54"/>
      <c r="B344" s="16" t="s">
        <v>416</v>
      </c>
      <c r="C344" s="301"/>
      <c r="D344" s="301">
        <v>1250</v>
      </c>
      <c r="E344" s="301">
        <v>1250</v>
      </c>
      <c r="F344" s="302"/>
      <c r="G344" s="302"/>
      <c r="H344" s="239"/>
      <c r="I344" s="27"/>
      <c r="J344" s="5"/>
    </row>
    <row r="345" spans="1:11" s="28" customFormat="1" ht="10.5" customHeight="1" x14ac:dyDescent="0.2">
      <c r="A345" s="54"/>
      <c r="B345" s="16" t="s">
        <v>436</v>
      </c>
      <c r="C345" s="301">
        <v>311744.52</v>
      </c>
      <c r="D345" s="301">
        <v>268897.59999999998</v>
      </c>
      <c r="E345" s="301">
        <v>580642.12</v>
      </c>
      <c r="F345" s="302"/>
      <c r="G345" s="302">
        <v>2300</v>
      </c>
      <c r="H345" s="239">
        <v>0.21810902606597793</v>
      </c>
      <c r="I345" s="27"/>
      <c r="J345" s="5"/>
    </row>
    <row r="346" spans="1:11" s="28" customFormat="1" ht="10.5" customHeight="1" x14ac:dyDescent="0.2">
      <c r="A346" s="54"/>
      <c r="B346" s="574" t="s">
        <v>454</v>
      </c>
      <c r="C346" s="301"/>
      <c r="D346" s="301"/>
      <c r="E346" s="301"/>
      <c r="F346" s="302"/>
      <c r="G346" s="302"/>
      <c r="H346" s="239"/>
      <c r="I346" s="27"/>
      <c r="J346" s="5"/>
    </row>
    <row r="347" spans="1:11" s="28" customFormat="1" ht="10.5" hidden="1" customHeight="1" x14ac:dyDescent="0.2">
      <c r="A347" s="54"/>
      <c r="B347" s="574"/>
      <c r="C347" s="301"/>
      <c r="D347" s="301"/>
      <c r="E347" s="301"/>
      <c r="F347" s="302"/>
      <c r="G347" s="302"/>
      <c r="H347" s="239"/>
      <c r="I347" s="27"/>
      <c r="J347" s="5"/>
    </row>
    <row r="348" spans="1:11" ht="10.5" customHeight="1" x14ac:dyDescent="0.2">
      <c r="A348" s="2"/>
      <c r="B348" s="16" t="s">
        <v>280</v>
      </c>
      <c r="C348" s="301"/>
      <c r="D348" s="301">
        <v>-212619.11999999991</v>
      </c>
      <c r="E348" s="301">
        <v>-212619.11999999991</v>
      </c>
      <c r="F348" s="302">
        <v>-13.5</v>
      </c>
      <c r="G348" s="302">
        <v>-755.17000000000007</v>
      </c>
      <c r="H348" s="239">
        <v>0.37734819664586983</v>
      </c>
      <c r="I348" s="20"/>
    </row>
    <row r="349" spans="1:11" s="28" customFormat="1" ht="16.5" customHeight="1" x14ac:dyDescent="0.2">
      <c r="A349" s="54"/>
      <c r="B349" s="16" t="s">
        <v>356</v>
      </c>
      <c r="C349" s="301"/>
      <c r="D349" s="301">
        <v>216652.94300500001</v>
      </c>
      <c r="E349" s="301">
        <v>216652.94300500001</v>
      </c>
      <c r="F349" s="302"/>
      <c r="G349" s="302"/>
      <c r="H349" s="239">
        <v>0.2285942783363879</v>
      </c>
      <c r="I349" s="27"/>
      <c r="J349" s="5"/>
    </row>
    <row r="350" spans="1:11" s="28" customFormat="1" ht="16.5" customHeight="1" x14ac:dyDescent="0.2">
      <c r="A350" s="54"/>
      <c r="B350" s="35" t="s">
        <v>137</v>
      </c>
      <c r="C350" s="303">
        <v>47561985.529999502</v>
      </c>
      <c r="D350" s="303">
        <v>38794486.843005195</v>
      </c>
      <c r="E350" s="303">
        <v>86356472.373004705</v>
      </c>
      <c r="F350" s="304">
        <v>336980.71</v>
      </c>
      <c r="G350" s="304">
        <v>352647.84000000008</v>
      </c>
      <c r="H350" s="237">
        <v>0.11954179122795083</v>
      </c>
      <c r="I350" s="27"/>
      <c r="J350" s="5"/>
      <c r="K350" s="209" t="b">
        <f>IF(ABS(E350-SUM(E341:E349))&lt;0.001,TRUE,FALSE)</f>
        <v>1</v>
      </c>
    </row>
    <row r="351" spans="1:11" ht="10.5" customHeight="1" x14ac:dyDescent="0.2">
      <c r="A351" s="2"/>
      <c r="B351" s="31" t="s">
        <v>141</v>
      </c>
      <c r="C351" s="303"/>
      <c r="D351" s="303"/>
      <c r="E351" s="303"/>
      <c r="F351" s="304"/>
      <c r="G351" s="304"/>
      <c r="H351" s="237"/>
      <c r="I351" s="20"/>
    </row>
    <row r="352" spans="1:11" ht="10.5" customHeight="1" x14ac:dyDescent="0.2">
      <c r="A352" s="2"/>
      <c r="B352" s="31"/>
      <c r="C352" s="303"/>
      <c r="D352" s="303"/>
      <c r="E352" s="303"/>
      <c r="F352" s="304"/>
      <c r="G352" s="304"/>
      <c r="H352" s="237"/>
      <c r="I352" s="20"/>
    </row>
    <row r="353" spans="1:11" s="57" customFormat="1" ht="10.5" customHeight="1" x14ac:dyDescent="0.2">
      <c r="A353" s="6"/>
      <c r="B353" s="37" t="s">
        <v>151</v>
      </c>
      <c r="C353" s="301">
        <v>13633675.30999998</v>
      </c>
      <c r="D353" s="301">
        <v>4542545.6700000167</v>
      </c>
      <c r="E353" s="301">
        <v>18176220.979999997</v>
      </c>
      <c r="F353" s="302">
        <v>4912.2200000000012</v>
      </c>
      <c r="G353" s="302">
        <v>66014.44</v>
      </c>
      <c r="H353" s="239">
        <v>0.30410467775763883</v>
      </c>
      <c r="I353" s="56"/>
      <c r="J353" s="5"/>
    </row>
    <row r="354" spans="1:11" s="57" customFormat="1" ht="10.5" customHeight="1" x14ac:dyDescent="0.2">
      <c r="A354" s="6"/>
      <c r="B354" s="37" t="s">
        <v>222</v>
      </c>
      <c r="C354" s="301">
        <v>759.5</v>
      </c>
      <c r="D354" s="301">
        <v>7006.3600000000006</v>
      </c>
      <c r="E354" s="301">
        <v>7765.8600000000006</v>
      </c>
      <c r="F354" s="302"/>
      <c r="G354" s="302">
        <v>35.86</v>
      </c>
      <c r="H354" s="239">
        <v>1.7991482065540021E-2</v>
      </c>
      <c r="I354" s="56"/>
      <c r="J354" s="5"/>
    </row>
    <row r="355" spans="1:11" s="57" customFormat="1" ht="10.5" customHeight="1" x14ac:dyDescent="0.2">
      <c r="A355" s="6"/>
      <c r="B355" s="16" t="s">
        <v>128</v>
      </c>
      <c r="C355" s="306"/>
      <c r="D355" s="306"/>
      <c r="E355" s="306"/>
      <c r="F355" s="307"/>
      <c r="G355" s="307"/>
      <c r="H355" s="182"/>
      <c r="I355" s="56"/>
      <c r="J355" s="5"/>
    </row>
    <row r="356" spans="1:11" s="57" customFormat="1" ht="10.5" customHeight="1" x14ac:dyDescent="0.2">
      <c r="A356" s="6"/>
      <c r="B356" s="16" t="s">
        <v>427</v>
      </c>
      <c r="C356" s="306">
        <v>720</v>
      </c>
      <c r="D356" s="306">
        <v>1050</v>
      </c>
      <c r="E356" s="306">
        <v>1770</v>
      </c>
      <c r="F356" s="307"/>
      <c r="G356" s="307"/>
      <c r="H356" s="182"/>
      <c r="I356" s="56"/>
      <c r="J356" s="5"/>
    </row>
    <row r="357" spans="1:11" s="57" customFormat="1" ht="13.5" hidden="1" customHeight="1" x14ac:dyDescent="0.2">
      <c r="A357" s="6"/>
      <c r="B357" s="16"/>
      <c r="C357" s="306"/>
      <c r="D357" s="306"/>
      <c r="E357" s="306"/>
      <c r="F357" s="307"/>
      <c r="G357" s="307"/>
      <c r="H357" s="182"/>
      <c r="I357" s="56"/>
      <c r="J357" s="5"/>
    </row>
    <row r="358" spans="1:11" s="57" customFormat="1" ht="10.5" customHeight="1" x14ac:dyDescent="0.2">
      <c r="A358" s="6"/>
      <c r="B358" s="574" t="s">
        <v>455</v>
      </c>
      <c r="C358" s="306"/>
      <c r="D358" s="306"/>
      <c r="E358" s="306"/>
      <c r="F358" s="307"/>
      <c r="G358" s="307"/>
      <c r="H358" s="182"/>
      <c r="I358" s="56"/>
      <c r="J358" s="5"/>
    </row>
    <row r="359" spans="1:11" s="57" customFormat="1" ht="10.5" hidden="1" customHeight="1" x14ac:dyDescent="0.2">
      <c r="A359" s="6"/>
      <c r="B359" s="574"/>
      <c r="C359" s="306"/>
      <c r="D359" s="306"/>
      <c r="E359" s="306"/>
      <c r="F359" s="307"/>
      <c r="G359" s="307"/>
      <c r="H359" s="182"/>
      <c r="I359" s="56"/>
      <c r="J359" s="5"/>
    </row>
    <row r="360" spans="1:11" s="60" customFormat="1" ht="14.25" customHeight="1" x14ac:dyDescent="0.2">
      <c r="A360" s="24"/>
      <c r="B360" s="16" t="s">
        <v>424</v>
      </c>
      <c r="C360" s="306"/>
      <c r="D360" s="306"/>
      <c r="E360" s="306"/>
      <c r="F360" s="307"/>
      <c r="G360" s="307"/>
      <c r="H360" s="182"/>
      <c r="I360" s="59"/>
    </row>
    <row r="361" spans="1:11" s="60" customFormat="1" ht="14.25" customHeight="1" x14ac:dyDescent="0.2">
      <c r="A361" s="24"/>
      <c r="B361" s="16" t="s">
        <v>280</v>
      </c>
      <c r="C361" s="306"/>
      <c r="D361" s="306">
        <v>-495855.47999999992</v>
      </c>
      <c r="E361" s="306">
        <v>-495855.47999999992</v>
      </c>
      <c r="F361" s="307">
        <v>-6</v>
      </c>
      <c r="G361" s="307">
        <v>-1808.8600000000001</v>
      </c>
      <c r="H361" s="182"/>
      <c r="I361" s="59"/>
    </row>
    <row r="362" spans="1:11" s="57" customFormat="1" ht="10.5" customHeight="1" x14ac:dyDescent="0.2">
      <c r="A362" s="6"/>
      <c r="B362" s="35" t="s">
        <v>142</v>
      </c>
      <c r="C362" s="308">
        <v>13635154.80999998</v>
      </c>
      <c r="D362" s="308">
        <v>4054746.5500000161</v>
      </c>
      <c r="E362" s="308">
        <v>17689901.359999996</v>
      </c>
      <c r="F362" s="309">
        <v>4906.2200000000012</v>
      </c>
      <c r="G362" s="309">
        <v>64241.439999999995</v>
      </c>
      <c r="H362" s="183">
        <v>0.28940770801015447</v>
      </c>
      <c r="I362" s="56"/>
      <c r="J362" s="5"/>
      <c r="K362" s="209" t="b">
        <f>IF(ABS(E362-SUM(E353:E361))&lt;0.001,TRUE,FALSE)</f>
        <v>1</v>
      </c>
    </row>
    <row r="363" spans="1:11" s="57" customFormat="1" ht="10.5" customHeight="1" x14ac:dyDescent="0.2">
      <c r="A363" s="6"/>
      <c r="B363" s="31" t="s">
        <v>139</v>
      </c>
      <c r="C363" s="308"/>
      <c r="D363" s="308"/>
      <c r="E363" s="308"/>
      <c r="F363" s="309"/>
      <c r="G363" s="309"/>
      <c r="H363" s="183"/>
      <c r="I363" s="56"/>
      <c r="J363" s="5"/>
    </row>
    <row r="364" spans="1:11" s="57" customFormat="1" ht="10.5" customHeight="1" x14ac:dyDescent="0.2">
      <c r="A364" s="6"/>
      <c r="B364" s="37" t="s">
        <v>140</v>
      </c>
      <c r="C364" s="308">
        <v>415493.32000000181</v>
      </c>
      <c r="D364" s="308">
        <v>57529.519999999982</v>
      </c>
      <c r="E364" s="308">
        <v>473022.84000000177</v>
      </c>
      <c r="F364" s="309">
        <v>27</v>
      </c>
      <c r="G364" s="309">
        <v>1133.03</v>
      </c>
      <c r="H364" s="183"/>
      <c r="I364" s="56"/>
      <c r="J364" s="5"/>
    </row>
    <row r="365" spans="1:11" s="57" customFormat="1" ht="10.5" customHeight="1" x14ac:dyDescent="0.2">
      <c r="A365" s="6"/>
      <c r="B365" s="37" t="s">
        <v>179</v>
      </c>
      <c r="C365" s="306">
        <v>64270.969999999907</v>
      </c>
      <c r="D365" s="306">
        <v>6359883.1799999652</v>
      </c>
      <c r="E365" s="306">
        <v>6424154.149999965</v>
      </c>
      <c r="F365" s="307">
        <v>1901.79</v>
      </c>
      <c r="G365" s="307">
        <v>22924.099999999984</v>
      </c>
      <c r="H365" s="182">
        <v>0.45534479519140758</v>
      </c>
      <c r="I365" s="56"/>
      <c r="J365" s="5"/>
    </row>
    <row r="366" spans="1:11" s="57" customFormat="1" ht="10.5" customHeight="1" x14ac:dyDescent="0.2">
      <c r="A366" s="6"/>
      <c r="B366" s="37" t="s">
        <v>223</v>
      </c>
      <c r="C366" s="364">
        <v>826.42000000000019</v>
      </c>
      <c r="D366" s="306">
        <v>152366.55999999994</v>
      </c>
      <c r="E366" s="306">
        <v>153192.97999999995</v>
      </c>
      <c r="F366" s="307"/>
      <c r="G366" s="307">
        <v>397.14</v>
      </c>
      <c r="H366" s="182">
        <v>0.26822425318492438</v>
      </c>
      <c r="I366" s="56"/>
      <c r="J366" s="5"/>
    </row>
    <row r="367" spans="1:11" s="60" customFormat="1" ht="11.25" customHeight="1" x14ac:dyDescent="0.2">
      <c r="A367" s="24"/>
      <c r="B367" s="37" t="s">
        <v>498</v>
      </c>
      <c r="C367" s="306"/>
      <c r="D367" s="306">
        <v>680</v>
      </c>
      <c r="E367" s="306">
        <v>680</v>
      </c>
      <c r="F367" s="307"/>
      <c r="G367" s="307">
        <v>10</v>
      </c>
      <c r="H367" s="182"/>
      <c r="I367" s="59"/>
      <c r="J367" s="5"/>
    </row>
    <row r="368" spans="1:11" s="57" customFormat="1" x14ac:dyDescent="0.2">
      <c r="A368" s="6"/>
      <c r="B368" s="574" t="s">
        <v>456</v>
      </c>
      <c r="C368" s="306"/>
      <c r="D368" s="306"/>
      <c r="E368" s="306"/>
      <c r="F368" s="307"/>
      <c r="G368" s="307"/>
      <c r="H368" s="182"/>
      <c r="I368" s="56"/>
    </row>
    <row r="369" spans="1:11" s="57" customFormat="1" hidden="1" x14ac:dyDescent="0.2">
      <c r="A369" s="6"/>
      <c r="B369" s="574"/>
      <c r="C369" s="306"/>
      <c r="D369" s="306"/>
      <c r="E369" s="306"/>
      <c r="F369" s="307"/>
      <c r="G369" s="307"/>
      <c r="H369" s="182"/>
      <c r="I369" s="56"/>
    </row>
    <row r="370" spans="1:11" s="57" customFormat="1" x14ac:dyDescent="0.2">
      <c r="A370" s="6"/>
      <c r="B370" s="37" t="s">
        <v>424</v>
      </c>
      <c r="C370" s="306"/>
      <c r="D370" s="306"/>
      <c r="E370" s="306"/>
      <c r="F370" s="307"/>
      <c r="G370" s="307"/>
      <c r="H370" s="182"/>
      <c r="I370" s="56"/>
    </row>
    <row r="371" spans="1:11" s="60" customFormat="1" ht="14.25" customHeight="1" x14ac:dyDescent="0.2">
      <c r="A371" s="24"/>
      <c r="B371" s="37" t="s">
        <v>280</v>
      </c>
      <c r="C371" s="306"/>
      <c r="D371" s="306">
        <v>-85313.28999999995</v>
      </c>
      <c r="E371" s="306">
        <v>-85313.28999999995</v>
      </c>
      <c r="F371" s="307"/>
      <c r="G371" s="307">
        <v>-372.43</v>
      </c>
      <c r="H371" s="182"/>
      <c r="I371" s="59"/>
    </row>
    <row r="372" spans="1:11" s="60" customFormat="1" ht="10.5" customHeight="1" x14ac:dyDescent="0.2">
      <c r="A372" s="24"/>
      <c r="B372" s="35" t="s">
        <v>143</v>
      </c>
      <c r="C372" s="308">
        <v>480590.71000000165</v>
      </c>
      <c r="D372" s="308">
        <v>6485145.9699999643</v>
      </c>
      <c r="E372" s="308">
        <v>6965736.6799999662</v>
      </c>
      <c r="F372" s="309">
        <v>1928.79</v>
      </c>
      <c r="G372" s="309">
        <v>24091.839999999982</v>
      </c>
      <c r="H372" s="183">
        <v>0.54608233418056384</v>
      </c>
      <c r="I372" s="59"/>
      <c r="K372" s="209" t="b">
        <f>IF(ABS(E372-SUM(E364:E371))&lt;0.001,TRUE,FALSE)</f>
        <v>1</v>
      </c>
    </row>
    <row r="373" spans="1:11" s="57" customFormat="1" ht="16.5" customHeight="1" x14ac:dyDescent="0.2">
      <c r="A373" s="6"/>
      <c r="B373" s="31" t="s">
        <v>466</v>
      </c>
      <c r="C373" s="308"/>
      <c r="D373" s="308"/>
      <c r="E373" s="308"/>
      <c r="F373" s="309"/>
      <c r="G373" s="309"/>
      <c r="H373" s="183"/>
      <c r="I373" s="56"/>
      <c r="J373" s="5"/>
    </row>
    <row r="374" spans="1:11" s="57" customFormat="1" ht="10.5" customHeight="1" x14ac:dyDescent="0.2">
      <c r="A374" s="6"/>
      <c r="B374" s="37" t="s">
        <v>468</v>
      </c>
      <c r="C374" s="306">
        <v>2677710.5999999996</v>
      </c>
      <c r="D374" s="306">
        <v>363609</v>
      </c>
      <c r="E374" s="306">
        <v>3041319.5999999996</v>
      </c>
      <c r="F374" s="307"/>
      <c r="G374" s="307">
        <v>11272</v>
      </c>
      <c r="H374" s="182"/>
      <c r="I374" s="56"/>
      <c r="J374" s="5"/>
    </row>
    <row r="375" spans="1:11" s="57" customFormat="1" ht="10.5" customHeight="1" x14ac:dyDescent="0.2">
      <c r="A375" s="6"/>
      <c r="B375" s="35" t="s">
        <v>467</v>
      </c>
      <c r="C375" s="308">
        <v>2677710.5999999996</v>
      </c>
      <c r="D375" s="308">
        <v>363609</v>
      </c>
      <c r="E375" s="308">
        <v>3041319.5999999996</v>
      </c>
      <c r="F375" s="309"/>
      <c r="G375" s="309">
        <v>11272</v>
      </c>
      <c r="H375" s="183"/>
      <c r="I375" s="56"/>
      <c r="J375" s="5"/>
    </row>
    <row r="376" spans="1:11" s="57" customFormat="1" ht="14.25" customHeight="1" x14ac:dyDescent="0.2">
      <c r="A376" s="6"/>
      <c r="B376" s="31" t="s">
        <v>122</v>
      </c>
      <c r="C376" s="308"/>
      <c r="D376" s="308"/>
      <c r="E376" s="308"/>
      <c r="F376" s="309"/>
      <c r="G376" s="309"/>
      <c r="H376" s="183"/>
      <c r="I376" s="56"/>
      <c r="J376" s="5"/>
    </row>
    <row r="377" spans="1:11" s="60" customFormat="1" ht="22.5" customHeight="1" x14ac:dyDescent="0.2">
      <c r="A377" s="24"/>
      <c r="B377" s="37" t="s">
        <v>144</v>
      </c>
      <c r="C377" s="306">
        <v>1515.5699999999986</v>
      </c>
      <c r="D377" s="306">
        <v>13773.590000000006</v>
      </c>
      <c r="E377" s="306">
        <v>15289.160000000003</v>
      </c>
      <c r="F377" s="307"/>
      <c r="G377" s="307"/>
      <c r="H377" s="182">
        <v>-0.19241152617253332</v>
      </c>
      <c r="I377" s="59"/>
      <c r="J377" s="5"/>
    </row>
    <row r="378" spans="1:11" s="63" customFormat="1" ht="14.25" customHeight="1" x14ac:dyDescent="0.2">
      <c r="A378" s="61"/>
      <c r="B378" s="37" t="s">
        <v>224</v>
      </c>
      <c r="C378" s="306">
        <v>171.81000000000003</v>
      </c>
      <c r="D378" s="306">
        <v>7493.26</v>
      </c>
      <c r="E378" s="306">
        <v>7665.0700000000006</v>
      </c>
      <c r="F378" s="307"/>
      <c r="G378" s="307"/>
      <c r="H378" s="182">
        <v>-0.27576240310516997</v>
      </c>
      <c r="I378" s="62"/>
    </row>
    <row r="379" spans="1:11" s="63" customFormat="1" ht="14.25" hidden="1" customHeight="1" x14ac:dyDescent="0.2">
      <c r="A379" s="61"/>
      <c r="B379" s="37"/>
      <c r="C379" s="306"/>
      <c r="D379" s="306"/>
      <c r="E379" s="306"/>
      <c r="F379" s="307"/>
      <c r="G379" s="307"/>
      <c r="H379" s="182"/>
      <c r="I379" s="62"/>
    </row>
    <row r="380" spans="1:11" s="63" customFormat="1" ht="14.25" hidden="1" customHeight="1" x14ac:dyDescent="0.2">
      <c r="A380" s="61"/>
      <c r="B380" s="37"/>
      <c r="C380" s="306"/>
      <c r="D380" s="306"/>
      <c r="E380" s="306"/>
      <c r="F380" s="307"/>
      <c r="G380" s="307"/>
      <c r="H380" s="182"/>
      <c r="I380" s="62"/>
    </row>
    <row r="381" spans="1:11" s="60" customFormat="1" ht="11.25" customHeight="1" x14ac:dyDescent="0.2">
      <c r="A381" s="24"/>
      <c r="B381" s="37" t="s">
        <v>424</v>
      </c>
      <c r="C381" s="306"/>
      <c r="D381" s="306"/>
      <c r="E381" s="306"/>
      <c r="F381" s="307"/>
      <c r="G381" s="307"/>
      <c r="H381" s="182"/>
      <c r="I381" s="59"/>
      <c r="J381" s="5"/>
    </row>
    <row r="382" spans="1:11" s="60" customFormat="1" ht="11.25" customHeight="1" x14ac:dyDescent="0.2">
      <c r="A382" s="24"/>
      <c r="B382" s="35" t="s">
        <v>120</v>
      </c>
      <c r="C382" s="308">
        <v>1687.3799999999985</v>
      </c>
      <c r="D382" s="308">
        <v>21266.850000000006</v>
      </c>
      <c r="E382" s="308">
        <v>22954.230000000003</v>
      </c>
      <c r="F382" s="309"/>
      <c r="G382" s="309"/>
      <c r="H382" s="183">
        <v>-0.22229939445396674</v>
      </c>
      <c r="I382" s="59"/>
      <c r="J382" s="5"/>
      <c r="K382" s="209" t="b">
        <f>IF(ABS(E382-SUM(E377:E381))&lt;0.001,TRUE,FALSE)</f>
        <v>1</v>
      </c>
    </row>
    <row r="383" spans="1:11" s="57" customFormat="1" ht="18.75" customHeight="1" x14ac:dyDescent="0.2">
      <c r="A383" s="6"/>
      <c r="B383" s="31" t="s">
        <v>244</v>
      </c>
      <c r="C383" s="308"/>
      <c r="D383" s="308"/>
      <c r="E383" s="308"/>
      <c r="F383" s="309"/>
      <c r="G383" s="309"/>
      <c r="H383" s="183"/>
      <c r="I383" s="56"/>
      <c r="J383" s="5"/>
    </row>
    <row r="384" spans="1:11" s="57" customFormat="1" ht="10.5" customHeight="1" x14ac:dyDescent="0.2">
      <c r="A384" s="6"/>
      <c r="B384" s="31"/>
      <c r="C384" s="308"/>
      <c r="D384" s="308"/>
      <c r="E384" s="308"/>
      <c r="F384" s="309"/>
      <c r="G384" s="309"/>
      <c r="H384" s="183"/>
      <c r="I384" s="56"/>
      <c r="J384" s="5"/>
    </row>
    <row r="385" spans="1:11" s="57" customFormat="1" ht="10.5" customHeight="1" x14ac:dyDescent="0.2">
      <c r="A385" s="6"/>
      <c r="B385" s="37" t="s">
        <v>144</v>
      </c>
      <c r="C385" s="306"/>
      <c r="D385" s="306"/>
      <c r="E385" s="306"/>
      <c r="F385" s="307"/>
      <c r="G385" s="307"/>
      <c r="H385" s="182"/>
      <c r="I385" s="56"/>
      <c r="J385" s="5"/>
    </row>
    <row r="386" spans="1:11" s="57" customFormat="1" ht="10.5" customHeight="1" x14ac:dyDescent="0.2">
      <c r="A386" s="6"/>
      <c r="B386" s="37" t="s">
        <v>125</v>
      </c>
      <c r="C386" s="306">
        <v>899819.44000000902</v>
      </c>
      <c r="D386" s="306">
        <v>4550872.9459999669</v>
      </c>
      <c r="E386" s="306">
        <v>5450692.3859999757</v>
      </c>
      <c r="F386" s="307"/>
      <c r="G386" s="307">
        <v>16648.089999999993</v>
      </c>
      <c r="H386" s="182">
        <v>1.9496187611621973E-2</v>
      </c>
      <c r="I386" s="56"/>
      <c r="J386" s="5"/>
    </row>
    <row r="387" spans="1:11" s="57" customFormat="1" ht="10.5" customHeight="1" x14ac:dyDescent="0.2">
      <c r="A387" s="6"/>
      <c r="B387" s="37" t="s">
        <v>126</v>
      </c>
      <c r="C387" s="306">
        <v>-209.74999999999972</v>
      </c>
      <c r="D387" s="306">
        <v>15367.699999999995</v>
      </c>
      <c r="E387" s="306">
        <v>15157.949999999995</v>
      </c>
      <c r="F387" s="307"/>
      <c r="G387" s="307"/>
      <c r="H387" s="182"/>
      <c r="I387" s="56"/>
      <c r="J387" s="5"/>
    </row>
    <row r="388" spans="1:11" s="57" customFormat="1" ht="10.5" customHeight="1" x14ac:dyDescent="0.2">
      <c r="A388" s="6"/>
      <c r="B388" s="37" t="s">
        <v>127</v>
      </c>
      <c r="C388" s="306">
        <v>299396.56999999995</v>
      </c>
      <c r="D388" s="306">
        <v>3241707.7700000005</v>
      </c>
      <c r="E388" s="306">
        <v>3541104.3400000008</v>
      </c>
      <c r="F388" s="307"/>
      <c r="G388" s="307">
        <v>10872.199999999999</v>
      </c>
      <c r="H388" s="182"/>
      <c r="I388" s="56"/>
      <c r="J388" s="5"/>
    </row>
    <row r="389" spans="1:11" s="57" customFormat="1" ht="10.5" customHeight="1" x14ac:dyDescent="0.2">
      <c r="A389" s="6"/>
      <c r="B389" s="37" t="s">
        <v>133</v>
      </c>
      <c r="C389" s="306">
        <v>56431.400000000016</v>
      </c>
      <c r="D389" s="306">
        <v>211907.20000000013</v>
      </c>
      <c r="E389" s="306">
        <v>268338.60000000015</v>
      </c>
      <c r="F389" s="307"/>
      <c r="G389" s="307">
        <v>1051.2</v>
      </c>
      <c r="H389" s="182">
        <v>0.68069181679699819</v>
      </c>
      <c r="I389" s="56"/>
      <c r="J389" s="5"/>
    </row>
    <row r="390" spans="1:11" s="57" customFormat="1" ht="10.5" customHeight="1" x14ac:dyDescent="0.2">
      <c r="A390" s="6"/>
      <c r="B390" s="37" t="s">
        <v>134</v>
      </c>
      <c r="C390" s="306">
        <v>11773.240000000002</v>
      </c>
      <c r="D390" s="306">
        <v>65143.560000000019</v>
      </c>
      <c r="E390" s="306">
        <v>76916.800000000017</v>
      </c>
      <c r="F390" s="307"/>
      <c r="G390" s="307">
        <v>23.650000000000002</v>
      </c>
      <c r="H390" s="182">
        <v>-0.18097072636501255</v>
      </c>
      <c r="I390" s="56"/>
      <c r="J390" s="5"/>
      <c r="K390" s="5"/>
    </row>
    <row r="391" spans="1:11" s="57" customFormat="1" ht="10.5" customHeight="1" x14ac:dyDescent="0.2">
      <c r="A391" s="6"/>
      <c r="B391" s="37" t="s">
        <v>24</v>
      </c>
      <c r="C391" s="306">
        <v>301467.06000000006</v>
      </c>
      <c r="D391" s="306">
        <v>303336.2300000001</v>
      </c>
      <c r="E391" s="306">
        <v>604803.29000000015</v>
      </c>
      <c r="F391" s="307"/>
      <c r="G391" s="307">
        <v>1505.3700000000001</v>
      </c>
      <c r="H391" s="182">
        <v>0.41051720968562955</v>
      </c>
      <c r="I391" s="56"/>
    </row>
    <row r="392" spans="1:11" s="57" customFormat="1" ht="10.5" customHeight="1" x14ac:dyDescent="0.2">
      <c r="A392" s="6"/>
      <c r="B392" s="37" t="s">
        <v>138</v>
      </c>
      <c r="C392" s="306">
        <v>80931.179999999978</v>
      </c>
      <c r="D392" s="306">
        <v>45965.919999999998</v>
      </c>
      <c r="E392" s="306">
        <v>126897.09999999998</v>
      </c>
      <c r="F392" s="307"/>
      <c r="G392" s="307">
        <v>1134.1199999999999</v>
      </c>
      <c r="H392" s="182">
        <v>0.18813237426669316</v>
      </c>
      <c r="I392" s="56"/>
    </row>
    <row r="393" spans="1:11" s="57" customFormat="1" ht="10.5" customHeight="1" x14ac:dyDescent="0.2">
      <c r="A393" s="6"/>
      <c r="B393" s="37" t="s">
        <v>34</v>
      </c>
      <c r="C393" s="306">
        <v>3750766.3799999799</v>
      </c>
      <c r="D393" s="306">
        <v>749244.19999999972</v>
      </c>
      <c r="E393" s="306">
        <v>4500010.5799999796</v>
      </c>
      <c r="F393" s="307"/>
      <c r="G393" s="307">
        <v>8848.17</v>
      </c>
      <c r="H393" s="182">
        <v>5.3577132256692472E-2</v>
      </c>
      <c r="I393" s="56"/>
      <c r="J393" s="5"/>
    </row>
    <row r="394" spans="1:11" s="57" customFormat="1" ht="10.5" customHeight="1" x14ac:dyDescent="0.2">
      <c r="A394" s="6"/>
      <c r="B394" s="37" t="s">
        <v>140</v>
      </c>
      <c r="C394" s="306">
        <v>2008.5400000000002</v>
      </c>
      <c r="D394" s="306">
        <v>181.56</v>
      </c>
      <c r="E394" s="306">
        <v>2190.1000000000004</v>
      </c>
      <c r="F394" s="307"/>
      <c r="G394" s="307"/>
      <c r="H394" s="182"/>
      <c r="I394" s="56"/>
      <c r="J394" s="5"/>
    </row>
    <row r="395" spans="1:11" s="57" customFormat="1" ht="10.5" customHeight="1" x14ac:dyDescent="0.2">
      <c r="A395" s="6"/>
      <c r="B395" s="37" t="s">
        <v>129</v>
      </c>
      <c r="C395" s="306">
        <v>283627.48999999836</v>
      </c>
      <c r="D395" s="306">
        <v>2559542.2400000002</v>
      </c>
      <c r="E395" s="306">
        <v>2843169.7299999986</v>
      </c>
      <c r="F395" s="307"/>
      <c r="G395" s="307">
        <v>11094.33</v>
      </c>
      <c r="H395" s="182">
        <v>0.21436741880398857</v>
      </c>
      <c r="I395" s="56"/>
      <c r="J395" s="5"/>
    </row>
    <row r="396" spans="1:11" s="57" customFormat="1" ht="11.25" customHeight="1" x14ac:dyDescent="0.2">
      <c r="A396" s="6"/>
      <c r="B396" s="37" t="s">
        <v>381</v>
      </c>
      <c r="C396" s="306">
        <v>3089.1000000000017</v>
      </c>
      <c r="D396" s="306">
        <v>3311.5</v>
      </c>
      <c r="E396" s="306">
        <v>6400.6000000000022</v>
      </c>
      <c r="F396" s="307"/>
      <c r="G396" s="307"/>
      <c r="H396" s="182"/>
      <c r="I396" s="56"/>
      <c r="J396" s="5"/>
    </row>
    <row r="397" spans="1:11" s="57" customFormat="1" ht="11.25" customHeight="1" x14ac:dyDescent="0.2">
      <c r="A397" s="6"/>
      <c r="B397" s="16" t="s">
        <v>427</v>
      </c>
      <c r="C397" s="306">
        <v>120</v>
      </c>
      <c r="D397" s="306">
        <v>50</v>
      </c>
      <c r="E397" s="306">
        <v>170</v>
      </c>
      <c r="F397" s="307"/>
      <c r="G397" s="307"/>
      <c r="H397" s="182">
        <v>0.54545454545454541</v>
      </c>
      <c r="I397" s="56"/>
      <c r="J397" s="5"/>
    </row>
    <row r="398" spans="1:11" s="57" customFormat="1" ht="11.25" customHeight="1" x14ac:dyDescent="0.2">
      <c r="A398" s="6"/>
      <c r="B398" s="37" t="s">
        <v>353</v>
      </c>
      <c r="C398" s="306"/>
      <c r="D398" s="306"/>
      <c r="E398" s="306"/>
      <c r="F398" s="307"/>
      <c r="G398" s="307"/>
      <c r="H398" s="182"/>
      <c r="I398" s="56"/>
      <c r="J398" s="5"/>
    </row>
    <row r="399" spans="1:11" s="57" customFormat="1" ht="10.5" customHeight="1" x14ac:dyDescent="0.2">
      <c r="A399" s="6"/>
      <c r="B399" s="37" t="s">
        <v>415</v>
      </c>
      <c r="C399" s="306"/>
      <c r="D399" s="306">
        <v>34058.192212000002</v>
      </c>
      <c r="E399" s="306">
        <v>34058.192212000002</v>
      </c>
      <c r="F399" s="307"/>
      <c r="G399" s="307"/>
      <c r="H399" s="182">
        <v>-0.41358404357483558</v>
      </c>
      <c r="I399" s="56"/>
      <c r="J399" s="5"/>
    </row>
    <row r="400" spans="1:11" s="60" customFormat="1" ht="10.5" customHeight="1" x14ac:dyDescent="0.2">
      <c r="A400" s="24"/>
      <c r="B400" s="37" t="s">
        <v>179</v>
      </c>
      <c r="C400" s="306">
        <v>345.3</v>
      </c>
      <c r="D400" s="306">
        <v>47888.290000000015</v>
      </c>
      <c r="E400" s="306">
        <v>48233.590000000018</v>
      </c>
      <c r="F400" s="307"/>
      <c r="G400" s="307">
        <v>30</v>
      </c>
      <c r="H400" s="182">
        <v>0.43573118016475054</v>
      </c>
      <c r="I400" s="59"/>
      <c r="J400" s="5"/>
    </row>
    <row r="401" spans="1:11" s="60" customFormat="1" ht="13.5" customHeight="1" x14ac:dyDescent="0.2">
      <c r="A401" s="24"/>
      <c r="B401" s="37" t="s">
        <v>488</v>
      </c>
      <c r="C401" s="306"/>
      <c r="D401" s="306"/>
      <c r="E401" s="306"/>
      <c r="F401" s="307"/>
      <c r="G401" s="307"/>
      <c r="H401" s="182"/>
      <c r="I401" s="59"/>
    </row>
    <row r="402" spans="1:11" s="60" customFormat="1" ht="13.5" customHeight="1" x14ac:dyDescent="0.2">
      <c r="A402" s="24"/>
      <c r="B402" s="575" t="s">
        <v>460</v>
      </c>
      <c r="C402" s="306"/>
      <c r="D402" s="306"/>
      <c r="E402" s="306"/>
      <c r="F402" s="307"/>
      <c r="G402" s="307"/>
      <c r="H402" s="182"/>
      <c r="I402" s="59"/>
    </row>
    <row r="403" spans="1:11" s="60" customFormat="1" ht="13.5" customHeight="1" x14ac:dyDescent="0.2">
      <c r="A403" s="24"/>
      <c r="B403" s="37" t="s">
        <v>468</v>
      </c>
      <c r="C403" s="306">
        <v>16514</v>
      </c>
      <c r="D403" s="306">
        <v>5300</v>
      </c>
      <c r="E403" s="306">
        <v>21814</v>
      </c>
      <c r="F403" s="307"/>
      <c r="G403" s="307"/>
      <c r="H403" s="182"/>
      <c r="I403" s="59"/>
    </row>
    <row r="404" spans="1:11" s="60" customFormat="1" ht="13.5" customHeight="1" x14ac:dyDescent="0.2">
      <c r="A404" s="24"/>
      <c r="B404" s="37" t="s">
        <v>424</v>
      </c>
      <c r="C404" s="306"/>
      <c r="D404" s="306">
        <v>22940</v>
      </c>
      <c r="E404" s="306">
        <v>22940</v>
      </c>
      <c r="F404" s="307"/>
      <c r="G404" s="307"/>
      <c r="H404" s="182"/>
      <c r="I404" s="59"/>
    </row>
    <row r="405" spans="1:11" s="60" customFormat="1" ht="10.5" customHeight="1" x14ac:dyDescent="0.2">
      <c r="A405" s="24"/>
      <c r="B405" s="37" t="s">
        <v>280</v>
      </c>
      <c r="C405" s="306"/>
      <c r="D405" s="306">
        <v>-293323.3299999999</v>
      </c>
      <c r="E405" s="306">
        <v>-293323.3299999999</v>
      </c>
      <c r="F405" s="307"/>
      <c r="G405" s="307">
        <v>-1058.3699999999999</v>
      </c>
      <c r="H405" s="182">
        <v>0.83773904527119547</v>
      </c>
      <c r="I405" s="59"/>
      <c r="J405" s="5"/>
    </row>
    <row r="406" spans="1:11" s="60" customFormat="1" ht="10.5" customHeight="1" x14ac:dyDescent="0.2">
      <c r="A406" s="24"/>
      <c r="B406" s="35" t="s">
        <v>246</v>
      </c>
      <c r="C406" s="308">
        <v>5706079.9499999862</v>
      </c>
      <c r="D406" s="308">
        <v>11563493.978211969</v>
      </c>
      <c r="E406" s="308">
        <v>17269573.928211957</v>
      </c>
      <c r="F406" s="309"/>
      <c r="G406" s="309">
        <v>50148.759999999995</v>
      </c>
      <c r="H406" s="183">
        <v>0.10788558967876916</v>
      </c>
      <c r="I406" s="59"/>
      <c r="J406" s="5"/>
      <c r="K406" s="209" t="b">
        <f>IF(ABS(E406-SUM(E385:E405))&lt;0.001,TRUE,FALSE)</f>
        <v>1</v>
      </c>
    </row>
    <row r="407" spans="1:11" s="60" customFormat="1" ht="10.5" customHeight="1" x14ac:dyDescent="0.2">
      <c r="A407" s="24"/>
      <c r="B407" s="35" t="s">
        <v>287</v>
      </c>
      <c r="C407" s="308">
        <v>350539183.48999852</v>
      </c>
      <c r="D407" s="308">
        <v>922063324.42450297</v>
      </c>
      <c r="E407" s="308">
        <v>1272602507.9145014</v>
      </c>
      <c r="F407" s="309">
        <v>15531917.679999962</v>
      </c>
      <c r="G407" s="309">
        <v>5192496.3099999959</v>
      </c>
      <c r="H407" s="183">
        <v>0.18085645306399778</v>
      </c>
      <c r="I407" s="59"/>
      <c r="J407" s="5"/>
      <c r="K407" s="209" t="b">
        <f>IF(ABS(E407-SUM(E324,E338,E350,E362,E372,E375,E382,E406))&lt;0.001,TRUE,FALSE)</f>
        <v>1</v>
      </c>
    </row>
    <row r="408" spans="1:11" s="60" customFormat="1" ht="10.5" customHeight="1" x14ac:dyDescent="0.2">
      <c r="A408" s="24"/>
      <c r="B408" s="31" t="s">
        <v>145</v>
      </c>
      <c r="C408" s="308"/>
      <c r="D408" s="308"/>
      <c r="E408" s="308"/>
      <c r="F408" s="309"/>
      <c r="G408" s="309"/>
      <c r="H408" s="183"/>
      <c r="I408" s="59"/>
      <c r="J408" s="5"/>
    </row>
    <row r="409" spans="1:11" s="60" customFormat="1" ht="10.5" customHeight="1" x14ac:dyDescent="0.2">
      <c r="A409" s="24"/>
      <c r="B409" s="37"/>
      <c r="C409" s="308"/>
      <c r="D409" s="308"/>
      <c r="E409" s="308"/>
      <c r="F409" s="309"/>
      <c r="G409" s="309"/>
      <c r="H409" s="183"/>
      <c r="I409" s="59"/>
      <c r="J409" s="5"/>
    </row>
    <row r="410" spans="1:11" s="60" customFormat="1" ht="10.5" customHeight="1" x14ac:dyDescent="0.2">
      <c r="A410" s="24"/>
      <c r="B410" s="37" t="s">
        <v>146</v>
      </c>
      <c r="C410" s="306">
        <v>140720987.84999213</v>
      </c>
      <c r="D410" s="306">
        <v>159466431.80652836</v>
      </c>
      <c r="E410" s="306">
        <v>300187419.65652043</v>
      </c>
      <c r="F410" s="307">
        <v>29500577.332848039</v>
      </c>
      <c r="G410" s="307">
        <v>1954832.6037439967</v>
      </c>
      <c r="H410" s="182">
        <v>0.17003152027348256</v>
      </c>
      <c r="I410" s="59"/>
      <c r="J410" s="5"/>
    </row>
    <row r="411" spans="1:11" s="60" customFormat="1" ht="10.5" customHeight="1" x14ac:dyDescent="0.2">
      <c r="A411" s="24"/>
      <c r="B411" s="37" t="s">
        <v>442</v>
      </c>
      <c r="C411" s="306">
        <v>352092.9699999998</v>
      </c>
      <c r="D411" s="306">
        <v>157136.26999999967</v>
      </c>
      <c r="E411" s="306">
        <v>509229.23999999953</v>
      </c>
      <c r="F411" s="307">
        <v>24195.760000000006</v>
      </c>
      <c r="G411" s="307">
        <v>2010.9399999999991</v>
      </c>
      <c r="H411" s="182">
        <v>0.26364482482413898</v>
      </c>
      <c r="I411" s="59"/>
      <c r="J411" s="5"/>
    </row>
    <row r="412" spans="1:11" s="57" customFormat="1" ht="10.5" customHeight="1" x14ac:dyDescent="0.2">
      <c r="A412" s="6"/>
      <c r="B412" s="37" t="s">
        <v>147</v>
      </c>
      <c r="C412" s="306">
        <v>400227.35999999667</v>
      </c>
      <c r="D412" s="306">
        <v>452568.82000001194</v>
      </c>
      <c r="E412" s="306">
        <v>852796.18000000867</v>
      </c>
      <c r="F412" s="307">
        <v>80035.589999999749</v>
      </c>
      <c r="G412" s="307">
        <v>3500.5899999999938</v>
      </c>
      <c r="H412" s="182">
        <v>6.5556096013392517E-2</v>
      </c>
      <c r="I412" s="56"/>
      <c r="J412" s="5"/>
    </row>
    <row r="413" spans="1:11" s="57" customFormat="1" ht="10.5" customHeight="1" x14ac:dyDescent="0.2">
      <c r="A413" s="6"/>
      <c r="B413" s="37" t="s">
        <v>148</v>
      </c>
      <c r="C413" s="306">
        <v>2459262.9200003818</v>
      </c>
      <c r="D413" s="306">
        <v>2998896.470000179</v>
      </c>
      <c r="E413" s="306">
        <v>5458159.3900005603</v>
      </c>
      <c r="F413" s="307">
        <v>483013.76000000106</v>
      </c>
      <c r="G413" s="307">
        <v>23532.120000000061</v>
      </c>
      <c r="H413" s="182">
        <v>0.15788187984043311</v>
      </c>
      <c r="I413" s="56"/>
      <c r="J413" s="5"/>
    </row>
    <row r="414" spans="1:11" s="60" customFormat="1" ht="10.5" customHeight="1" x14ac:dyDescent="0.2">
      <c r="A414" s="24"/>
      <c r="B414" s="37" t="s">
        <v>125</v>
      </c>
      <c r="C414" s="306">
        <v>1046331.7399999935</v>
      </c>
      <c r="D414" s="306">
        <v>1137025.1599999843</v>
      </c>
      <c r="E414" s="306">
        <v>2183356.899999978</v>
      </c>
      <c r="F414" s="307">
        <v>208790.40999999974</v>
      </c>
      <c r="G414" s="307">
        <v>22246.019999999975</v>
      </c>
      <c r="H414" s="182">
        <v>0.33400975247951514</v>
      </c>
      <c r="I414" s="59"/>
      <c r="J414" s="5"/>
    </row>
    <row r="415" spans="1:11" s="60" customFormat="1" ht="10.5" customHeight="1" x14ac:dyDescent="0.2">
      <c r="A415" s="24"/>
      <c r="B415" s="37" t="s">
        <v>149</v>
      </c>
      <c r="C415" s="306">
        <v>25846.639999999683</v>
      </c>
      <c r="D415" s="306">
        <v>122583.68999999775</v>
      </c>
      <c r="E415" s="306">
        <v>148430.32999999743</v>
      </c>
      <c r="F415" s="307">
        <v>450.61000000000013</v>
      </c>
      <c r="G415" s="307">
        <v>601.80999999999983</v>
      </c>
      <c r="H415" s="182">
        <v>2.5753451656489235E-2</v>
      </c>
      <c r="I415" s="59"/>
    </row>
    <row r="416" spans="1:11" s="60" customFormat="1" x14ac:dyDescent="0.2">
      <c r="A416" s="24"/>
      <c r="B416" s="37" t="s">
        <v>435</v>
      </c>
      <c r="C416" s="306"/>
      <c r="D416" s="306"/>
      <c r="E416" s="306"/>
      <c r="F416" s="307"/>
      <c r="G416" s="307"/>
      <c r="H416" s="182"/>
      <c r="I416" s="59"/>
    </row>
    <row r="417" spans="1:11" s="60" customFormat="1" ht="10.5" customHeight="1" x14ac:dyDescent="0.2">
      <c r="A417" s="24"/>
      <c r="B417" s="37" t="s">
        <v>281</v>
      </c>
      <c r="C417" s="306">
        <v>137.6</v>
      </c>
      <c r="D417" s="306">
        <v>-39948164</v>
      </c>
      <c r="E417" s="306">
        <v>-39948026.399999999</v>
      </c>
      <c r="F417" s="307">
        <v>-59827</v>
      </c>
      <c r="G417" s="307">
        <v>-266851</v>
      </c>
      <c r="H417" s="182"/>
      <c r="I417" s="59"/>
    </row>
    <row r="418" spans="1:11" s="60" customFormat="1" ht="10.5" customHeight="1" x14ac:dyDescent="0.2">
      <c r="A418" s="24"/>
      <c r="B418" s="575" t="s">
        <v>461</v>
      </c>
      <c r="C418" s="306"/>
      <c r="D418" s="306"/>
      <c r="E418" s="306"/>
      <c r="F418" s="307"/>
      <c r="G418" s="307"/>
      <c r="H418" s="182"/>
      <c r="I418" s="59"/>
      <c r="K418" s="209"/>
    </row>
    <row r="419" spans="1:11" s="60" customFormat="1" ht="10.5" customHeight="1" x14ac:dyDescent="0.2">
      <c r="A419" s="24"/>
      <c r="B419" s="575" t="s">
        <v>465</v>
      </c>
      <c r="C419" s="306"/>
      <c r="D419" s="306">
        <v>1209.073905</v>
      </c>
      <c r="E419" s="306">
        <v>1209.073905</v>
      </c>
      <c r="F419" s="307"/>
      <c r="G419" s="307"/>
      <c r="H419" s="182"/>
      <c r="I419" s="59"/>
      <c r="K419" s="209"/>
    </row>
    <row r="420" spans="1:11" s="60" customFormat="1" ht="10.5" customHeight="1" x14ac:dyDescent="0.2">
      <c r="A420" s="24"/>
      <c r="B420" s="575" t="s">
        <v>491</v>
      </c>
      <c r="C420" s="306"/>
      <c r="D420" s="306">
        <v>1679.8000000000009</v>
      </c>
      <c r="E420" s="306">
        <v>1679.8000000000009</v>
      </c>
      <c r="F420" s="307"/>
      <c r="G420" s="307">
        <v>7.4</v>
      </c>
      <c r="H420" s="182"/>
      <c r="I420" s="59"/>
      <c r="K420" s="209"/>
    </row>
    <row r="421" spans="1:11" s="60" customFormat="1" ht="10.5" customHeight="1" x14ac:dyDescent="0.2">
      <c r="A421" s="24"/>
      <c r="B421" s="41" t="s">
        <v>150</v>
      </c>
      <c r="C421" s="311">
        <v>145004887.07999247</v>
      </c>
      <c r="D421" s="311">
        <v>124389367.09043357</v>
      </c>
      <c r="E421" s="311">
        <v>269394254.17042607</v>
      </c>
      <c r="F421" s="312">
        <v>30237236.462848034</v>
      </c>
      <c r="G421" s="312">
        <v>1739880.4837439966</v>
      </c>
      <c r="H421" s="184">
        <v>9.8333323411578188E-2</v>
      </c>
      <c r="I421" s="59"/>
      <c r="K421" s="209" t="b">
        <f>IF(ABS(E421-SUM(E410:E420))&lt;0.001,TRUE,FALSE)</f>
        <v>1</v>
      </c>
    </row>
    <row r="422" spans="1:11" s="60" customFormat="1" ht="10.5" customHeight="1" x14ac:dyDescent="0.15">
      <c r="A422" s="24"/>
      <c r="B422" s="265" t="s">
        <v>238</v>
      </c>
      <c r="C422" s="265"/>
      <c r="D422" s="265"/>
      <c r="E422" s="265"/>
      <c r="F422" s="265"/>
      <c r="G422" s="265"/>
      <c r="H422" s="265"/>
      <c r="I422" s="59"/>
    </row>
    <row r="423" spans="1:11" ht="13.5" customHeight="1" x14ac:dyDescent="0.2">
      <c r="B423" s="265" t="s">
        <v>249</v>
      </c>
      <c r="C423" s="265"/>
      <c r="D423" s="265"/>
      <c r="E423" s="265"/>
      <c r="F423" s="265"/>
      <c r="G423" s="265"/>
      <c r="H423" s="265"/>
      <c r="I423" s="51"/>
    </row>
    <row r="424" spans="1:11" ht="15" customHeight="1" x14ac:dyDescent="0.2">
      <c r="B424" s="265" t="s">
        <v>251</v>
      </c>
      <c r="C424" s="265"/>
      <c r="D424" s="265"/>
      <c r="E424" s="265"/>
      <c r="F424" s="265"/>
      <c r="G424" s="265"/>
      <c r="H424" s="265"/>
      <c r="I424" s="8"/>
    </row>
    <row r="425" spans="1:11" ht="9.75" customHeight="1" x14ac:dyDescent="0.2">
      <c r="B425" s="265" t="s">
        <v>376</v>
      </c>
      <c r="C425" s="210"/>
      <c r="D425" s="210"/>
      <c r="E425" s="210"/>
      <c r="F425" s="210"/>
      <c r="G425" s="210"/>
      <c r="H425" s="211"/>
    </row>
    <row r="426" spans="1:11" x14ac:dyDescent="0.2">
      <c r="B426" s="265" t="s">
        <v>282</v>
      </c>
      <c r="C426" s="210"/>
      <c r="D426" s="210"/>
      <c r="E426" s="210"/>
      <c r="F426" s="210"/>
      <c r="G426" s="210"/>
      <c r="H426" s="211"/>
      <c r="I426" s="15"/>
    </row>
    <row r="427" spans="1:11" ht="13.5" customHeight="1" x14ac:dyDescent="0.2">
      <c r="F427" s="4"/>
      <c r="G427" s="4"/>
      <c r="H427" s="4"/>
      <c r="I427" s="23"/>
    </row>
    <row r="428" spans="1:11" ht="15.75" x14ac:dyDescent="0.25">
      <c r="B428" s="7" t="s">
        <v>288</v>
      </c>
      <c r="C428" s="8"/>
      <c r="D428" s="8"/>
      <c r="E428" s="8"/>
      <c r="F428" s="8"/>
      <c r="G428" s="8"/>
      <c r="H428" s="8"/>
      <c r="I428" s="23"/>
    </row>
    <row r="429" spans="1:11" s="57" customFormat="1" ht="7.5" customHeight="1" x14ac:dyDescent="0.2">
      <c r="A429" s="6"/>
      <c r="B429" s="9"/>
      <c r="C429" s="10" t="str">
        <f>$C$3</f>
        <v>MOIS DE JUILLET 2024</v>
      </c>
      <c r="D429" s="11"/>
      <c r="E429" s="3"/>
      <c r="F429" s="3"/>
      <c r="G429" s="3"/>
      <c r="H429" s="3"/>
      <c r="I429" s="56"/>
    </row>
    <row r="430" spans="1:11" s="60" customFormat="1" ht="14.25" customHeight="1" x14ac:dyDescent="0.2">
      <c r="A430" s="24"/>
      <c r="B430" s="12" t="str">
        <f>B306</f>
        <v xml:space="preserve">             I - ASSURANCE MALADIE : DÉPENSES en milliers d'euros</v>
      </c>
      <c r="C430" s="13"/>
      <c r="D430" s="13"/>
      <c r="E430" s="13"/>
      <c r="F430" s="13"/>
      <c r="G430" s="13"/>
      <c r="H430" s="14"/>
      <c r="I430" s="59"/>
    </row>
    <row r="431" spans="1:11" s="57" customFormat="1" ht="10.5" customHeight="1" x14ac:dyDescent="0.2">
      <c r="A431" s="6"/>
      <c r="B431" s="16" t="s">
        <v>7</v>
      </c>
      <c r="C431" s="17" t="s">
        <v>1</v>
      </c>
      <c r="D431" s="17" t="s">
        <v>2</v>
      </c>
      <c r="E431" s="17" t="s">
        <v>6</v>
      </c>
      <c r="F431" s="219" t="s">
        <v>242</v>
      </c>
      <c r="G431" s="219" t="s">
        <v>237</v>
      </c>
      <c r="H431" s="19" t="str">
        <f>$H$5</f>
        <v>GAM</v>
      </c>
      <c r="I431" s="56"/>
      <c r="J431" s="5"/>
    </row>
    <row r="432" spans="1:11" s="57" customFormat="1" ht="10.5" customHeight="1" x14ac:dyDescent="0.2">
      <c r="A432" s="6"/>
      <c r="B432" s="21"/>
      <c r="C432" s="44" t="s">
        <v>5</v>
      </c>
      <c r="D432" s="44" t="s">
        <v>5</v>
      </c>
      <c r="E432" s="44"/>
      <c r="F432" s="220"/>
      <c r="G432" s="220" t="s">
        <v>239</v>
      </c>
      <c r="H432" s="22" t="str">
        <f>$H$6</f>
        <v>en %</v>
      </c>
      <c r="I432" s="56"/>
      <c r="J432" s="5"/>
    </row>
    <row r="433" spans="1:11" s="57" customFormat="1" ht="10.5" customHeight="1" x14ac:dyDescent="0.2">
      <c r="A433" s="6"/>
      <c r="B433" s="31" t="s">
        <v>152</v>
      </c>
      <c r="C433" s="58"/>
      <c r="D433" s="58"/>
      <c r="E433" s="58"/>
      <c r="F433" s="226"/>
      <c r="G433" s="226"/>
      <c r="H433" s="183"/>
      <c r="I433" s="56"/>
      <c r="J433" s="5"/>
    </row>
    <row r="434" spans="1:11" s="57" customFormat="1" ht="10.5" customHeight="1" x14ac:dyDescent="0.2">
      <c r="A434" s="6"/>
      <c r="B434" s="16" t="s">
        <v>12</v>
      </c>
      <c r="C434" s="306"/>
      <c r="D434" s="306">
        <v>1831018567.039983</v>
      </c>
      <c r="E434" s="306">
        <v>1831018567.039983</v>
      </c>
      <c r="F434" s="307">
        <v>3165937.1700000009</v>
      </c>
      <c r="G434" s="307">
        <v>9168351.0900000036</v>
      </c>
      <c r="H434" s="182">
        <v>0.18112869505799734</v>
      </c>
      <c r="I434" s="56"/>
      <c r="J434" s="5"/>
    </row>
    <row r="435" spans="1:11" s="57" customFormat="1" ht="10.5" customHeight="1" x14ac:dyDescent="0.2">
      <c r="A435" s="6"/>
      <c r="B435" s="16" t="s">
        <v>10</v>
      </c>
      <c r="C435" s="306">
        <v>409038851.54998952</v>
      </c>
      <c r="D435" s="306"/>
      <c r="E435" s="306">
        <v>409038851.54998952</v>
      </c>
      <c r="F435" s="307">
        <v>13818.17</v>
      </c>
      <c r="G435" s="307">
        <v>2441688.6200000029</v>
      </c>
      <c r="H435" s="182">
        <v>0.15093928144843471</v>
      </c>
      <c r="I435" s="56"/>
      <c r="J435" s="5"/>
    </row>
    <row r="436" spans="1:11" s="60" customFormat="1" ht="10.5" customHeight="1" x14ac:dyDescent="0.2">
      <c r="A436" s="24"/>
      <c r="B436" s="16" t="s">
        <v>9</v>
      </c>
      <c r="C436" s="306">
        <v>71988.079999999958</v>
      </c>
      <c r="D436" s="306"/>
      <c r="E436" s="306">
        <v>71988.079999999958</v>
      </c>
      <c r="F436" s="307"/>
      <c r="G436" s="307">
        <v>88.030000000000015</v>
      </c>
      <c r="H436" s="182"/>
      <c r="I436" s="59"/>
      <c r="J436" s="5"/>
    </row>
    <row r="437" spans="1:11" s="60" customFormat="1" x14ac:dyDescent="0.2">
      <c r="A437" s="24"/>
      <c r="B437" s="16" t="s">
        <v>299</v>
      </c>
      <c r="C437" s="306">
        <v>40284965.249999613</v>
      </c>
      <c r="D437" s="306"/>
      <c r="E437" s="306">
        <v>40284965.249999613</v>
      </c>
      <c r="F437" s="307"/>
      <c r="G437" s="307">
        <v>156299.47000000041</v>
      </c>
      <c r="H437" s="182">
        <v>0.18176973504427574</v>
      </c>
      <c r="I437" s="59"/>
      <c r="J437" s="5"/>
    </row>
    <row r="438" spans="1:11" s="57" customFormat="1" x14ac:dyDescent="0.2">
      <c r="A438" s="6"/>
      <c r="B438" s="16" t="s">
        <v>11</v>
      </c>
      <c r="C438" s="306">
        <v>180801.40000000008</v>
      </c>
      <c r="D438" s="306"/>
      <c r="E438" s="306">
        <v>180801.40000000008</v>
      </c>
      <c r="F438" s="307"/>
      <c r="G438" s="307">
        <v>173287.76000000007</v>
      </c>
      <c r="H438" s="182">
        <v>2.9290371268083426E-2</v>
      </c>
      <c r="I438" s="56"/>
      <c r="J438" s="5"/>
    </row>
    <row r="439" spans="1:11" s="57" customFormat="1" ht="10.5" customHeight="1" x14ac:dyDescent="0.2">
      <c r="A439" s="6"/>
      <c r="B439" s="16" t="s">
        <v>75</v>
      </c>
      <c r="C439" s="306">
        <v>5537238.3700000802</v>
      </c>
      <c r="D439" s="306"/>
      <c r="E439" s="306">
        <v>5537238.3700000802</v>
      </c>
      <c r="F439" s="313"/>
      <c r="G439" s="313">
        <v>27441.579999999889</v>
      </c>
      <c r="H439" s="185">
        <v>0.16337714910782308</v>
      </c>
      <c r="I439" s="66"/>
      <c r="J439" s="5"/>
    </row>
    <row r="440" spans="1:11" s="57" customFormat="1" ht="10.5" customHeight="1" x14ac:dyDescent="0.2">
      <c r="A440" s="6"/>
      <c r="B440" s="16" t="s">
        <v>85</v>
      </c>
      <c r="C440" s="306">
        <v>1056249.4900000019</v>
      </c>
      <c r="D440" s="306">
        <v>192136809.03999999</v>
      </c>
      <c r="E440" s="306">
        <v>193193058.53</v>
      </c>
      <c r="F440" s="313">
        <v>193193058.53</v>
      </c>
      <c r="G440" s="313">
        <v>823421.87000000023</v>
      </c>
      <c r="H440" s="185">
        <v>0.16092123182619189</v>
      </c>
      <c r="I440" s="66"/>
      <c r="J440" s="5"/>
    </row>
    <row r="441" spans="1:11" s="57" customFormat="1" ht="10.5" customHeight="1" x14ac:dyDescent="0.2">
      <c r="A441" s="6"/>
      <c r="B441" s="37" t="s">
        <v>25</v>
      </c>
      <c r="C441" s="306">
        <v>836256.43000001577</v>
      </c>
      <c r="D441" s="306"/>
      <c r="E441" s="306">
        <v>836256.43000001577</v>
      </c>
      <c r="F441" s="313"/>
      <c r="G441" s="313">
        <v>3083.580000000004</v>
      </c>
      <c r="H441" s="185">
        <v>-5.3524876015827005E-2</v>
      </c>
      <c r="I441" s="56"/>
      <c r="J441" s="5"/>
    </row>
    <row r="442" spans="1:11" s="57" customFormat="1" ht="10.5" customHeight="1" x14ac:dyDescent="0.2">
      <c r="A442" s="6"/>
      <c r="B442" s="37" t="s">
        <v>48</v>
      </c>
      <c r="C442" s="306"/>
      <c r="D442" s="306">
        <v>436135.06520000059</v>
      </c>
      <c r="E442" s="306">
        <v>436135.06520000059</v>
      </c>
      <c r="F442" s="307">
        <v>385.88447500000012</v>
      </c>
      <c r="G442" s="307">
        <v>1258.7674400000003</v>
      </c>
      <c r="H442" s="182">
        <v>-0.24646507884079272</v>
      </c>
      <c r="I442" s="56"/>
      <c r="J442" s="5"/>
    </row>
    <row r="443" spans="1:11" s="60" customFormat="1" ht="10.5" customHeight="1" x14ac:dyDescent="0.2">
      <c r="A443" s="24"/>
      <c r="B443" s="37" t="s">
        <v>355</v>
      </c>
      <c r="C443" s="306">
        <v>25.200000000000003</v>
      </c>
      <c r="D443" s="306">
        <v>434996.4519940007</v>
      </c>
      <c r="E443" s="306">
        <v>435021.65199400071</v>
      </c>
      <c r="F443" s="307"/>
      <c r="G443" s="307">
        <v>3394.8900000000003</v>
      </c>
      <c r="H443" s="182"/>
      <c r="I443" s="59"/>
      <c r="J443" s="5"/>
    </row>
    <row r="444" spans="1:11" s="57" customFormat="1" ht="12.75" customHeight="1" x14ac:dyDescent="0.2">
      <c r="A444" s="6"/>
      <c r="B444" s="37" t="s">
        <v>79</v>
      </c>
      <c r="C444" s="314"/>
      <c r="D444" s="306">
        <v>9496246.0850000028</v>
      </c>
      <c r="E444" s="306">
        <v>9496246.0850000028</v>
      </c>
      <c r="F444" s="313"/>
      <c r="G444" s="313">
        <v>11627.12</v>
      </c>
      <c r="H444" s="185">
        <v>5.0627916445622034E-2</v>
      </c>
      <c r="I444" s="56"/>
    </row>
    <row r="445" spans="1:11" s="57" customFormat="1" ht="10.5" customHeight="1" x14ac:dyDescent="0.2">
      <c r="A445" s="6"/>
      <c r="B445" s="563" t="s">
        <v>432</v>
      </c>
      <c r="C445" s="314">
        <v>42995353.750013299</v>
      </c>
      <c r="D445" s="306">
        <v>58043796.680009514</v>
      </c>
      <c r="E445" s="306">
        <v>101039150.43002281</v>
      </c>
      <c r="F445" s="313"/>
      <c r="G445" s="313">
        <v>682893.38000001293</v>
      </c>
      <c r="H445" s="185">
        <v>0.15389228654965392</v>
      </c>
      <c r="I445" s="56"/>
      <c r="J445" s="5"/>
    </row>
    <row r="446" spans="1:11" s="57" customFormat="1" ht="10.5" customHeight="1" x14ac:dyDescent="0.2">
      <c r="A446" s="6"/>
      <c r="B446" s="563" t="s">
        <v>440</v>
      </c>
      <c r="C446" s="314">
        <v>1877389.0099999793</v>
      </c>
      <c r="D446" s="306">
        <v>522445.200000001</v>
      </c>
      <c r="E446" s="306">
        <v>2399834.2099999804</v>
      </c>
      <c r="F446" s="313"/>
      <c r="G446" s="313">
        <v>12315.349999999999</v>
      </c>
      <c r="H446" s="185"/>
      <c r="I446" s="56"/>
      <c r="J446" s="5"/>
    </row>
    <row r="447" spans="1:11" s="60" customFormat="1" ht="15" customHeight="1" x14ac:dyDescent="0.2">
      <c r="A447" s="24"/>
      <c r="B447" s="574" t="s">
        <v>457</v>
      </c>
      <c r="C447" s="314"/>
      <c r="D447" s="306"/>
      <c r="E447" s="306"/>
      <c r="F447" s="313"/>
      <c r="G447" s="313"/>
      <c r="H447" s="185"/>
      <c r="I447" s="56"/>
      <c r="J447" s="5"/>
      <c r="K447" s="57"/>
    </row>
    <row r="448" spans="1:11" s="60" customFormat="1" ht="16.5" customHeight="1" x14ac:dyDescent="0.2">
      <c r="A448" s="24"/>
      <c r="B448" s="574" t="s">
        <v>476</v>
      </c>
      <c r="C448" s="314">
        <v>6270191.5499999924</v>
      </c>
      <c r="D448" s="306">
        <v>7747655.1099999761</v>
      </c>
      <c r="E448" s="306">
        <v>14017846.659999968</v>
      </c>
      <c r="F448" s="313">
        <v>-52</v>
      </c>
      <c r="G448" s="313">
        <v>49940.179999999993</v>
      </c>
      <c r="H448" s="185">
        <v>0.44954081740331397</v>
      </c>
      <c r="I448" s="56"/>
      <c r="J448" s="5"/>
      <c r="K448" s="57"/>
    </row>
    <row r="449" spans="1:11" s="60" customFormat="1" ht="14.25" customHeight="1" x14ac:dyDescent="0.2">
      <c r="A449" s="24"/>
      <c r="B449" s="574" t="s">
        <v>493</v>
      </c>
      <c r="C449" s="314"/>
      <c r="D449" s="306">
        <v>3565951.9966799994</v>
      </c>
      <c r="E449" s="306">
        <v>3565951.9966799994</v>
      </c>
      <c r="F449" s="313"/>
      <c r="G449" s="313"/>
      <c r="H449" s="185"/>
      <c r="I449" s="56"/>
      <c r="J449" s="5"/>
      <c r="K449" s="57"/>
    </row>
    <row r="450" spans="1:11" s="60" customFormat="1" ht="14.25" customHeight="1" x14ac:dyDescent="0.2">
      <c r="A450" s="24"/>
      <c r="B450" s="563" t="s">
        <v>445</v>
      </c>
      <c r="C450" s="314"/>
      <c r="D450" s="306">
        <v>31494.739999998474</v>
      </c>
      <c r="E450" s="306">
        <v>31494.739999998474</v>
      </c>
      <c r="F450" s="313"/>
      <c r="G450" s="313">
        <v>99.349999999999895</v>
      </c>
      <c r="H450" s="185">
        <v>0.13027622104572778</v>
      </c>
      <c r="I450" s="56"/>
      <c r="J450" s="5"/>
      <c r="K450" s="57"/>
    </row>
    <row r="451" spans="1:11" ht="14.25" customHeight="1" x14ac:dyDescent="0.2">
      <c r="A451" s="2"/>
      <c r="B451" s="16" t="s">
        <v>280</v>
      </c>
      <c r="C451" s="310"/>
      <c r="D451" s="306">
        <v>-79494687.910000727</v>
      </c>
      <c r="E451" s="306">
        <v>-79494687.910000727</v>
      </c>
      <c r="F451" s="313"/>
      <c r="G451" s="313">
        <v>-521591.36999999866</v>
      </c>
      <c r="H451" s="185">
        <v>0.74301006641192169</v>
      </c>
      <c r="I451" s="59"/>
      <c r="J451" s="60"/>
      <c r="K451" s="60"/>
    </row>
    <row r="452" spans="1:11" ht="10.5" customHeight="1" x14ac:dyDescent="0.2">
      <c r="A452" s="2"/>
      <c r="B452" s="29" t="s">
        <v>156</v>
      </c>
      <c r="C452" s="308">
        <v>508149310.08000249</v>
      </c>
      <c r="D452" s="308">
        <v>2023939409.4988661</v>
      </c>
      <c r="E452" s="308">
        <v>2532088719.5788684</v>
      </c>
      <c r="F452" s="315">
        <v>196373147.754475</v>
      </c>
      <c r="G452" s="315">
        <v>13033599.667440023</v>
      </c>
      <c r="H452" s="186">
        <v>0.16480195036678924</v>
      </c>
      <c r="I452" s="69"/>
      <c r="K452" s="209" t="b">
        <f>IF(ABS(E452-SUM(E434:E451))&lt;0.001,TRUE,FALSE)</f>
        <v>1</v>
      </c>
    </row>
    <row r="453" spans="1:11" ht="21" customHeight="1" x14ac:dyDescent="0.2">
      <c r="A453" s="2"/>
      <c r="B453" s="29" t="s">
        <v>153</v>
      </c>
      <c r="C453" s="308"/>
      <c r="D453" s="308">
        <v>43213.860000000015</v>
      </c>
      <c r="E453" s="308">
        <v>43213.860000000015</v>
      </c>
      <c r="F453" s="315"/>
      <c r="G453" s="315"/>
      <c r="H453" s="186">
        <v>0.29269026665151077</v>
      </c>
      <c r="I453" s="69"/>
    </row>
    <row r="454" spans="1:11" ht="11.25" customHeight="1" x14ac:dyDescent="0.2">
      <c r="A454" s="2"/>
      <c r="B454" s="31" t="s">
        <v>154</v>
      </c>
      <c r="C454" s="308"/>
      <c r="D454" s="308"/>
      <c r="E454" s="308"/>
      <c r="F454" s="315"/>
      <c r="G454" s="315"/>
      <c r="H454" s="186"/>
      <c r="I454" s="69"/>
    </row>
    <row r="455" spans="1:11" s="28" customFormat="1" ht="10.5" customHeight="1" x14ac:dyDescent="0.2">
      <c r="A455" s="54"/>
      <c r="B455" s="272" t="s">
        <v>268</v>
      </c>
      <c r="C455" s="316"/>
      <c r="D455" s="306"/>
      <c r="E455" s="306"/>
      <c r="F455" s="313"/>
      <c r="G455" s="313"/>
      <c r="H455" s="185"/>
      <c r="I455" s="69"/>
      <c r="J455" s="5"/>
      <c r="K455" s="5"/>
    </row>
    <row r="456" spans="1:11" ht="10.5" customHeight="1" x14ac:dyDescent="0.2">
      <c r="A456" s="2"/>
      <c r="B456" s="67" t="s">
        <v>267</v>
      </c>
      <c r="C456" s="317">
        <v>126270304.86999872</v>
      </c>
      <c r="D456" s="317">
        <v>426197197.24000418</v>
      </c>
      <c r="E456" s="317">
        <v>552467502.11000299</v>
      </c>
      <c r="F456" s="318"/>
      <c r="G456" s="318">
        <v>3067118.0600000033</v>
      </c>
      <c r="H456" s="281">
        <v>0.14407228207137068</v>
      </c>
      <c r="I456" s="70"/>
      <c r="K456" s="28"/>
    </row>
    <row r="457" spans="1:11" ht="10.5" customHeight="1" x14ac:dyDescent="0.2">
      <c r="A457" s="2"/>
      <c r="B457" s="272" t="s">
        <v>266</v>
      </c>
      <c r="C457" s="317"/>
      <c r="D457" s="317"/>
      <c r="E457" s="317"/>
      <c r="F457" s="318"/>
      <c r="G457" s="318"/>
      <c r="H457" s="281"/>
      <c r="I457" s="69"/>
    </row>
    <row r="458" spans="1:11" ht="10.5" customHeight="1" x14ac:dyDescent="0.2">
      <c r="A458" s="2"/>
      <c r="B458" s="67" t="s">
        <v>257</v>
      </c>
      <c r="C458" s="317">
        <v>36411923.170001306</v>
      </c>
      <c r="D458" s="317">
        <v>12947986.599999975</v>
      </c>
      <c r="E458" s="317">
        <v>49359909.770001277</v>
      </c>
      <c r="F458" s="318"/>
      <c r="G458" s="318">
        <v>268937.2</v>
      </c>
      <c r="H458" s="281">
        <v>0.18488547251043164</v>
      </c>
      <c r="I458" s="69"/>
    </row>
    <row r="459" spans="1:11" ht="10.5" customHeight="1" x14ac:dyDescent="0.2">
      <c r="A459" s="2"/>
      <c r="B459" s="16" t="s">
        <v>258</v>
      </c>
      <c r="C459" s="317">
        <v>6795715.5100000063</v>
      </c>
      <c r="D459" s="317">
        <v>1854052.5200000005</v>
      </c>
      <c r="E459" s="317">
        <v>8649768.0300000086</v>
      </c>
      <c r="F459" s="318"/>
      <c r="G459" s="318">
        <v>27223.96</v>
      </c>
      <c r="H459" s="281">
        <v>0.37397838175282283</v>
      </c>
      <c r="I459" s="69"/>
    </row>
    <row r="460" spans="1:11" ht="10.5" customHeight="1" x14ac:dyDescent="0.2">
      <c r="A460" s="2"/>
      <c r="B460" s="67" t="s">
        <v>259</v>
      </c>
      <c r="C460" s="317">
        <v>26722270.59</v>
      </c>
      <c r="D460" s="317">
        <v>8207093.8399999943</v>
      </c>
      <c r="E460" s="317">
        <v>34929364.429999992</v>
      </c>
      <c r="F460" s="318"/>
      <c r="G460" s="318">
        <v>171829.25</v>
      </c>
      <c r="H460" s="281">
        <v>0.11225763820913537</v>
      </c>
      <c r="I460" s="69"/>
    </row>
    <row r="461" spans="1:11" ht="10.5" customHeight="1" x14ac:dyDescent="0.2">
      <c r="A461" s="2"/>
      <c r="B461" s="67" t="s">
        <v>260</v>
      </c>
      <c r="C461" s="317">
        <v>1027830.7400000099</v>
      </c>
      <c r="D461" s="317">
        <v>2423424.9300000058</v>
      </c>
      <c r="E461" s="317">
        <v>3451255.6700000158</v>
      </c>
      <c r="F461" s="318"/>
      <c r="G461" s="318">
        <v>15344.44</v>
      </c>
      <c r="H461" s="281">
        <v>0.30026106675100706</v>
      </c>
      <c r="I461" s="71"/>
    </row>
    <row r="462" spans="1:11" ht="18.75" customHeight="1" x14ac:dyDescent="0.2">
      <c r="A462" s="2"/>
      <c r="B462" s="67" t="s">
        <v>261</v>
      </c>
      <c r="C462" s="317"/>
      <c r="D462" s="317">
        <v>1459868.6700000018</v>
      </c>
      <c r="E462" s="317">
        <v>1459868.6700000018</v>
      </c>
      <c r="F462" s="318"/>
      <c r="G462" s="318">
        <v>25813.759999999998</v>
      </c>
      <c r="H462" s="281">
        <v>0.23727074573558316</v>
      </c>
      <c r="I462" s="69"/>
    </row>
    <row r="463" spans="1:11" ht="10.5" customHeight="1" x14ac:dyDescent="0.2">
      <c r="A463" s="2"/>
      <c r="B463" s="67" t="s">
        <v>262</v>
      </c>
      <c r="C463" s="317">
        <v>1056655.9899999998</v>
      </c>
      <c r="D463" s="317">
        <v>9236576.9300000221</v>
      </c>
      <c r="E463" s="317">
        <v>10293232.920000022</v>
      </c>
      <c r="F463" s="318"/>
      <c r="G463" s="318">
        <v>33750.67</v>
      </c>
      <c r="H463" s="281">
        <v>0.19350424187062698</v>
      </c>
      <c r="I463" s="69"/>
    </row>
    <row r="464" spans="1:11" ht="10.5" customHeight="1" x14ac:dyDescent="0.2">
      <c r="A464" s="2"/>
      <c r="B464" s="67" t="s">
        <v>264</v>
      </c>
      <c r="C464" s="317"/>
      <c r="D464" s="317">
        <v>33783096.379999779</v>
      </c>
      <c r="E464" s="317">
        <v>33783096.379999779</v>
      </c>
      <c r="F464" s="318"/>
      <c r="G464" s="318">
        <v>136353.84</v>
      </c>
      <c r="H464" s="281">
        <v>0.17595355366037402</v>
      </c>
      <c r="I464" s="69"/>
    </row>
    <row r="465" spans="1:11" ht="10.5" customHeight="1" x14ac:dyDescent="0.2">
      <c r="A465" s="2"/>
      <c r="B465" s="67" t="s">
        <v>263</v>
      </c>
      <c r="C465" s="317"/>
      <c r="D465" s="317"/>
      <c r="E465" s="317"/>
      <c r="F465" s="318"/>
      <c r="G465" s="318"/>
      <c r="H465" s="281"/>
      <c r="I465" s="69"/>
    </row>
    <row r="466" spans="1:11" ht="10.5" customHeight="1" x14ac:dyDescent="0.2">
      <c r="A466" s="2"/>
      <c r="B466" s="29" t="s">
        <v>265</v>
      </c>
      <c r="C466" s="317"/>
      <c r="D466" s="317"/>
      <c r="E466" s="317"/>
      <c r="F466" s="318"/>
      <c r="G466" s="318"/>
      <c r="H466" s="281"/>
      <c r="I466" s="69"/>
    </row>
    <row r="467" spans="1:11" ht="10.5" customHeight="1" x14ac:dyDescent="0.2">
      <c r="A467" s="2"/>
      <c r="B467" s="16" t="s">
        <v>269</v>
      </c>
      <c r="C467" s="317">
        <v>57629.430000000248</v>
      </c>
      <c r="D467" s="317">
        <v>249418.0599999995</v>
      </c>
      <c r="E467" s="317">
        <v>307047.48999999976</v>
      </c>
      <c r="F467" s="318"/>
      <c r="G467" s="318">
        <v>1309.8899999999999</v>
      </c>
      <c r="H467" s="281">
        <v>0.25948271487871621</v>
      </c>
      <c r="I467" s="69"/>
    </row>
    <row r="468" spans="1:11" ht="10.5" customHeight="1" x14ac:dyDescent="0.2">
      <c r="A468" s="2"/>
      <c r="B468" s="16" t="s">
        <v>270</v>
      </c>
      <c r="C468" s="317"/>
      <c r="D468" s="317"/>
      <c r="E468" s="317"/>
      <c r="F468" s="318"/>
      <c r="G468" s="318"/>
      <c r="H468" s="281"/>
      <c r="I468" s="69"/>
    </row>
    <row r="469" spans="1:11" ht="10.5" customHeight="1" x14ac:dyDescent="0.2">
      <c r="A469" s="2"/>
      <c r="B469" s="29" t="s">
        <v>271</v>
      </c>
      <c r="C469" s="317"/>
      <c r="D469" s="317"/>
      <c r="E469" s="317"/>
      <c r="F469" s="318"/>
      <c r="G469" s="318"/>
      <c r="H469" s="281"/>
      <c r="I469" s="71"/>
    </row>
    <row r="470" spans="1:11" s="28" customFormat="1" x14ac:dyDescent="0.2">
      <c r="A470" s="54"/>
      <c r="B470" s="16" t="s">
        <v>272</v>
      </c>
      <c r="C470" s="317"/>
      <c r="D470" s="317">
        <v>14804911.350000048</v>
      </c>
      <c r="E470" s="317">
        <v>14804911.350000048</v>
      </c>
      <c r="F470" s="318"/>
      <c r="G470" s="318">
        <v>58001.65</v>
      </c>
      <c r="H470" s="281">
        <v>0.23949495156752887</v>
      </c>
      <c r="I470" s="70"/>
      <c r="J470" s="5"/>
    </row>
    <row r="471" spans="1:11" s="28" customFormat="1" x14ac:dyDescent="0.2">
      <c r="A471" s="54"/>
      <c r="B471" s="574" t="s">
        <v>458</v>
      </c>
      <c r="C471" s="317"/>
      <c r="D471" s="317"/>
      <c r="E471" s="317"/>
      <c r="F471" s="318"/>
      <c r="G471" s="318"/>
      <c r="H471" s="281"/>
      <c r="I471" s="70"/>
      <c r="J471" s="5"/>
    </row>
    <row r="472" spans="1:11" ht="10.5" customHeight="1" x14ac:dyDescent="0.2">
      <c r="A472" s="2"/>
      <c r="B472" s="16" t="s">
        <v>86</v>
      </c>
      <c r="C472" s="317"/>
      <c r="D472" s="317">
        <v>25635.480000000003</v>
      </c>
      <c r="E472" s="317">
        <v>25635.480000000003</v>
      </c>
      <c r="F472" s="318"/>
      <c r="G472" s="318"/>
      <c r="H472" s="281">
        <v>-0.59083265233157967</v>
      </c>
      <c r="I472" s="69"/>
    </row>
    <row r="473" spans="1:11" s="28" customFormat="1" x14ac:dyDescent="0.2">
      <c r="A473" s="54"/>
      <c r="B473" s="29" t="s">
        <v>155</v>
      </c>
      <c r="C473" s="308">
        <v>198342330.30000004</v>
      </c>
      <c r="D473" s="308">
        <v>511189262.00000405</v>
      </c>
      <c r="E473" s="308">
        <v>709531592.30000412</v>
      </c>
      <c r="F473" s="315"/>
      <c r="G473" s="315">
        <v>3805682.7200000035</v>
      </c>
      <c r="H473" s="186">
        <v>0.15241582166913448</v>
      </c>
      <c r="I473" s="70"/>
      <c r="K473" s="209" t="b">
        <f>IF(ABS(E473-SUM(E456,E458:E465,E467:E468,E470:E472))&lt;0.001,TRUE,FALSE)</f>
        <v>1</v>
      </c>
    </row>
    <row r="474" spans="1:11" ht="18" customHeight="1" x14ac:dyDescent="0.2">
      <c r="A474" s="2"/>
      <c r="B474" s="29" t="s">
        <v>354</v>
      </c>
      <c r="C474" s="306"/>
      <c r="D474" s="306"/>
      <c r="E474" s="306"/>
      <c r="F474" s="313"/>
      <c r="G474" s="313"/>
      <c r="H474" s="185"/>
      <c r="I474" s="69"/>
    </row>
    <row r="475" spans="1:11" ht="14.25" customHeight="1" x14ac:dyDescent="0.2">
      <c r="A475" s="2"/>
      <c r="B475" s="273" t="s">
        <v>43</v>
      </c>
      <c r="C475" s="308">
        <v>16274845.309999987</v>
      </c>
      <c r="D475" s="308">
        <v>10438895.909999996</v>
      </c>
      <c r="E475" s="308">
        <v>26713741.219999984</v>
      </c>
      <c r="F475" s="315"/>
      <c r="G475" s="315">
        <v>139356.85000000003</v>
      </c>
      <c r="H475" s="186">
        <v>0.25165080185390409</v>
      </c>
      <c r="I475" s="69"/>
    </row>
    <row r="476" spans="1:11" ht="19.5" customHeight="1" x14ac:dyDescent="0.2">
      <c r="A476" s="2"/>
      <c r="B476" s="74" t="s">
        <v>162</v>
      </c>
      <c r="C476" s="308"/>
      <c r="D476" s="308"/>
      <c r="E476" s="308"/>
      <c r="F476" s="315"/>
      <c r="G476" s="315"/>
      <c r="H476" s="186"/>
      <c r="I476" s="69"/>
    </row>
    <row r="477" spans="1:11" ht="15" customHeight="1" x14ac:dyDescent="0.2">
      <c r="A477" s="2"/>
      <c r="B477" s="37" t="s">
        <v>20</v>
      </c>
      <c r="C477" s="306">
        <v>3454.41</v>
      </c>
      <c r="D477" s="306">
        <v>8738.27</v>
      </c>
      <c r="E477" s="306">
        <v>12192.68</v>
      </c>
      <c r="F477" s="313"/>
      <c r="G477" s="313">
        <v>13.83</v>
      </c>
      <c r="H477" s="185">
        <v>-0.35188549765209798</v>
      </c>
      <c r="I477" s="69"/>
    </row>
    <row r="478" spans="1:11" s="28" customFormat="1" ht="10.5" customHeight="1" x14ac:dyDescent="0.2">
      <c r="A478" s="54"/>
      <c r="B478" s="75" t="s">
        <v>159</v>
      </c>
      <c r="C478" s="306">
        <v>13313611.890000051</v>
      </c>
      <c r="D478" s="306">
        <v>123144494.82999991</v>
      </c>
      <c r="E478" s="306">
        <v>136458106.71999997</v>
      </c>
      <c r="F478" s="313"/>
      <c r="G478" s="313">
        <v>467472.59000000014</v>
      </c>
      <c r="H478" s="185">
        <v>0.19184198601549962</v>
      </c>
      <c r="I478" s="70"/>
    </row>
    <row r="479" spans="1:11" ht="10.5" customHeight="1" x14ac:dyDescent="0.2">
      <c r="A479" s="2"/>
      <c r="B479" s="75" t="s">
        <v>26</v>
      </c>
      <c r="C479" s="306">
        <v>4367093.9800000004</v>
      </c>
      <c r="D479" s="306">
        <v>70835230.389999732</v>
      </c>
      <c r="E479" s="306">
        <v>75202324.369999737</v>
      </c>
      <c r="F479" s="313"/>
      <c r="G479" s="313">
        <v>391706.43000000028</v>
      </c>
      <c r="H479" s="185">
        <v>0.25117346973212351</v>
      </c>
      <c r="I479" s="69"/>
    </row>
    <row r="480" spans="1:11" ht="10.5" customHeight="1" x14ac:dyDescent="0.2">
      <c r="A480" s="2"/>
      <c r="B480" s="75" t="s">
        <v>27</v>
      </c>
      <c r="C480" s="306">
        <v>13067618.209999988</v>
      </c>
      <c r="D480" s="306">
        <v>220972444.73000127</v>
      </c>
      <c r="E480" s="306">
        <v>234040062.94000125</v>
      </c>
      <c r="F480" s="313"/>
      <c r="G480" s="313">
        <v>1174843.8100000022</v>
      </c>
      <c r="H480" s="185">
        <v>0.18542127993582369</v>
      </c>
      <c r="I480" s="69"/>
    </row>
    <row r="481" spans="1:11" ht="10.5" customHeight="1" x14ac:dyDescent="0.2">
      <c r="A481" s="2"/>
      <c r="B481" s="75" t="s">
        <v>274</v>
      </c>
      <c r="C481" s="306">
        <v>363886.4699999998</v>
      </c>
      <c r="D481" s="306">
        <v>5483337.8500000071</v>
      </c>
      <c r="E481" s="306">
        <v>5847224.3200000068</v>
      </c>
      <c r="F481" s="313"/>
      <c r="G481" s="313">
        <v>39984.790000000015</v>
      </c>
      <c r="H481" s="185">
        <v>0.19026355191971689</v>
      </c>
      <c r="I481" s="69"/>
    </row>
    <row r="482" spans="1:11" ht="10.5" customHeight="1" x14ac:dyDescent="0.2">
      <c r="A482" s="2"/>
      <c r="B482" s="75" t="s">
        <v>273</v>
      </c>
      <c r="C482" s="306"/>
      <c r="D482" s="306">
        <v>11250</v>
      </c>
      <c r="E482" s="306">
        <v>11250</v>
      </c>
      <c r="F482" s="313"/>
      <c r="G482" s="313">
        <v>9900</v>
      </c>
      <c r="H482" s="185">
        <v>-0.52626592272870831</v>
      </c>
      <c r="I482" s="69"/>
    </row>
    <row r="483" spans="1:11" ht="10.5" customHeight="1" x14ac:dyDescent="0.2">
      <c r="A483" s="2"/>
      <c r="B483" s="75" t="s">
        <v>49</v>
      </c>
      <c r="C483" s="306">
        <v>-4970.4400000000005</v>
      </c>
      <c r="D483" s="306">
        <v>43567216.692105047</v>
      </c>
      <c r="E483" s="306">
        <v>43562246.25210505</v>
      </c>
      <c r="F483" s="313"/>
      <c r="G483" s="313">
        <v>138962.28000000009</v>
      </c>
      <c r="H483" s="185">
        <v>0.14250733562284879</v>
      </c>
      <c r="I483" s="69"/>
    </row>
    <row r="484" spans="1:11" ht="10.5" customHeight="1" x14ac:dyDescent="0.2">
      <c r="A484" s="2"/>
      <c r="B484" s="37" t="s">
        <v>349</v>
      </c>
      <c r="C484" s="305"/>
      <c r="D484" s="306">
        <v>4924546.0993040018</v>
      </c>
      <c r="E484" s="306">
        <v>4924546.0993040018</v>
      </c>
      <c r="F484" s="313"/>
      <c r="G484" s="313"/>
      <c r="H484" s="185"/>
      <c r="I484" s="69"/>
    </row>
    <row r="485" spans="1:11" x14ac:dyDescent="0.2">
      <c r="A485" s="2"/>
      <c r="B485" s="574" t="s">
        <v>459</v>
      </c>
      <c r="C485" s="306"/>
      <c r="D485" s="306">
        <v>80590.41</v>
      </c>
      <c r="E485" s="306">
        <v>80590.41</v>
      </c>
      <c r="F485" s="313"/>
      <c r="G485" s="313"/>
      <c r="H485" s="185"/>
      <c r="I485" s="69"/>
    </row>
    <row r="486" spans="1:11" x14ac:dyDescent="0.2">
      <c r="A486" s="2"/>
      <c r="B486" s="75" t="s">
        <v>28</v>
      </c>
      <c r="C486" s="306">
        <v>228940.1100000001</v>
      </c>
      <c r="D486" s="306">
        <v>2109094.1100000008</v>
      </c>
      <c r="E486" s="306">
        <v>2338034.2200000011</v>
      </c>
      <c r="F486" s="313"/>
      <c r="G486" s="313">
        <v>3737.62</v>
      </c>
      <c r="H486" s="185">
        <v>-0.62224143608908911</v>
      </c>
      <c r="I486" s="69"/>
    </row>
    <row r="487" spans="1:11" ht="10.5" customHeight="1" x14ac:dyDescent="0.2">
      <c r="A487" s="2"/>
      <c r="B487" s="37" t="s">
        <v>280</v>
      </c>
      <c r="C487" s="306"/>
      <c r="D487" s="306">
        <v>-1829096.2100000016</v>
      </c>
      <c r="E487" s="306">
        <v>-1829096.2100000016</v>
      </c>
      <c r="F487" s="313"/>
      <c r="G487" s="313">
        <v>-11989.460000000001</v>
      </c>
      <c r="H487" s="185">
        <v>0.23155444281139048</v>
      </c>
      <c r="I487" s="69"/>
    </row>
    <row r="488" spans="1:11" ht="10.5" customHeight="1" x14ac:dyDescent="0.2">
      <c r="A488" s="2"/>
      <c r="B488" s="35" t="s">
        <v>160</v>
      </c>
      <c r="C488" s="308">
        <v>31339634.63000004</v>
      </c>
      <c r="D488" s="308">
        <v>469307847.17141002</v>
      </c>
      <c r="E488" s="308">
        <v>500647481.80141008</v>
      </c>
      <c r="F488" s="315"/>
      <c r="G488" s="315">
        <v>2214631.8900000029</v>
      </c>
      <c r="H488" s="186">
        <v>0.19201295243960947</v>
      </c>
      <c r="I488" s="69"/>
      <c r="K488" s="209" t="b">
        <f>IF(ABS(E488-SUM(E477:E487))&lt;0.001,TRUE,FALSE)</f>
        <v>1</v>
      </c>
    </row>
    <row r="489" spans="1:11" ht="10.5" customHeight="1" x14ac:dyDescent="0.2">
      <c r="A489" s="2"/>
      <c r="B489" s="76" t="s">
        <v>33</v>
      </c>
      <c r="C489" s="306"/>
      <c r="D489" s="306">
        <v>332313.86</v>
      </c>
      <c r="E489" s="306">
        <v>332313.86</v>
      </c>
      <c r="F489" s="313"/>
      <c r="G489" s="313"/>
      <c r="H489" s="185">
        <v>0.62112712272571735</v>
      </c>
      <c r="I489" s="69"/>
    </row>
    <row r="490" spans="1:11" x14ac:dyDescent="0.2">
      <c r="A490" s="2"/>
      <c r="B490" s="76" t="s">
        <v>383</v>
      </c>
      <c r="C490" s="306"/>
      <c r="D490" s="306">
        <v>4114282.0318359989</v>
      </c>
      <c r="E490" s="306">
        <v>4114282.0318359989</v>
      </c>
      <c r="F490" s="313"/>
      <c r="G490" s="313"/>
      <c r="H490" s="185"/>
      <c r="I490" s="69"/>
    </row>
    <row r="491" spans="1:11" ht="10.5" customHeight="1" x14ac:dyDescent="0.2">
      <c r="A491" s="2"/>
      <c r="B491" s="76" t="s">
        <v>446</v>
      </c>
      <c r="C491" s="306"/>
      <c r="D491" s="306">
        <v>57787.255230000002</v>
      </c>
      <c r="E491" s="306">
        <v>57787.255230000002</v>
      </c>
      <c r="F491" s="313"/>
      <c r="G491" s="313"/>
      <c r="H491" s="185"/>
      <c r="I491" s="69"/>
    </row>
    <row r="492" spans="1:11" ht="10.5" customHeight="1" x14ac:dyDescent="0.2">
      <c r="A492" s="2"/>
      <c r="B492" s="76" t="s">
        <v>477</v>
      </c>
      <c r="C492" s="306"/>
      <c r="D492" s="306">
        <v>2957525.7486850005</v>
      </c>
      <c r="E492" s="306">
        <v>2957525.7486850005</v>
      </c>
      <c r="F492" s="313"/>
      <c r="G492" s="313">
        <v>12991.927704999993</v>
      </c>
      <c r="H492" s="185"/>
      <c r="I492" s="69"/>
    </row>
    <row r="493" spans="1:11" ht="10.5" customHeight="1" x14ac:dyDescent="0.2">
      <c r="A493" s="2"/>
      <c r="B493" s="76" t="s">
        <v>492</v>
      </c>
      <c r="C493" s="306"/>
      <c r="D493" s="306">
        <v>366078.86312500027</v>
      </c>
      <c r="E493" s="306">
        <v>366078.86312500027</v>
      </c>
      <c r="F493" s="313"/>
      <c r="G493" s="313"/>
      <c r="H493" s="185">
        <v>0.7667084871241554</v>
      </c>
      <c r="I493" s="69"/>
    </row>
    <row r="494" spans="1:11" x14ac:dyDescent="0.2">
      <c r="A494" s="2"/>
      <c r="B494" s="76" t="s">
        <v>439</v>
      </c>
      <c r="C494" s="306"/>
      <c r="D494" s="306">
        <v>19528621.976380002</v>
      </c>
      <c r="E494" s="306">
        <v>19528621.976380002</v>
      </c>
      <c r="F494" s="313"/>
      <c r="G494" s="313"/>
      <c r="H494" s="185">
        <v>0.77436953248654072</v>
      </c>
      <c r="I494" s="69"/>
    </row>
    <row r="495" spans="1:11" x14ac:dyDescent="0.2">
      <c r="A495" s="2"/>
      <c r="B495" s="76" t="s">
        <v>480</v>
      </c>
      <c r="C495" s="306"/>
      <c r="D495" s="306">
        <v>256100.5</v>
      </c>
      <c r="E495" s="306">
        <v>256100.5</v>
      </c>
      <c r="F495" s="313"/>
      <c r="G495" s="313"/>
      <c r="H495" s="185"/>
      <c r="I495" s="69"/>
    </row>
    <row r="496" spans="1:11" s="80" customFormat="1" ht="12.75" x14ac:dyDescent="0.2">
      <c r="A496" s="2"/>
      <c r="B496" s="76" t="s">
        <v>490</v>
      </c>
      <c r="C496" s="306">
        <v>58531.860000000008</v>
      </c>
      <c r="D496" s="306">
        <v>4014494.6999999974</v>
      </c>
      <c r="E496" s="306">
        <v>4073026.5599999973</v>
      </c>
      <c r="F496" s="313"/>
      <c r="G496" s="313">
        <v>14415.15</v>
      </c>
      <c r="H496" s="185"/>
      <c r="I496" s="79"/>
      <c r="J496" s="5"/>
    </row>
    <row r="497" spans="1:12" s="80" customFormat="1" ht="12.75" x14ac:dyDescent="0.2">
      <c r="A497" s="2"/>
      <c r="B497" s="76" t="s">
        <v>494</v>
      </c>
      <c r="C497" s="306"/>
      <c r="D497" s="306">
        <v>504091.21377999999</v>
      </c>
      <c r="E497" s="306">
        <v>504091.21377999999</v>
      </c>
      <c r="F497" s="313"/>
      <c r="G497" s="313"/>
      <c r="H497" s="185"/>
      <c r="I497" s="79"/>
      <c r="J497" s="5"/>
    </row>
    <row r="498" spans="1:12" s="80" customFormat="1" ht="12.75" x14ac:dyDescent="0.2">
      <c r="A498" s="2"/>
      <c r="B498" s="76" t="s">
        <v>499</v>
      </c>
      <c r="C498" s="306"/>
      <c r="D498" s="306">
        <v>401639.52</v>
      </c>
      <c r="E498" s="306">
        <v>401639.52</v>
      </c>
      <c r="F498" s="313"/>
      <c r="G498" s="313">
        <v>408.6</v>
      </c>
      <c r="H498" s="185"/>
      <c r="I498" s="79"/>
      <c r="J498" s="5"/>
    </row>
    <row r="499" spans="1:12" s="80" customFormat="1" ht="12.75" x14ac:dyDescent="0.2">
      <c r="A499" s="2"/>
      <c r="B499" s="73" t="s">
        <v>158</v>
      </c>
      <c r="C499" s="306"/>
      <c r="D499" s="306">
        <v>91553.07</v>
      </c>
      <c r="E499" s="306">
        <v>91553.07</v>
      </c>
      <c r="F499" s="313"/>
      <c r="G499" s="313"/>
      <c r="H499" s="185"/>
      <c r="I499" s="79"/>
      <c r="J499" s="5"/>
    </row>
    <row r="500" spans="1:12" ht="16.5" customHeight="1" x14ac:dyDescent="0.2">
      <c r="A500" s="77"/>
      <c r="B500" s="78" t="s">
        <v>297</v>
      </c>
      <c r="C500" s="308">
        <v>47673011.800000027</v>
      </c>
      <c r="D500" s="308">
        <v>512371231.82044607</v>
      </c>
      <c r="E500" s="308">
        <v>560044243.62044609</v>
      </c>
      <c r="F500" s="315"/>
      <c r="G500" s="315">
        <v>2381804.4177050032</v>
      </c>
      <c r="H500" s="186">
        <v>0.22886931283037337</v>
      </c>
      <c r="I500" s="69"/>
      <c r="K500" s="209" t="b">
        <f>IF(ABS(E500-SUM(E475,E488,E489:E499))&lt;0.001,TRUE,FALSE)</f>
        <v>1</v>
      </c>
      <c r="L500" s="164"/>
    </row>
    <row r="501" spans="1:12" ht="12" customHeight="1" x14ac:dyDescent="0.2">
      <c r="A501" s="2"/>
      <c r="B501" s="76" t="s">
        <v>80</v>
      </c>
      <c r="C501" s="306"/>
      <c r="D501" s="306">
        <v>577339676.88999903</v>
      </c>
      <c r="E501" s="306">
        <v>577339676.88999903</v>
      </c>
      <c r="F501" s="313"/>
      <c r="G501" s="313"/>
      <c r="H501" s="185">
        <v>0.17765220111307967</v>
      </c>
      <c r="I501" s="69"/>
    </row>
    <row r="502" spans="1:12" ht="12" customHeight="1" x14ac:dyDescent="0.2">
      <c r="A502" s="2"/>
      <c r="B502" s="76" t="s">
        <v>81</v>
      </c>
      <c r="C502" s="306"/>
      <c r="D502" s="306">
        <v>417211997.48000109</v>
      </c>
      <c r="E502" s="306">
        <v>417211997.48000109</v>
      </c>
      <c r="F502" s="313"/>
      <c r="G502" s="313"/>
      <c r="H502" s="185">
        <v>0.21088276582412502</v>
      </c>
      <c r="I502" s="69"/>
    </row>
    <row r="503" spans="1:12" ht="12" customHeight="1" x14ac:dyDescent="0.2">
      <c r="A503" s="2"/>
      <c r="B503" s="76" t="s">
        <v>438</v>
      </c>
      <c r="C503" s="306"/>
      <c r="D503" s="306">
        <v>38460480.400000036</v>
      </c>
      <c r="E503" s="306">
        <v>38460480.400000036</v>
      </c>
      <c r="F503" s="313"/>
      <c r="G503" s="313"/>
      <c r="H503" s="185">
        <v>0.23385818970087935</v>
      </c>
      <c r="I503" s="69"/>
    </row>
    <row r="504" spans="1:12" ht="12" customHeight="1" x14ac:dyDescent="0.2">
      <c r="A504" s="2"/>
      <c r="B504" s="76" t="s">
        <v>78</v>
      </c>
      <c r="C504" s="306"/>
      <c r="D504" s="306"/>
      <c r="E504" s="306"/>
      <c r="F504" s="313"/>
      <c r="G504" s="313"/>
      <c r="H504" s="185"/>
      <c r="I504" s="69"/>
    </row>
    <row r="505" spans="1:12" ht="12" customHeight="1" x14ac:dyDescent="0.2">
      <c r="A505" s="2"/>
      <c r="B505" s="76" t="s">
        <v>76</v>
      </c>
      <c r="C505" s="306"/>
      <c r="D505" s="306"/>
      <c r="E505" s="306"/>
      <c r="F505" s="313"/>
      <c r="G505" s="313"/>
      <c r="H505" s="185"/>
      <c r="I505" s="69"/>
    </row>
    <row r="506" spans="1:12" ht="12" customHeight="1" x14ac:dyDescent="0.2">
      <c r="A506" s="2"/>
      <c r="B506" s="76" t="s">
        <v>77</v>
      </c>
      <c r="C506" s="306"/>
      <c r="D506" s="306"/>
      <c r="E506" s="306"/>
      <c r="F506" s="313"/>
      <c r="G506" s="313"/>
      <c r="H506" s="185"/>
      <c r="I506" s="69"/>
      <c r="K506" s="209"/>
    </row>
    <row r="507" spans="1:12" s="28" customFormat="1" ht="18.75" customHeight="1" x14ac:dyDescent="0.2">
      <c r="A507" s="2"/>
      <c r="B507" s="83" t="s">
        <v>277</v>
      </c>
      <c r="C507" s="308"/>
      <c r="D507" s="308">
        <v>1033012154.7700002</v>
      </c>
      <c r="E507" s="308">
        <v>1033012154.7700002</v>
      </c>
      <c r="F507" s="315"/>
      <c r="G507" s="315"/>
      <c r="H507" s="186">
        <v>0.19289713980224277</v>
      </c>
      <c r="I507" s="70"/>
      <c r="J507" s="5"/>
      <c r="K507" s="209" t="b">
        <f>IF(ABS(E507-SUM(E501:E506))&lt;0.001,TRUE,FALSE)</f>
        <v>1</v>
      </c>
    </row>
    <row r="508" spans="1:12" ht="10.5" customHeight="1" x14ac:dyDescent="0.2">
      <c r="A508" s="54"/>
      <c r="B508" s="52" t="s">
        <v>157</v>
      </c>
      <c r="C508" s="308">
        <v>1249708722.7499936</v>
      </c>
      <c r="D508" s="308">
        <v>5127007963.4642534</v>
      </c>
      <c r="E508" s="308">
        <v>6376716686.2142467</v>
      </c>
      <c r="F508" s="315">
        <v>196373147.754475</v>
      </c>
      <c r="G508" s="315">
        <v>26153463.598889019</v>
      </c>
      <c r="H508" s="186">
        <v>0.173433254572398</v>
      </c>
      <c r="I508" s="69"/>
      <c r="K508" s="209" t="b">
        <f>IF(ABS(E508-SUM(E421,E407,E452:E453,E473,E474,E475,E488:E499,E507))&lt;0.001,TRUE,FALSE)</f>
        <v>1</v>
      </c>
    </row>
    <row r="509" spans="1:12" ht="10.5" customHeight="1" x14ac:dyDescent="0.2">
      <c r="A509" s="2"/>
      <c r="B509" s="167" t="s">
        <v>181</v>
      </c>
      <c r="C509" s="319"/>
      <c r="D509" s="319">
        <v>9</v>
      </c>
      <c r="E509" s="319">
        <v>9</v>
      </c>
      <c r="F509" s="320"/>
      <c r="G509" s="320"/>
      <c r="H509" s="240"/>
      <c r="I509" s="69"/>
    </row>
    <row r="510" spans="1:12" s="28" customFormat="1" x14ac:dyDescent="0.2">
      <c r="A510" s="2"/>
      <c r="B510" s="168" t="s">
        <v>182</v>
      </c>
      <c r="C510" s="321"/>
      <c r="D510" s="321"/>
      <c r="E510" s="321"/>
      <c r="F510" s="322"/>
      <c r="G510" s="322"/>
      <c r="H510" s="194"/>
      <c r="I510" s="70"/>
      <c r="J510" s="5"/>
    </row>
    <row r="511" spans="1:12" s="28" customFormat="1" ht="12.75" x14ac:dyDescent="0.2">
      <c r="A511" s="54"/>
      <c r="B511" s="212" t="s">
        <v>31</v>
      </c>
      <c r="C511" s="431">
        <v>2264753139.3899927</v>
      </c>
      <c r="D511" s="431">
        <v>6255514399.3705788</v>
      </c>
      <c r="E511" s="431">
        <v>8520267538.7605734</v>
      </c>
      <c r="F511" s="432"/>
      <c r="G511" s="432">
        <v>38755918.201432005</v>
      </c>
      <c r="H511" s="433">
        <v>0.17405237955714981</v>
      </c>
      <c r="I511" s="70"/>
      <c r="J511" s="5"/>
      <c r="K511" s="209" t="b">
        <f>IF(ABS(E511-SUM(E298,E508:E510))&lt;0.001,TRUE,FALSE)</f>
        <v>1</v>
      </c>
    </row>
    <row r="512" spans="1:12" s="28" customFormat="1" x14ac:dyDescent="0.2">
      <c r="A512" s="54"/>
      <c r="B512" s="76" t="s">
        <v>13</v>
      </c>
      <c r="C512" s="274"/>
      <c r="D512" s="276"/>
      <c r="E512" s="276"/>
      <c r="F512" s="434"/>
      <c r="G512" s="429"/>
      <c r="H512" s="430"/>
      <c r="I512" s="70"/>
      <c r="J512" s="5"/>
    </row>
    <row r="513" spans="1:11" s="28" customFormat="1" x14ac:dyDescent="0.2">
      <c r="A513" s="54"/>
      <c r="B513" s="76" t="s">
        <v>14</v>
      </c>
      <c r="C513" s="275"/>
      <c r="D513" s="65"/>
      <c r="E513" s="65"/>
      <c r="F513" s="427"/>
      <c r="G513" s="427"/>
      <c r="H513" s="428"/>
      <c r="I513" s="70"/>
      <c r="J513" s="5"/>
    </row>
    <row r="514" spans="1:11" s="28" customFormat="1" ht="12" x14ac:dyDescent="0.2">
      <c r="A514" s="54"/>
      <c r="B514" s="229" t="s">
        <v>248</v>
      </c>
      <c r="C514" s="241"/>
      <c r="D514" s="241"/>
      <c r="E514" s="241"/>
      <c r="F514" s="241"/>
      <c r="G514" s="241"/>
      <c r="H514" s="433"/>
      <c r="I514" s="70"/>
      <c r="K514" s="209" t="b">
        <f>IF(ABS(E514-SUM(E512:E513))&lt;0.001,TRUE,FALSE)</f>
        <v>1</v>
      </c>
    </row>
    <row r="515" spans="1:11" s="28" customFormat="1" ht="12" x14ac:dyDescent="0.2">
      <c r="A515" s="54"/>
      <c r="B515" s="229" t="s">
        <v>298</v>
      </c>
      <c r="C515" s="323"/>
      <c r="D515" s="323">
        <v>42957.81</v>
      </c>
      <c r="E515" s="323">
        <v>42957.81</v>
      </c>
      <c r="F515" s="324"/>
      <c r="G515" s="324"/>
      <c r="H515" s="433">
        <v>0.27796121475573088</v>
      </c>
      <c r="I515" s="70"/>
    </row>
    <row r="516" spans="1:11" s="28" customFormat="1" ht="12" x14ac:dyDescent="0.2">
      <c r="A516" s="54"/>
      <c r="B516" s="229" t="s">
        <v>421</v>
      </c>
      <c r="C516" s="229"/>
      <c r="D516" s="323">
        <v>76988458.21774596</v>
      </c>
      <c r="E516" s="323">
        <v>76988458.21774596</v>
      </c>
      <c r="F516" s="323"/>
      <c r="G516" s="324"/>
      <c r="H516" s="433">
        <v>6.1432279320927652E-2</v>
      </c>
      <c r="I516" s="70"/>
    </row>
    <row r="517" spans="1:11" s="28" customFormat="1" ht="12" hidden="1" x14ac:dyDescent="0.2">
      <c r="A517" s="54"/>
      <c r="B517" s="229" t="s">
        <v>495</v>
      </c>
      <c r="C517" s="323"/>
      <c r="D517" s="323"/>
      <c r="E517" s="323"/>
      <c r="F517" s="323"/>
      <c r="G517" s="324"/>
      <c r="H517" s="433"/>
      <c r="I517" s="70"/>
    </row>
    <row r="518" spans="1:11" s="28" customFormat="1" ht="12" x14ac:dyDescent="0.2">
      <c r="A518" s="54"/>
      <c r="B518" s="229" t="s">
        <v>389</v>
      </c>
      <c r="C518" s="323"/>
      <c r="D518" s="323">
        <v>6132.21</v>
      </c>
      <c r="E518" s="323">
        <v>6132.21</v>
      </c>
      <c r="F518" s="323"/>
      <c r="G518" s="324"/>
      <c r="H518" s="433">
        <v>0.77405832320777646</v>
      </c>
      <c r="I518" s="70"/>
    </row>
    <row r="519" spans="1:11" s="28" customFormat="1" x14ac:dyDescent="0.2">
      <c r="A519" s="54"/>
      <c r="B519" s="265" t="s">
        <v>238</v>
      </c>
      <c r="C519" s="213"/>
      <c r="D519" s="213"/>
      <c r="E519" s="213"/>
      <c r="F519" s="213"/>
      <c r="G519" s="213"/>
      <c r="H519" s="214"/>
      <c r="I519" s="70"/>
    </row>
    <row r="520" spans="1:11" ht="9" customHeight="1" x14ac:dyDescent="0.2">
      <c r="A520" s="54"/>
      <c r="B520" s="265" t="s">
        <v>251</v>
      </c>
      <c r="C520" s="213"/>
      <c r="D520" s="213"/>
      <c r="E520" s="213"/>
      <c r="F520" s="213"/>
      <c r="G520" s="213"/>
      <c r="H520" s="214"/>
      <c r="I520" s="69"/>
    </row>
    <row r="521" spans="1:11" ht="16.5" customHeight="1" x14ac:dyDescent="0.2">
      <c r="A521" s="2"/>
      <c r="B521" s="265" t="s">
        <v>376</v>
      </c>
      <c r="C521" s="213"/>
      <c r="D521" s="213"/>
      <c r="E521" s="213"/>
      <c r="F521" s="165"/>
      <c r="G521" s="165"/>
      <c r="H521" s="215"/>
      <c r="I521" s="85"/>
    </row>
    <row r="522" spans="1:11" x14ac:dyDescent="0.2">
      <c r="B522" s="265" t="s">
        <v>282</v>
      </c>
      <c r="C522" s="85"/>
      <c r="D522" s="85"/>
      <c r="E522" s="86"/>
      <c r="F522" s="5"/>
      <c r="G522" s="5"/>
      <c r="H522" s="5"/>
      <c r="I522" s="8"/>
    </row>
    <row r="523" spans="1:11" ht="15.75" x14ac:dyDescent="0.25">
      <c r="B523" s="7" t="s">
        <v>288</v>
      </c>
      <c r="C523" s="8"/>
      <c r="D523" s="8"/>
      <c r="E523" s="8"/>
      <c r="F523" s="8"/>
      <c r="G523" s="8"/>
      <c r="H523" s="8"/>
    </row>
    <row r="524" spans="1:11" ht="19.5" customHeight="1" x14ac:dyDescent="0.2">
      <c r="B524" s="9"/>
      <c r="C524" s="10" t="str">
        <f>$C$3</f>
        <v>MOIS DE JUILLET 2024</v>
      </c>
      <c r="D524" s="11"/>
      <c r="I524" s="15"/>
    </row>
    <row r="525" spans="1:11" ht="12.75" x14ac:dyDescent="0.2">
      <c r="B525" s="12" t="str">
        <f>B430</f>
        <v xml:space="preserve">             I - ASSURANCE MALADIE : DÉPENSES en milliers d'euros</v>
      </c>
      <c r="C525" s="13"/>
      <c r="D525" s="13"/>
      <c r="E525" s="13"/>
      <c r="F525" s="14"/>
      <c r="G525" s="15"/>
      <c r="H525" s="15"/>
      <c r="I525" s="20"/>
    </row>
    <row r="526" spans="1:11" ht="12.75" customHeight="1" x14ac:dyDescent="0.2">
      <c r="B526" s="831"/>
      <c r="C526" s="832"/>
      <c r="D526" s="87"/>
      <c r="E526" s="601" t="s">
        <v>6</v>
      </c>
      <c r="F526" s="339" t="str">
        <f>$H$5</f>
        <v>GAM</v>
      </c>
      <c r="G526" s="600"/>
      <c r="H526" s="89"/>
      <c r="I526" s="20"/>
    </row>
    <row r="527" spans="1:11" ht="12.75" customHeight="1" x14ac:dyDescent="0.2">
      <c r="B527" s="848" t="s">
        <v>296</v>
      </c>
      <c r="C527" s="849"/>
      <c r="D527" s="90"/>
      <c r="E527" s="301"/>
      <c r="F527" s="239"/>
      <c r="G527" s="199"/>
      <c r="H527" s="90"/>
      <c r="I527" s="20"/>
    </row>
    <row r="528" spans="1:11" ht="22.5" customHeight="1" x14ac:dyDescent="0.2">
      <c r="A528" s="91"/>
      <c r="B528" s="852" t="s">
        <v>295</v>
      </c>
      <c r="C528" s="853"/>
      <c r="D528" s="93"/>
      <c r="E528" s="303"/>
      <c r="F528" s="237"/>
      <c r="G528" s="200"/>
      <c r="H528" s="93"/>
      <c r="I528" s="20"/>
    </row>
    <row r="529" spans="1:11" ht="22.5" customHeight="1" x14ac:dyDescent="0.2">
      <c r="A529" s="91"/>
      <c r="B529" s="92" t="s">
        <v>294</v>
      </c>
      <c r="C529" s="172"/>
      <c r="D529" s="93"/>
      <c r="E529" s="303">
        <v>5643010939.2875891</v>
      </c>
      <c r="F529" s="237">
        <v>-1.1752063282871927E-2</v>
      </c>
      <c r="G529" s="200"/>
      <c r="H529" s="93"/>
      <c r="I529" s="20"/>
      <c r="J529" s="104"/>
      <c r="K529" s="209" t="b">
        <f>IF(ABS(E529-SUM(E530,E535,E547:E548,E551:E556))&lt;0.001,TRUE,FALSE)</f>
        <v>1</v>
      </c>
    </row>
    <row r="530" spans="1:11" ht="15" customHeight="1" x14ac:dyDescent="0.2">
      <c r="B530" s="850" t="s">
        <v>410</v>
      </c>
      <c r="C530" s="851"/>
      <c r="D530" s="90"/>
      <c r="E530" s="303">
        <v>1659916034.6081991</v>
      </c>
      <c r="F530" s="237">
        <v>0.15056419274208377</v>
      </c>
      <c r="G530" s="201"/>
      <c r="H530" s="90"/>
      <c r="I530" s="20"/>
      <c r="J530" s="104"/>
      <c r="K530" s="209" t="b">
        <f>IF(ABS(E530-SUM(E531:E534))&lt;0.001,TRUE,FALSE)</f>
        <v>1</v>
      </c>
    </row>
    <row r="531" spans="1:11" ht="15" customHeight="1" x14ac:dyDescent="0.2">
      <c r="B531" s="846" t="s">
        <v>72</v>
      </c>
      <c r="C531" s="847"/>
      <c r="D531" s="90"/>
      <c r="E531" s="301">
        <v>110197808.02338001</v>
      </c>
      <c r="F531" s="239">
        <v>0.13590400801591773</v>
      </c>
      <c r="G531" s="199"/>
      <c r="H531" s="90"/>
      <c r="I531" s="20"/>
      <c r="J531" s="104"/>
    </row>
    <row r="532" spans="1:11" ht="15" customHeight="1" x14ac:dyDescent="0.2">
      <c r="B532" s="421" t="s">
        <v>404</v>
      </c>
      <c r="C532" s="404"/>
      <c r="D532" s="90"/>
      <c r="E532" s="301">
        <v>636703934.54822874</v>
      </c>
      <c r="F532" s="239">
        <v>-0.50257939854324674</v>
      </c>
      <c r="G532" s="199"/>
      <c r="H532" s="90"/>
      <c r="I532" s="20"/>
      <c r="J532" s="104"/>
    </row>
    <row r="533" spans="1:11" ht="15" customHeight="1" x14ac:dyDescent="0.2">
      <c r="B533" s="421" t="s">
        <v>407</v>
      </c>
      <c r="C533" s="404"/>
      <c r="D533" s="90"/>
      <c r="E533" s="301">
        <v>718466.85303100012</v>
      </c>
      <c r="F533" s="239">
        <v>-0.84902516578904841</v>
      </c>
      <c r="G533" s="199"/>
      <c r="H533" s="90"/>
      <c r="I533" s="20"/>
      <c r="J533" s="104"/>
    </row>
    <row r="534" spans="1:11" ht="15" customHeight="1" x14ac:dyDescent="0.2">
      <c r="B534" s="421" t="s">
        <v>405</v>
      </c>
      <c r="C534" s="404"/>
      <c r="D534" s="90"/>
      <c r="E534" s="301">
        <v>912295825.18355942</v>
      </c>
      <c r="F534" s="239"/>
      <c r="G534" s="199"/>
      <c r="H534" s="90"/>
      <c r="I534" s="20"/>
      <c r="J534" s="104"/>
    </row>
    <row r="535" spans="1:11" ht="15" customHeight="1" x14ac:dyDescent="0.2">
      <c r="B535" s="829" t="s">
        <v>71</v>
      </c>
      <c r="C535" s="830"/>
      <c r="D535" s="90"/>
      <c r="E535" s="303">
        <v>3871297094.9404845</v>
      </c>
      <c r="F535" s="237">
        <v>1.3570019272347356E-2</v>
      </c>
      <c r="G535" s="201"/>
      <c r="H535" s="90"/>
      <c r="I535" s="20"/>
      <c r="J535" s="104"/>
      <c r="K535" s="209" t="b">
        <f>IF(ABS(E535-SUM(E536:E541))&lt;0.001,TRUE,FALSE)</f>
        <v>1</v>
      </c>
    </row>
    <row r="536" spans="1:11" ht="15" customHeight="1" x14ac:dyDescent="0.2">
      <c r="B536" s="846" t="s">
        <v>70</v>
      </c>
      <c r="C536" s="847"/>
      <c r="D536" s="90"/>
      <c r="E536" s="301"/>
      <c r="F536" s="239"/>
      <c r="G536" s="199"/>
      <c r="H536" s="90"/>
      <c r="I536" s="20"/>
      <c r="J536" s="104"/>
    </row>
    <row r="537" spans="1:11" ht="15" customHeight="1" x14ac:dyDescent="0.2">
      <c r="B537" s="846" t="s">
        <v>361</v>
      </c>
      <c r="C537" s="847"/>
      <c r="D537" s="90"/>
      <c r="E537" s="301">
        <v>0</v>
      </c>
      <c r="F537" s="239"/>
      <c r="G537" s="199"/>
      <c r="H537" s="90"/>
      <c r="I537" s="20"/>
      <c r="J537" s="104"/>
    </row>
    <row r="538" spans="1:11" ht="15" customHeight="1" x14ac:dyDescent="0.2">
      <c r="B538" s="844" t="s">
        <v>413</v>
      </c>
      <c r="C538" s="845"/>
      <c r="D538" s="90"/>
      <c r="E538" s="301">
        <v>3128350996.549655</v>
      </c>
      <c r="F538" s="239">
        <v>3.8669660786091464E-2</v>
      </c>
      <c r="G538" s="199"/>
      <c r="H538" s="90"/>
      <c r="I538" s="20"/>
      <c r="J538" s="104"/>
    </row>
    <row r="539" spans="1:11" ht="15" customHeight="1" x14ac:dyDescent="0.2">
      <c r="B539" s="846" t="s">
        <v>357</v>
      </c>
      <c r="C539" s="847"/>
      <c r="D539" s="90"/>
      <c r="E539" s="301">
        <v>583414076.16735101</v>
      </c>
      <c r="F539" s="239">
        <v>0.21067586345934175</v>
      </c>
      <c r="G539" s="199"/>
      <c r="H539" s="90"/>
      <c r="I539" s="20"/>
      <c r="J539" s="104"/>
    </row>
    <row r="540" spans="1:11" ht="15" customHeight="1" x14ac:dyDescent="0.2">
      <c r="B540" s="846" t="s">
        <v>358</v>
      </c>
      <c r="C540" s="847"/>
      <c r="D540" s="90"/>
      <c r="E540" s="301">
        <v>91460191.120136634</v>
      </c>
      <c r="F540" s="239">
        <v>4.8072067800990048E-2</v>
      </c>
      <c r="G540" s="199"/>
      <c r="H540" s="90"/>
      <c r="I540" s="20"/>
      <c r="J540" s="104"/>
    </row>
    <row r="541" spans="1:11" ht="12.75" customHeight="1" x14ac:dyDescent="0.2">
      <c r="B541" s="846" t="s">
        <v>359</v>
      </c>
      <c r="C541" s="847"/>
      <c r="D541" s="90"/>
      <c r="E541" s="301">
        <v>68071831.103342012</v>
      </c>
      <c r="F541" s="239">
        <v>-0.71449725026245081</v>
      </c>
      <c r="G541" s="199"/>
      <c r="H541" s="90"/>
      <c r="I541" s="20"/>
      <c r="J541" s="104"/>
      <c r="K541" s="209" t="b">
        <f>IF(ABS(E541-SUM(E542:E546))&lt;0.001,TRUE,FALSE)</f>
        <v>1</v>
      </c>
    </row>
    <row r="542" spans="1:11" ht="15" customHeight="1" x14ac:dyDescent="0.2">
      <c r="B542" s="812" t="s">
        <v>394</v>
      </c>
      <c r="C542" s="813"/>
      <c r="D542" s="90"/>
      <c r="E542" s="301">
        <v>52927157.595136009</v>
      </c>
      <c r="F542" s="239">
        <v>-0.71145471248372361</v>
      </c>
      <c r="G542" s="199"/>
      <c r="H542" s="90"/>
      <c r="I542" s="20"/>
      <c r="J542" s="104"/>
    </row>
    <row r="543" spans="1:11" ht="15" customHeight="1" x14ac:dyDescent="0.2">
      <c r="B543" s="812" t="s">
        <v>395</v>
      </c>
      <c r="C543" s="813"/>
      <c r="D543" s="90"/>
      <c r="E543" s="301">
        <v>937722.12949999992</v>
      </c>
      <c r="F543" s="239">
        <v>-0.75328213928020804</v>
      </c>
      <c r="G543" s="199"/>
      <c r="H543" s="90"/>
      <c r="I543" s="20"/>
      <c r="J543" s="104"/>
    </row>
    <row r="544" spans="1:11" ht="15" customHeight="1" x14ac:dyDescent="0.2">
      <c r="B544" s="812" t="s">
        <v>396</v>
      </c>
      <c r="C544" s="813"/>
      <c r="D544" s="90"/>
      <c r="E544" s="301">
        <v>2201977.7792789997</v>
      </c>
      <c r="F544" s="239">
        <v>-0.86324454876273138</v>
      </c>
      <c r="G544" s="199"/>
      <c r="H544" s="90"/>
      <c r="I544" s="20"/>
      <c r="J544" s="104"/>
    </row>
    <row r="545" spans="1:11" ht="15" customHeight="1" x14ac:dyDescent="0.2">
      <c r="B545" s="812" t="s">
        <v>397</v>
      </c>
      <c r="C545" s="813"/>
      <c r="D545" s="90"/>
      <c r="E545" s="301">
        <v>283340.77335699997</v>
      </c>
      <c r="F545" s="239">
        <v>-0.83979909395115071</v>
      </c>
      <c r="G545" s="199"/>
      <c r="H545" s="90"/>
      <c r="I545" s="20"/>
      <c r="J545" s="104"/>
    </row>
    <row r="546" spans="1:11" ht="12.75" x14ac:dyDescent="0.2">
      <c r="B546" s="836" t="s">
        <v>406</v>
      </c>
      <c r="C546" s="837"/>
      <c r="D546" s="90"/>
      <c r="E546" s="301">
        <v>11721632.826070003</v>
      </c>
      <c r="F546" s="239">
        <v>-0.64830907339631172</v>
      </c>
      <c r="G546" s="199"/>
      <c r="H546" s="90"/>
      <c r="I546" s="20"/>
      <c r="J546" s="104"/>
    </row>
    <row r="547" spans="1:11" ht="18.75" customHeight="1" x14ac:dyDescent="0.2">
      <c r="B547" s="829" t="s">
        <v>362</v>
      </c>
      <c r="C547" s="830"/>
      <c r="D547" s="90"/>
      <c r="E547" s="303">
        <v>1547880.6900000009</v>
      </c>
      <c r="F547" s="237"/>
      <c r="G547" s="199"/>
      <c r="H547" s="90"/>
      <c r="I547" s="20"/>
      <c r="J547" s="104"/>
      <c r="K547" s="209"/>
    </row>
    <row r="548" spans="1:11" ht="27.75" customHeight="1" x14ac:dyDescent="0.2">
      <c r="B548" s="827" t="s">
        <v>363</v>
      </c>
      <c r="C548" s="843"/>
      <c r="D548" s="90"/>
      <c r="E548" s="303">
        <v>110249929.04890501</v>
      </c>
      <c r="F548" s="237">
        <v>-0.75349112802666374</v>
      </c>
      <c r="G548" s="201"/>
      <c r="H548" s="90"/>
      <c r="I548" s="20"/>
      <c r="J548" s="104"/>
      <c r="K548" s="209" t="b">
        <f>IF(ABS(E548-SUM(E549:E550))&lt;0.001,TRUE,FALSE)</f>
        <v>1</v>
      </c>
    </row>
    <row r="549" spans="1:11" ht="17.25" customHeight="1" x14ac:dyDescent="0.2">
      <c r="B549" s="423" t="s">
        <v>408</v>
      </c>
      <c r="C549" s="405"/>
      <c r="D549" s="90"/>
      <c r="E549" s="301">
        <v>104855166.28712802</v>
      </c>
      <c r="F549" s="239">
        <v>-0.76030599028013901</v>
      </c>
      <c r="G549" s="201"/>
      <c r="H549" s="90"/>
      <c r="I549" s="20"/>
      <c r="J549" s="104"/>
    </row>
    <row r="550" spans="1:11" ht="24" customHeight="1" x14ac:dyDescent="0.2">
      <c r="B550" s="423" t="s">
        <v>409</v>
      </c>
      <c r="C550" s="405"/>
      <c r="D550" s="90"/>
      <c r="E550" s="301">
        <v>5394762.7617770005</v>
      </c>
      <c r="F550" s="239">
        <v>-0.44900887066360573</v>
      </c>
      <c r="G550" s="201"/>
      <c r="H550" s="90"/>
      <c r="I550" s="20"/>
      <c r="J550" s="104"/>
    </row>
    <row r="551" spans="1:11" s="363" customFormat="1" ht="21.75" customHeight="1" x14ac:dyDescent="0.2">
      <c r="A551" s="6"/>
      <c r="B551" s="827" t="s">
        <v>364</v>
      </c>
      <c r="C551" s="843"/>
      <c r="D551" s="90"/>
      <c r="E551" s="301"/>
      <c r="F551" s="239"/>
      <c r="G551" s="199"/>
      <c r="H551" s="90"/>
      <c r="I551" s="362"/>
      <c r="J551" s="359"/>
    </row>
    <row r="552" spans="1:11" s="363" customFormat="1" ht="27" customHeight="1" x14ac:dyDescent="0.2">
      <c r="A552" s="356"/>
      <c r="B552" s="827" t="s">
        <v>365</v>
      </c>
      <c r="C552" s="835"/>
      <c r="D552" s="360"/>
      <c r="E552" s="301"/>
      <c r="F552" s="239"/>
      <c r="G552" s="361"/>
      <c r="H552" s="360"/>
      <c r="I552" s="362"/>
      <c r="J552" s="359"/>
    </row>
    <row r="553" spans="1:11" s="363" customFormat="1" ht="19.5" customHeight="1" x14ac:dyDescent="0.2">
      <c r="A553" s="356"/>
      <c r="B553" s="827" t="s">
        <v>366</v>
      </c>
      <c r="C553" s="835"/>
      <c r="D553" s="360"/>
      <c r="E553" s="301"/>
      <c r="F553" s="239"/>
      <c r="G553" s="361"/>
      <c r="H553" s="360"/>
      <c r="I553" s="362"/>
      <c r="J553" s="359"/>
    </row>
    <row r="554" spans="1:11" s="363" customFormat="1" ht="18.75" customHeight="1" x14ac:dyDescent="0.2">
      <c r="A554" s="356"/>
      <c r="B554" s="827" t="s">
        <v>367</v>
      </c>
      <c r="C554" s="835"/>
      <c r="D554" s="360"/>
      <c r="E554" s="301"/>
      <c r="F554" s="239"/>
      <c r="G554" s="361"/>
      <c r="H554" s="360"/>
      <c r="I554" s="362"/>
      <c r="J554" s="359"/>
    </row>
    <row r="555" spans="1:11" ht="12.75" customHeight="1" x14ac:dyDescent="0.2">
      <c r="A555" s="356"/>
      <c r="B555" s="827" t="s">
        <v>368</v>
      </c>
      <c r="C555" s="828"/>
      <c r="D555" s="360"/>
      <c r="E555" s="301"/>
      <c r="F555" s="239"/>
      <c r="G555" s="361"/>
      <c r="H555" s="360"/>
      <c r="I555" s="20"/>
      <c r="J555" s="104"/>
    </row>
    <row r="556" spans="1:11" s="95" customFormat="1" ht="16.5" customHeight="1" x14ac:dyDescent="0.2">
      <c r="A556" s="6"/>
      <c r="B556" s="827" t="s">
        <v>369</v>
      </c>
      <c r="C556" s="828"/>
      <c r="D556" s="90"/>
      <c r="E556" s="301"/>
      <c r="F556" s="239"/>
      <c r="G556" s="201"/>
      <c r="H556" s="90"/>
      <c r="I556" s="94"/>
      <c r="J556" s="104"/>
    </row>
    <row r="557" spans="1:11" s="95" customFormat="1" ht="16.5" customHeight="1" x14ac:dyDescent="0.2">
      <c r="A557" s="91"/>
      <c r="B557" s="833" t="s">
        <v>66</v>
      </c>
      <c r="C557" s="834"/>
      <c r="D557" s="93"/>
      <c r="E557" s="303">
        <v>314333122.16000217</v>
      </c>
      <c r="F557" s="237">
        <v>9.9747056370767861E-2</v>
      </c>
      <c r="G557" s="200"/>
      <c r="H557" s="93"/>
      <c r="I557" s="94"/>
      <c r="J557" s="104"/>
    </row>
    <row r="558" spans="1:11" ht="16.5" customHeight="1" x14ac:dyDescent="0.2">
      <c r="A558" s="91"/>
      <c r="B558" s="829" t="s">
        <v>375</v>
      </c>
      <c r="C558" s="830"/>
      <c r="D558" s="93"/>
      <c r="E558" s="301">
        <v>310276984.67000341</v>
      </c>
      <c r="F558" s="239">
        <v>9.8334060949480939E-2</v>
      </c>
      <c r="G558" s="200"/>
      <c r="H558" s="93"/>
      <c r="I558" s="20"/>
      <c r="J558" s="104"/>
    </row>
    <row r="559" spans="1:11" ht="13.5" customHeight="1" x14ac:dyDescent="0.2">
      <c r="B559" s="829" t="s">
        <v>236</v>
      </c>
      <c r="C559" s="830"/>
      <c r="D559" s="90"/>
      <c r="E559" s="301">
        <v>-137903</v>
      </c>
      <c r="F559" s="239"/>
      <c r="G559" s="199"/>
      <c r="H559" s="90"/>
      <c r="I559" s="20"/>
      <c r="J559" s="104"/>
    </row>
    <row r="560" spans="1:11" s="95" customFormat="1" ht="16.5" customHeight="1" x14ac:dyDescent="0.2">
      <c r="A560" s="6"/>
      <c r="B560" s="829" t="s">
        <v>316</v>
      </c>
      <c r="C560" s="830"/>
      <c r="D560" s="90"/>
      <c r="E560" s="301">
        <v>-6408</v>
      </c>
      <c r="F560" s="239">
        <v>0.40526315789473677</v>
      </c>
      <c r="G560" s="199"/>
      <c r="H560" s="90"/>
      <c r="I560" s="94"/>
      <c r="J560" s="104"/>
    </row>
    <row r="561" spans="1:11" ht="18" customHeight="1" x14ac:dyDescent="0.2">
      <c r="A561" s="91"/>
      <c r="B561" s="833" t="s">
        <v>67</v>
      </c>
      <c r="C561" s="834"/>
      <c r="D561" s="93"/>
      <c r="E561" s="303">
        <v>55622125.707309686</v>
      </c>
      <c r="F561" s="237">
        <v>0.51372361792878873</v>
      </c>
      <c r="G561" s="200"/>
      <c r="H561" s="93"/>
      <c r="I561" s="20"/>
      <c r="J561" s="104"/>
      <c r="K561" s="209" t="b">
        <f>IF(ABS(E561-SUM(E562:E563))&lt;0.001,TRUE,FALSE)</f>
        <v>1</v>
      </c>
    </row>
    <row r="562" spans="1:11" ht="12.75" x14ac:dyDescent="0.2">
      <c r="B562" s="829" t="s">
        <v>68</v>
      </c>
      <c r="C562" s="830"/>
      <c r="D562" s="90"/>
      <c r="E562" s="301">
        <v>50333222.699999683</v>
      </c>
      <c r="F562" s="239">
        <v>0.55184111004572456</v>
      </c>
      <c r="G562" s="199"/>
      <c r="H562" s="90"/>
      <c r="I562" s="20"/>
      <c r="J562" s="104"/>
    </row>
    <row r="563" spans="1:11" s="95" customFormat="1" ht="12.75" x14ac:dyDescent="0.2">
      <c r="A563" s="6"/>
      <c r="B563" s="829" t="s">
        <v>69</v>
      </c>
      <c r="C563" s="830"/>
      <c r="D563" s="90"/>
      <c r="E563" s="301">
        <v>5288903.0073100077</v>
      </c>
      <c r="F563" s="239">
        <v>0.2269211656304464</v>
      </c>
      <c r="G563" s="199"/>
      <c r="H563" s="90"/>
      <c r="I563" s="94"/>
      <c r="J563" s="104"/>
    </row>
    <row r="564" spans="1:11" ht="31.5" customHeight="1" x14ac:dyDescent="0.2">
      <c r="A564" s="91"/>
      <c r="B564" s="838" t="s">
        <v>293</v>
      </c>
      <c r="C564" s="839"/>
      <c r="D564" s="98"/>
      <c r="E564" s="326">
        <v>6012966187.1549006</v>
      </c>
      <c r="F564" s="243">
        <v>-3.2686514304803849E-3</v>
      </c>
      <c r="G564" s="202"/>
      <c r="H564" s="99"/>
      <c r="I564" s="8"/>
      <c r="K564" s="209" t="b">
        <f>IF(ABS(E564-SUM(E529,E557,E561))&lt;0.001,TRUE,FALSE)</f>
        <v>1</v>
      </c>
    </row>
    <row r="565" spans="1:11" ht="18.75" customHeight="1" x14ac:dyDescent="0.25">
      <c r="B565" s="7" t="s">
        <v>288</v>
      </c>
      <c r="C565" s="8"/>
      <c r="D565" s="8"/>
      <c r="E565" s="8"/>
      <c r="F565" s="8"/>
      <c r="G565" s="8"/>
      <c r="H565" s="8"/>
    </row>
    <row r="566" spans="1:11" ht="19.5" customHeight="1" x14ac:dyDescent="0.2">
      <c r="B566" s="9"/>
      <c r="C566" s="10" t="str">
        <f>$C$3</f>
        <v>MOIS DE JUILLET 2024</v>
      </c>
      <c r="D566" s="11"/>
      <c r="I566" s="5"/>
    </row>
    <row r="567" spans="1:11" ht="12.75" x14ac:dyDescent="0.2">
      <c r="B567" s="12" t="str">
        <f>B525</f>
        <v xml:space="preserve">             I - ASSURANCE MALADIE : DÉPENSES en milliers d'euros</v>
      </c>
      <c r="C567" s="13"/>
      <c r="D567" s="13"/>
      <c r="E567" s="13"/>
      <c r="F567" s="14"/>
      <c r="G567" s="15"/>
      <c r="H567" s="15"/>
      <c r="I567" s="5"/>
    </row>
    <row r="568" spans="1:11" s="104" customFormat="1" ht="13.5" customHeight="1" x14ac:dyDescent="0.2">
      <c r="A568" s="6"/>
      <c r="B568" s="831"/>
      <c r="C568" s="832"/>
      <c r="D568" s="87"/>
      <c r="E568" s="601" t="s">
        <v>6</v>
      </c>
      <c r="F568" s="339" t="str">
        <f>$H$5</f>
        <v>GAM</v>
      </c>
      <c r="G568" s="89"/>
      <c r="H568" s="20"/>
    </row>
    <row r="569" spans="1:11" s="104" customFormat="1" ht="27" customHeight="1" x14ac:dyDescent="0.2">
      <c r="A569" s="6"/>
      <c r="B569" s="840" t="s">
        <v>292</v>
      </c>
      <c r="C569" s="841"/>
      <c r="D569" s="842"/>
      <c r="E569" s="101"/>
      <c r="F569" s="176"/>
      <c r="G569" s="102"/>
      <c r="H569" s="103"/>
    </row>
    <row r="570" spans="1:11" s="104" customFormat="1" ht="32.25" customHeight="1" x14ac:dyDescent="0.2">
      <c r="A570" s="6"/>
      <c r="B570" s="809" t="s">
        <v>291</v>
      </c>
      <c r="C570" s="810"/>
      <c r="D570" s="811"/>
      <c r="E570" s="327">
        <v>1272119401.3403931</v>
      </c>
      <c r="F570" s="177">
        <v>0.15150561186591616</v>
      </c>
      <c r="G570" s="105"/>
      <c r="H570" s="106"/>
      <c r="K570" s="209" t="b">
        <f>IF(ABS(E570-SUM(E571,E585,E593:E594,E598))&lt;0.001,TRUE,FALSE)</f>
        <v>1</v>
      </c>
    </row>
    <row r="571" spans="1:11" s="104" customFormat="1" ht="28.5" customHeight="1" x14ac:dyDescent="0.2">
      <c r="A571" s="6"/>
      <c r="B571" s="800" t="s">
        <v>183</v>
      </c>
      <c r="C571" s="801"/>
      <c r="D571" s="805"/>
      <c r="E571" s="327">
        <v>1048856294.445564</v>
      </c>
      <c r="F571" s="177">
        <v>0.14028574202983513</v>
      </c>
      <c r="G571" s="109"/>
      <c r="H571" s="106"/>
      <c r="K571" s="209" t="b">
        <f>IF(ABS(E571-SUM(E572:E584))&lt;0.001,TRUE,FALSE)</f>
        <v>1</v>
      </c>
    </row>
    <row r="572" spans="1:11" s="104" customFormat="1" ht="12.75" x14ac:dyDescent="0.2">
      <c r="A572" s="6"/>
      <c r="B572" s="806" t="s">
        <v>53</v>
      </c>
      <c r="C572" s="807"/>
      <c r="D572" s="808"/>
      <c r="E572" s="328">
        <v>710835070.0100013</v>
      </c>
      <c r="F572" s="174">
        <v>0.21739501415829765</v>
      </c>
      <c r="G572" s="109"/>
      <c r="H572" s="106"/>
    </row>
    <row r="573" spans="1:11" s="104" customFormat="1" ht="12.75" x14ac:dyDescent="0.2">
      <c r="A573" s="6"/>
      <c r="B573" s="169" t="s">
        <v>360</v>
      </c>
      <c r="C573" s="383"/>
      <c r="D573" s="384"/>
      <c r="E573" s="328">
        <v>118251613.45159994</v>
      </c>
      <c r="F573" s="174">
        <v>-0.2049600477147252</v>
      </c>
      <c r="G573" s="109"/>
      <c r="H573" s="106"/>
    </row>
    <row r="574" spans="1:11" s="104" customFormat="1" ht="42.75" customHeight="1" x14ac:dyDescent="0.2">
      <c r="A574" s="6"/>
      <c r="B574" s="806" t="s">
        <v>429</v>
      </c>
      <c r="C574" s="807"/>
      <c r="D574" s="808"/>
      <c r="E574" s="328">
        <v>39135719.450000152</v>
      </c>
      <c r="F574" s="174">
        <v>0.2111648046156116</v>
      </c>
      <c r="G574" s="109"/>
      <c r="H574" s="106"/>
    </row>
    <row r="575" spans="1:11" s="104" customFormat="1" ht="15" customHeight="1" x14ac:dyDescent="0.2">
      <c r="A575" s="6"/>
      <c r="B575" s="806" t="s">
        <v>54</v>
      </c>
      <c r="C575" s="807"/>
      <c r="D575" s="808"/>
      <c r="E575" s="328">
        <v>2789724.2500000005</v>
      </c>
      <c r="F575" s="174">
        <v>0.32279931851177901</v>
      </c>
      <c r="G575" s="109"/>
      <c r="H575" s="106"/>
    </row>
    <row r="576" spans="1:11" s="104" customFormat="1" ht="15" customHeight="1" x14ac:dyDescent="0.2">
      <c r="A576" s="6"/>
      <c r="B576" s="806" t="s">
        <v>501</v>
      </c>
      <c r="C576" s="807"/>
      <c r="D576" s="808"/>
      <c r="E576" s="328">
        <v>6658185.1800000044</v>
      </c>
      <c r="F576" s="174">
        <v>0.21665282042311862</v>
      </c>
      <c r="G576" s="109"/>
      <c r="H576" s="106"/>
    </row>
    <row r="577" spans="1:11" s="104" customFormat="1" ht="12.75" x14ac:dyDescent="0.2">
      <c r="A577" s="6"/>
      <c r="B577" s="806" t="s">
        <v>302</v>
      </c>
      <c r="C577" s="807"/>
      <c r="D577" s="808"/>
      <c r="E577" s="328">
        <v>1060.1100000000004</v>
      </c>
      <c r="F577" s="174"/>
      <c r="G577" s="109"/>
      <c r="H577" s="106"/>
    </row>
    <row r="578" spans="1:11" s="104" customFormat="1" ht="12.75" x14ac:dyDescent="0.2">
      <c r="A578" s="6"/>
      <c r="B578" s="169" t="s">
        <v>184</v>
      </c>
      <c r="C578" s="170"/>
      <c r="D578" s="171"/>
      <c r="E578" s="328">
        <v>84831331.149999946</v>
      </c>
      <c r="F578" s="174">
        <v>0.28759045367313196</v>
      </c>
      <c r="G578" s="109"/>
      <c r="H578" s="110"/>
    </row>
    <row r="579" spans="1:11" s="104" customFormat="1" ht="12.75" x14ac:dyDescent="0.2">
      <c r="A579" s="6"/>
      <c r="B579" s="395" t="s">
        <v>373</v>
      </c>
      <c r="C579" s="170"/>
      <c r="D579" s="171"/>
      <c r="E579" s="328">
        <v>72422656.649999708</v>
      </c>
      <c r="F579" s="174">
        <v>3.8960849009617826E-2</v>
      </c>
      <c r="G579" s="109"/>
      <c r="H579" s="110"/>
    </row>
    <row r="580" spans="1:11" s="104" customFormat="1" ht="14.25" customHeight="1" x14ac:dyDescent="0.2">
      <c r="A580" s="6"/>
      <c r="B580" s="169" t="s">
        <v>185</v>
      </c>
      <c r="C580" s="170"/>
      <c r="D580" s="171"/>
      <c r="E580" s="328">
        <v>80126.253962999981</v>
      </c>
      <c r="F580" s="174">
        <v>-2.7412696994761565E-2</v>
      </c>
      <c r="G580" s="109"/>
      <c r="H580" s="110"/>
    </row>
    <row r="581" spans="1:11" s="104" customFormat="1" ht="12.75" x14ac:dyDescent="0.2">
      <c r="A581" s="6"/>
      <c r="B581" s="806" t="s">
        <v>186</v>
      </c>
      <c r="C581" s="807"/>
      <c r="D581" s="808"/>
      <c r="E581" s="328">
        <v>13284320.659999993</v>
      </c>
      <c r="F581" s="174">
        <v>0.18888924936752605</v>
      </c>
      <c r="G581" s="109"/>
      <c r="H581" s="110"/>
    </row>
    <row r="582" spans="1:11" s="104" customFormat="1" ht="12.75" x14ac:dyDescent="0.2">
      <c r="A582" s="6"/>
      <c r="B582" s="806" t="s">
        <v>187</v>
      </c>
      <c r="C582" s="807"/>
      <c r="D582" s="808"/>
      <c r="E582" s="328"/>
      <c r="F582" s="174"/>
      <c r="G582" s="109"/>
      <c r="H582" s="106"/>
    </row>
    <row r="583" spans="1:11" s="104" customFormat="1" ht="12.75" x14ac:dyDescent="0.2">
      <c r="A583" s="6"/>
      <c r="B583" s="806" t="s">
        <v>188</v>
      </c>
      <c r="C583" s="807"/>
      <c r="D583" s="808"/>
      <c r="E583" s="328">
        <v>100868.2800000001</v>
      </c>
      <c r="F583" s="174">
        <v>0.27563459698390624</v>
      </c>
      <c r="G583" s="109"/>
      <c r="H583" s="106"/>
    </row>
    <row r="584" spans="1:11" s="104" customFormat="1" ht="21" customHeight="1" x14ac:dyDescent="0.2">
      <c r="A584" s="6"/>
      <c r="B584" s="806" t="s">
        <v>378</v>
      </c>
      <c r="C584" s="807"/>
      <c r="D584" s="808"/>
      <c r="E584" s="328">
        <v>465619</v>
      </c>
      <c r="F584" s="174">
        <v>0.28333333333333344</v>
      </c>
      <c r="G584" s="109"/>
      <c r="H584" s="106"/>
    </row>
    <row r="585" spans="1:11" s="104" customFormat="1" ht="18" customHeight="1" x14ac:dyDescent="0.2">
      <c r="A585" s="6"/>
      <c r="B585" s="800" t="s">
        <v>55</v>
      </c>
      <c r="C585" s="801"/>
      <c r="D585" s="805"/>
      <c r="E585" s="327">
        <v>22925882.494828995</v>
      </c>
      <c r="F585" s="177">
        <v>-8.3536237540550506E-2</v>
      </c>
      <c r="G585" s="108"/>
      <c r="H585" s="106"/>
      <c r="K585" s="209" t="b">
        <f>IF(ABS(E585-SUM(E586,E589,E592))&lt;0.001,TRUE,FALSE)</f>
        <v>1</v>
      </c>
    </row>
    <row r="586" spans="1:11" s="104" customFormat="1" ht="15" customHeight="1" x14ac:dyDescent="0.2">
      <c r="A586" s="6"/>
      <c r="B586" s="824" t="s">
        <v>56</v>
      </c>
      <c r="C586" s="825"/>
      <c r="D586" s="826"/>
      <c r="E586" s="328">
        <v>12411632.070432993</v>
      </c>
      <c r="F586" s="174">
        <v>-8.0416933625000908E-2</v>
      </c>
      <c r="G586" s="109"/>
      <c r="H586" s="106"/>
      <c r="K586" s="209" t="b">
        <f>IF(ABS(E586-SUM(E587:E588))&lt;0.001,TRUE,FALSE)</f>
        <v>1</v>
      </c>
    </row>
    <row r="587" spans="1:11" s="104" customFormat="1" ht="15" customHeight="1" x14ac:dyDescent="0.2">
      <c r="A587" s="6"/>
      <c r="B587" s="806" t="s">
        <v>57</v>
      </c>
      <c r="C587" s="807"/>
      <c r="D587" s="808"/>
      <c r="E587" s="328">
        <v>578542.85999999393</v>
      </c>
      <c r="F587" s="174">
        <v>0.20153157447126624</v>
      </c>
      <c r="G587" s="109"/>
      <c r="H587" s="111"/>
    </row>
    <row r="588" spans="1:11" s="104" customFormat="1" ht="18" customHeight="1" x14ac:dyDescent="0.2">
      <c r="A588" s="24"/>
      <c r="B588" s="806" t="s">
        <v>58</v>
      </c>
      <c r="C588" s="807"/>
      <c r="D588" s="808"/>
      <c r="E588" s="328">
        <v>11833089.210432999</v>
      </c>
      <c r="F588" s="174">
        <v>-9.0847520389849001E-2</v>
      </c>
      <c r="G588" s="109"/>
      <c r="H588" s="112"/>
    </row>
    <row r="589" spans="1:11" s="104" customFormat="1" ht="15" customHeight="1" x14ac:dyDescent="0.2">
      <c r="A589" s="24"/>
      <c r="B589" s="824" t="s">
        <v>379</v>
      </c>
      <c r="C589" s="825"/>
      <c r="D589" s="826"/>
      <c r="E589" s="328">
        <v>10514250.424396003</v>
      </c>
      <c r="F589" s="174">
        <v>-8.7191319021319935E-2</v>
      </c>
      <c r="G589" s="109"/>
      <c r="H589" s="107"/>
      <c r="K589" s="209" t="b">
        <f>IF(ABS(E589-SUM(E590:E591))&lt;0.001,TRUE,FALSE)</f>
        <v>1</v>
      </c>
    </row>
    <row r="590" spans="1:11" s="104" customFormat="1" ht="15" customHeight="1" x14ac:dyDescent="0.2">
      <c r="A590" s="6"/>
      <c r="B590" s="806" t="s">
        <v>372</v>
      </c>
      <c r="C590" s="807"/>
      <c r="D590" s="808"/>
      <c r="E590" s="328"/>
      <c r="F590" s="174"/>
      <c r="G590" s="109"/>
      <c r="H590" s="106"/>
    </row>
    <row r="591" spans="1:11" s="104" customFormat="1" ht="15" customHeight="1" x14ac:dyDescent="0.2">
      <c r="A591" s="6"/>
      <c r="B591" s="806" t="s">
        <v>434</v>
      </c>
      <c r="C591" s="807"/>
      <c r="D591" s="808"/>
      <c r="E591" s="328">
        <v>10514250.424396003</v>
      </c>
      <c r="F591" s="174">
        <v>-8.7191319021319935E-2</v>
      </c>
      <c r="G591" s="109"/>
      <c r="H591" s="111"/>
    </row>
    <row r="592" spans="1:11" s="104" customFormat="1" ht="18" customHeight="1" x14ac:dyDescent="0.2">
      <c r="A592" s="6"/>
      <c r="B592" s="824" t="s">
        <v>180</v>
      </c>
      <c r="C592" s="825"/>
      <c r="D592" s="826"/>
      <c r="E592" s="328"/>
      <c r="F592" s="174"/>
      <c r="G592" s="109"/>
      <c r="H592" s="111"/>
    </row>
    <row r="593" spans="1:11" s="104" customFormat="1" ht="26.25" customHeight="1" x14ac:dyDescent="0.2">
      <c r="A593" s="24"/>
      <c r="B593" s="800" t="s">
        <v>189</v>
      </c>
      <c r="C593" s="801"/>
      <c r="D593" s="805"/>
      <c r="E593" s="327">
        <v>90408758.330000192</v>
      </c>
      <c r="F593" s="177">
        <v>0.2068271267248174</v>
      </c>
      <c r="G593" s="109"/>
      <c r="H593" s="107"/>
    </row>
    <row r="594" spans="1:11" s="104" customFormat="1" ht="17.25" customHeight="1" x14ac:dyDescent="0.2">
      <c r="A594" s="6"/>
      <c r="B594" s="800" t="s">
        <v>190</v>
      </c>
      <c r="C594" s="801"/>
      <c r="D594" s="805"/>
      <c r="E594" s="327">
        <v>119701674.07000002</v>
      </c>
      <c r="F594" s="177">
        <v>0.28667624579757711</v>
      </c>
      <c r="G594" s="109"/>
      <c r="H594" s="106"/>
      <c r="K594" s="209" t="b">
        <f>IF(ABS(E594-SUM(E595:E597))&lt;0.001,TRUE,FALSE)</f>
        <v>1</v>
      </c>
    </row>
    <row r="595" spans="1:11" s="104" customFormat="1" ht="17.25" customHeight="1" x14ac:dyDescent="0.2">
      <c r="A595" s="6"/>
      <c r="B595" s="806" t="s">
        <v>191</v>
      </c>
      <c r="C595" s="807"/>
      <c r="D595" s="808"/>
      <c r="E595" s="328">
        <v>102970926.18000004</v>
      </c>
      <c r="F595" s="174">
        <v>0.3249230311596889</v>
      </c>
      <c r="G595" s="109"/>
      <c r="H595" s="106"/>
    </row>
    <row r="596" spans="1:11" s="104" customFormat="1" ht="17.25" customHeight="1" x14ac:dyDescent="0.2">
      <c r="A596" s="6"/>
      <c r="B596" s="806" t="s">
        <v>392</v>
      </c>
      <c r="C596" s="807"/>
      <c r="D596" s="808"/>
      <c r="E596" s="328">
        <v>39802.439999999988</v>
      </c>
      <c r="F596" s="174">
        <v>-0.1183482846833922</v>
      </c>
      <c r="G596" s="109"/>
      <c r="H596" s="106"/>
    </row>
    <row r="597" spans="1:11" s="104" customFormat="1" ht="33" customHeight="1" x14ac:dyDescent="0.2">
      <c r="A597" s="6"/>
      <c r="B597" s="587" t="s">
        <v>393</v>
      </c>
      <c r="C597" s="383"/>
      <c r="D597" s="384"/>
      <c r="E597" s="328">
        <v>16690945.44999999</v>
      </c>
      <c r="F597" s="174">
        <v>9.3188581994564146E-2</v>
      </c>
      <c r="G597" s="109"/>
      <c r="H597" s="106"/>
    </row>
    <row r="598" spans="1:11" s="104" customFormat="1" ht="32.25" customHeight="1" x14ac:dyDescent="0.2">
      <c r="A598" s="6"/>
      <c r="B598" s="800" t="s">
        <v>82</v>
      </c>
      <c r="C598" s="814"/>
      <c r="D598" s="815"/>
      <c r="E598" s="327">
        <v>-9773208</v>
      </c>
      <c r="F598" s="177">
        <v>0.21616053835574656</v>
      </c>
      <c r="G598" s="102"/>
      <c r="H598" s="106"/>
    </row>
    <row r="599" spans="1:11" s="104" customFormat="1" ht="12.75" customHeight="1" x14ac:dyDescent="0.2">
      <c r="A599" s="24"/>
      <c r="B599" s="809" t="s">
        <v>60</v>
      </c>
      <c r="C599" s="810"/>
      <c r="D599" s="811"/>
      <c r="E599" s="327">
        <v>38961495.061346985</v>
      </c>
      <c r="F599" s="177">
        <v>-0.2532258154051561</v>
      </c>
      <c r="G599" s="105"/>
      <c r="H599" s="107"/>
      <c r="K599" s="209" t="b">
        <f>IF(ABS(E599-SUM(E600:E602))&lt;0.001,TRUE,FALSE)</f>
        <v>1</v>
      </c>
    </row>
    <row r="600" spans="1:11" s="104" customFormat="1" ht="12.75" customHeight="1" x14ac:dyDescent="0.2">
      <c r="A600" s="24"/>
      <c r="B600" s="802" t="s">
        <v>390</v>
      </c>
      <c r="C600" s="803"/>
      <c r="D600" s="804"/>
      <c r="E600" s="328">
        <v>25752590.454401985</v>
      </c>
      <c r="F600" s="174"/>
      <c r="G600" s="105"/>
      <c r="H600" s="107"/>
    </row>
    <row r="601" spans="1:11" s="104" customFormat="1" ht="12.75" x14ac:dyDescent="0.2">
      <c r="A601" s="24"/>
      <c r="B601" s="802" t="s">
        <v>391</v>
      </c>
      <c r="C601" s="803"/>
      <c r="D601" s="804"/>
      <c r="E601" s="328">
        <v>13208904.606945002</v>
      </c>
      <c r="F601" s="174">
        <v>-0.68059261112883918</v>
      </c>
      <c r="G601" s="105"/>
      <c r="H601" s="107"/>
    </row>
    <row r="602" spans="1:11" s="104" customFormat="1" ht="12.75" x14ac:dyDescent="0.2">
      <c r="A602" s="24"/>
      <c r="B602" s="802" t="s">
        <v>462</v>
      </c>
      <c r="C602" s="803"/>
      <c r="D602" s="804"/>
      <c r="E602" s="328"/>
      <c r="F602" s="174"/>
      <c r="G602" s="105"/>
      <c r="H602" s="107"/>
    </row>
    <row r="603" spans="1:11" s="359" customFormat="1" ht="12.75" hidden="1" x14ac:dyDescent="0.2">
      <c r="A603" s="6"/>
      <c r="B603" s="809"/>
      <c r="C603" s="810"/>
      <c r="D603" s="811"/>
      <c r="E603" s="327"/>
      <c r="F603" s="177"/>
      <c r="G603" s="109"/>
      <c r="H603" s="106"/>
    </row>
    <row r="604" spans="1:11" s="359" customFormat="1" ht="32.25" customHeight="1" x14ac:dyDescent="0.2">
      <c r="A604" s="356"/>
      <c r="B604" s="809" t="s">
        <v>481</v>
      </c>
      <c r="C604" s="810"/>
      <c r="D604" s="811"/>
      <c r="E604" s="327"/>
      <c r="F604" s="327"/>
      <c r="G604" s="357"/>
      <c r="H604" s="358"/>
    </row>
    <row r="605" spans="1:11" s="359" customFormat="1" ht="24.75" customHeight="1" x14ac:dyDescent="0.2">
      <c r="A605" s="356"/>
      <c r="B605" s="809" t="s">
        <v>482</v>
      </c>
      <c r="C605" s="816"/>
      <c r="D605" s="817"/>
      <c r="E605" s="328"/>
      <c r="F605" s="174"/>
      <c r="G605" s="357"/>
      <c r="H605" s="358"/>
    </row>
    <row r="606" spans="1:11" s="359" customFormat="1" ht="21" customHeight="1" x14ac:dyDescent="0.2">
      <c r="A606" s="356"/>
      <c r="B606" s="809" t="s">
        <v>342</v>
      </c>
      <c r="C606" s="816"/>
      <c r="D606" s="817"/>
      <c r="E606" s="327">
        <v>336019262.14296186</v>
      </c>
      <c r="F606" s="177">
        <v>4.5502315574809105E-2</v>
      </c>
      <c r="G606" s="357"/>
      <c r="H606" s="358"/>
      <c r="K606" s="209" t="b">
        <f>IF(ABS(E606-SUM(E607,E616))&lt;0.001,TRUE,FALSE)</f>
        <v>1</v>
      </c>
    </row>
    <row r="607" spans="1:11" s="104" customFormat="1" ht="18" customHeight="1" x14ac:dyDescent="0.2">
      <c r="A607" s="356"/>
      <c r="B607" s="800" t="s">
        <v>61</v>
      </c>
      <c r="C607" s="801"/>
      <c r="D607" s="805"/>
      <c r="E607" s="327">
        <v>82246676.959623069</v>
      </c>
      <c r="F607" s="177">
        <v>-0.11988794031346728</v>
      </c>
      <c r="G607" s="357"/>
      <c r="H607" s="358"/>
      <c r="K607" s="209" t="b">
        <f>IF(ABS(E607-SUM(E608:E615))&lt;0.001,TRUE,FALSE)</f>
        <v>1</v>
      </c>
    </row>
    <row r="608" spans="1:11" s="104" customFormat="1" ht="15" customHeight="1" x14ac:dyDescent="0.2">
      <c r="A608" s="6"/>
      <c r="B608" s="806" t="s">
        <v>471</v>
      </c>
      <c r="C608" s="807"/>
      <c r="D608" s="808"/>
      <c r="E608" s="328">
        <v>5866.25</v>
      </c>
      <c r="F608" s="174"/>
      <c r="G608" s="108"/>
      <c r="H608" s="106"/>
    </row>
    <row r="609" spans="1:11" s="104" customFormat="1" ht="15" customHeight="1" x14ac:dyDescent="0.2">
      <c r="A609" s="6"/>
      <c r="B609" s="806" t="s">
        <v>473</v>
      </c>
      <c r="C609" s="807"/>
      <c r="D609" s="808"/>
      <c r="E609" s="328">
        <v>81451731.432969987</v>
      </c>
      <c r="F609" s="174">
        <v>-9.3316756098877351E-2</v>
      </c>
      <c r="G609" s="108"/>
      <c r="H609" s="106"/>
    </row>
    <row r="610" spans="1:11" s="104" customFormat="1" ht="15" customHeight="1" x14ac:dyDescent="0.2">
      <c r="A610" s="6"/>
      <c r="B610" s="806" t="s">
        <v>430</v>
      </c>
      <c r="C610" s="807"/>
      <c r="D610" s="808"/>
      <c r="E610" s="328"/>
      <c r="F610" s="174"/>
      <c r="G610" s="108"/>
      <c r="H610" s="106"/>
    </row>
    <row r="611" spans="1:11" s="104" customFormat="1" ht="12.75" customHeight="1" x14ac:dyDescent="0.2">
      <c r="A611" s="6"/>
      <c r="B611" s="806" t="s">
        <v>469</v>
      </c>
      <c r="C611" s="807"/>
      <c r="D611" s="808"/>
      <c r="E611" s="328"/>
      <c r="F611" s="174"/>
      <c r="G611" s="109"/>
      <c r="H611" s="106"/>
    </row>
    <row r="612" spans="1:11" s="104" customFormat="1" ht="12.75" customHeight="1" x14ac:dyDescent="0.2">
      <c r="A612" s="6"/>
      <c r="B612" s="806" t="s">
        <v>399</v>
      </c>
      <c r="C612" s="807"/>
      <c r="D612" s="808"/>
      <c r="E612" s="328">
        <v>0</v>
      </c>
      <c r="F612" s="174">
        <v>-1</v>
      </c>
      <c r="G612" s="109"/>
      <c r="H612" s="106"/>
    </row>
    <row r="613" spans="1:11" s="104" customFormat="1" ht="12.75" customHeight="1" x14ac:dyDescent="0.2">
      <c r="A613" s="6"/>
      <c r="B613" s="806" t="s">
        <v>400</v>
      </c>
      <c r="C613" s="807"/>
      <c r="D613" s="808"/>
      <c r="E613" s="328"/>
      <c r="F613" s="174"/>
      <c r="G613" s="102"/>
      <c r="H613" s="106"/>
    </row>
    <row r="614" spans="1:11" s="104" customFormat="1" ht="12.75" customHeight="1" x14ac:dyDescent="0.2">
      <c r="A614" s="6"/>
      <c r="B614" s="802" t="s">
        <v>443</v>
      </c>
      <c r="C614" s="803"/>
      <c r="D614" s="804"/>
      <c r="E614" s="328">
        <v>743451.54665299971</v>
      </c>
      <c r="F614" s="174">
        <v>-0.79255543543880358</v>
      </c>
      <c r="G614" s="102"/>
      <c r="H614" s="106"/>
    </row>
    <row r="615" spans="1:11" s="104" customFormat="1" ht="11.25" customHeight="1" x14ac:dyDescent="0.2">
      <c r="A615" s="6"/>
      <c r="B615" s="802" t="s">
        <v>401</v>
      </c>
      <c r="C615" s="803"/>
      <c r="D615" s="804"/>
      <c r="E615" s="328">
        <v>45627.729999999996</v>
      </c>
      <c r="F615" s="174">
        <v>0.27456138856167378</v>
      </c>
      <c r="G615" s="102"/>
      <c r="H615" s="106"/>
    </row>
    <row r="616" spans="1:11" s="104" customFormat="1" ht="18.75" customHeight="1" x14ac:dyDescent="0.2">
      <c r="A616" s="6"/>
      <c r="B616" s="800" t="s">
        <v>62</v>
      </c>
      <c r="C616" s="801"/>
      <c r="D616" s="805"/>
      <c r="E616" s="327">
        <v>253772585.18333876</v>
      </c>
      <c r="F616" s="177">
        <v>0.11330714032935085</v>
      </c>
      <c r="G616" s="109"/>
      <c r="H616" s="113"/>
      <c r="K616" s="209" t="b">
        <f>IF(ABS(E616-SUM(E617:E625))&lt;0.001,TRUE,FALSE)</f>
        <v>1</v>
      </c>
    </row>
    <row r="617" spans="1:11" s="104" customFormat="1" ht="12.75" customHeight="1" x14ac:dyDescent="0.2">
      <c r="A617" s="6"/>
      <c r="B617" s="806" t="s">
        <v>470</v>
      </c>
      <c r="C617" s="807"/>
      <c r="D617" s="808"/>
      <c r="E617" s="328">
        <v>124002021.82241309</v>
      </c>
      <c r="F617" s="174">
        <v>-0.19816073059535233</v>
      </c>
      <c r="G617" s="109"/>
      <c r="H617" s="113"/>
    </row>
    <row r="618" spans="1:11" s="104" customFormat="1" ht="12.75" customHeight="1" x14ac:dyDescent="0.2">
      <c r="A618" s="6"/>
      <c r="B618" s="806" t="s">
        <v>474</v>
      </c>
      <c r="C618" s="807"/>
      <c r="D618" s="808"/>
      <c r="E618" s="328">
        <v>100484424.09559599</v>
      </c>
      <c r="F618" s="174"/>
      <c r="G618" s="109"/>
      <c r="H618" s="113"/>
    </row>
    <row r="619" spans="1:11" s="104" customFormat="1" ht="12.75" customHeight="1" x14ac:dyDescent="0.2">
      <c r="A619" s="6"/>
      <c r="B619" s="806" t="s">
        <v>402</v>
      </c>
      <c r="C619" s="807"/>
      <c r="D619" s="808"/>
      <c r="E619" s="328">
        <v>33780.749999999993</v>
      </c>
      <c r="F619" s="174">
        <v>-0.99796111857606007</v>
      </c>
      <c r="G619" s="109"/>
      <c r="H619" s="113"/>
    </row>
    <row r="620" spans="1:11" s="104" customFormat="1" ht="12.75" customHeight="1" x14ac:dyDescent="0.2">
      <c r="A620" s="6"/>
      <c r="B620" s="806" t="s">
        <v>469</v>
      </c>
      <c r="C620" s="807"/>
      <c r="D620" s="808"/>
      <c r="E620" s="328">
        <v>754082.51</v>
      </c>
      <c r="F620" s="174">
        <v>-0.45455435076773476</v>
      </c>
      <c r="G620" s="109"/>
      <c r="H620" s="113"/>
    </row>
    <row r="621" spans="1:11" s="104" customFormat="1" ht="12.75" customHeight="1" x14ac:dyDescent="0.2">
      <c r="A621" s="6"/>
      <c r="B621" s="806" t="s">
        <v>472</v>
      </c>
      <c r="C621" s="807"/>
      <c r="D621" s="808"/>
      <c r="E621" s="328">
        <v>17528506.220000006</v>
      </c>
      <c r="F621" s="174"/>
      <c r="G621" s="109"/>
      <c r="H621" s="113"/>
    </row>
    <row r="622" spans="1:11" s="104" customFormat="1" ht="12.75" customHeight="1" x14ac:dyDescent="0.2">
      <c r="A622" s="6"/>
      <c r="B622" s="806" t="s">
        <v>399</v>
      </c>
      <c r="C622" s="807"/>
      <c r="D622" s="808"/>
      <c r="E622" s="328">
        <v>8017318.9934640024</v>
      </c>
      <c r="F622" s="174">
        <v>-0.8393864373967721</v>
      </c>
      <c r="G622" s="109"/>
      <c r="H622" s="113"/>
    </row>
    <row r="623" spans="1:11" s="104" customFormat="1" ht="12.75" customHeight="1" x14ac:dyDescent="0.2">
      <c r="A623" s="6"/>
      <c r="B623" s="806" t="s">
        <v>400</v>
      </c>
      <c r="C623" s="807"/>
      <c r="D623" s="808"/>
      <c r="E623" s="328">
        <v>24</v>
      </c>
      <c r="F623" s="174"/>
      <c r="G623" s="109"/>
      <c r="H623" s="113"/>
    </row>
    <row r="624" spans="1:11" s="457" customFormat="1" ht="12.75" customHeight="1" x14ac:dyDescent="0.2">
      <c r="A624" s="6"/>
      <c r="B624" s="169" t="s">
        <v>425</v>
      </c>
      <c r="C624" s="383"/>
      <c r="D624" s="384"/>
      <c r="E624" s="328">
        <v>2383993.6518659983</v>
      </c>
      <c r="F624" s="174">
        <v>-0.1813543068878164</v>
      </c>
      <c r="G624" s="109"/>
      <c r="H624" s="113"/>
    </row>
    <row r="625" spans="1:11" s="457" customFormat="1" ht="21" customHeight="1" x14ac:dyDescent="0.2">
      <c r="A625" s="452"/>
      <c r="B625" s="821" t="s">
        <v>403</v>
      </c>
      <c r="C625" s="822"/>
      <c r="D625" s="823"/>
      <c r="E625" s="453">
        <v>568433.13999999932</v>
      </c>
      <c r="F625" s="454">
        <v>-0.77617074010988474</v>
      </c>
      <c r="G625" s="455"/>
      <c r="H625" s="456"/>
    </row>
    <row r="626" spans="1:11" s="457" customFormat="1" ht="18.75" customHeight="1" x14ac:dyDescent="0.2">
      <c r="A626" s="452"/>
      <c r="B626" s="809" t="s">
        <v>343</v>
      </c>
      <c r="C626" s="810"/>
      <c r="D626" s="810"/>
      <c r="E626" s="458"/>
      <c r="F626" s="459"/>
      <c r="G626" s="460"/>
      <c r="H626" s="461"/>
    </row>
    <row r="627" spans="1:11" s="457" customFormat="1" ht="15" customHeight="1" x14ac:dyDescent="0.2">
      <c r="A627" s="452"/>
      <c r="B627" s="809" t="s">
        <v>344</v>
      </c>
      <c r="C627" s="810"/>
      <c r="D627" s="810"/>
      <c r="E627" s="458">
        <v>21451025.804055989</v>
      </c>
      <c r="F627" s="459">
        <v>7.4352909662187106E-2</v>
      </c>
      <c r="G627" s="460"/>
      <c r="H627" s="461"/>
      <c r="K627" s="209" t="b">
        <f>IF(ABS(E627-SUM(E628:E630))&lt;0.001,TRUE,FALSE)</f>
        <v>1</v>
      </c>
    </row>
    <row r="628" spans="1:11" s="457" customFormat="1" ht="12.75" customHeight="1" x14ac:dyDescent="0.2">
      <c r="A628" s="452"/>
      <c r="B628" s="800" t="s">
        <v>63</v>
      </c>
      <c r="C628" s="801"/>
      <c r="D628" s="801"/>
      <c r="E628" s="453">
        <v>7464386.444055995</v>
      </c>
      <c r="F628" s="454">
        <v>0.25481685559790779</v>
      </c>
      <c r="G628" s="462"/>
      <c r="H628" s="461"/>
    </row>
    <row r="629" spans="1:11" s="602" customFormat="1" ht="22.5" customHeight="1" x14ac:dyDescent="0.2">
      <c r="A629" s="452"/>
      <c r="B629" s="800" t="s">
        <v>64</v>
      </c>
      <c r="C629" s="801"/>
      <c r="D629" s="801"/>
      <c r="E629" s="453">
        <v>13986639.359999994</v>
      </c>
      <c r="F629" s="454">
        <v>7.2006310068330137E-2</v>
      </c>
      <c r="G629" s="462"/>
      <c r="H629" s="461"/>
      <c r="J629" s="457"/>
    </row>
    <row r="630" spans="1:11" s="602" customFormat="1" ht="22.5" customHeight="1" x14ac:dyDescent="0.2">
      <c r="A630" s="452"/>
      <c r="B630" s="800" t="s">
        <v>478</v>
      </c>
      <c r="C630" s="801"/>
      <c r="D630" s="801"/>
      <c r="E630" s="453"/>
      <c r="F630" s="454"/>
      <c r="G630" s="462"/>
      <c r="H630" s="461"/>
      <c r="J630" s="457"/>
    </row>
    <row r="631" spans="1:11" s="602" customFormat="1" ht="22.5" customHeight="1" x14ac:dyDescent="0.2">
      <c r="A631" s="452"/>
      <c r="B631" s="800" t="s">
        <v>479</v>
      </c>
      <c r="C631" s="801"/>
      <c r="D631" s="801"/>
      <c r="E631" s="453"/>
      <c r="F631" s="454"/>
      <c r="G631" s="462"/>
      <c r="H631" s="461"/>
      <c r="J631" s="457"/>
    </row>
    <row r="632" spans="1:11" ht="18.75" customHeight="1" x14ac:dyDescent="0.2">
      <c r="A632" s="463"/>
      <c r="B632" s="818" t="s">
        <v>290</v>
      </c>
      <c r="C632" s="819"/>
      <c r="D632" s="820"/>
      <c r="E632" s="326">
        <v>1668551184.348758</v>
      </c>
      <c r="F632" s="243">
        <v>0.11364518776285037</v>
      </c>
      <c r="G632" s="464"/>
      <c r="H632" s="465"/>
      <c r="I632" s="8"/>
      <c r="K632" s="209" t="b">
        <f>IF(ABS(E632-SUM(E570,E599,E603:E606,E626:E627))&lt;0.001,TRUE,FALSE)</f>
        <v>1</v>
      </c>
    </row>
    <row r="633" spans="1:11" ht="22.5" customHeight="1" x14ac:dyDescent="0.25">
      <c r="B633" s="7" t="s">
        <v>288</v>
      </c>
      <c r="C633" s="8"/>
      <c r="D633" s="8"/>
      <c r="E633" s="8"/>
      <c r="F633" s="115"/>
      <c r="G633" s="115"/>
      <c r="H633" s="115"/>
    </row>
    <row r="634" spans="1:11" ht="19.5" customHeight="1" x14ac:dyDescent="0.2">
      <c r="B634" s="9"/>
      <c r="C634" s="10" t="str">
        <f>$C$3</f>
        <v>MOIS DE JUILLET 2024</v>
      </c>
      <c r="D634" s="11"/>
      <c r="F634" s="116"/>
      <c r="G634" s="116"/>
      <c r="H634" s="116"/>
      <c r="I634" s="15"/>
    </row>
    <row r="635" spans="1:11" ht="12.75" x14ac:dyDescent="0.2">
      <c r="B635" s="12" t="str">
        <f>B567</f>
        <v xml:space="preserve">             I - ASSURANCE MALADIE : DÉPENSES en milliers d'euros</v>
      </c>
      <c r="C635" s="13"/>
      <c r="D635" s="13"/>
      <c r="E635" s="13"/>
      <c r="F635" s="14"/>
      <c r="G635" s="15"/>
      <c r="H635" s="15"/>
      <c r="I635" s="20"/>
    </row>
    <row r="636" spans="1:11" ht="12.75" x14ac:dyDescent="0.2">
      <c r="B636" s="831"/>
      <c r="C636" s="832"/>
      <c r="D636" s="87"/>
      <c r="E636" s="601" t="s">
        <v>6</v>
      </c>
      <c r="F636" s="339" t="str">
        <f>$H$5</f>
        <v>GAM</v>
      </c>
      <c r="G636" s="600"/>
      <c r="H636" s="89"/>
      <c r="I636" s="20"/>
    </row>
    <row r="637" spans="1:11" ht="15.75" customHeight="1" x14ac:dyDescent="0.2">
      <c r="A637" s="114"/>
      <c r="B637" s="126" t="s">
        <v>475</v>
      </c>
      <c r="C637" s="126"/>
      <c r="D637" s="126"/>
      <c r="E637" s="326">
        <v>71199915.727233022</v>
      </c>
      <c r="F637" s="243">
        <v>9.944102180019132E-2</v>
      </c>
      <c r="G637" s="204"/>
      <c r="H637" s="119"/>
      <c r="I637" s="111"/>
      <c r="K637" s="209"/>
    </row>
    <row r="638" spans="1:11" s="121" customFormat="1" ht="17.25" customHeight="1" x14ac:dyDescent="0.2">
      <c r="A638" s="6"/>
      <c r="B638" s="123"/>
      <c r="C638" s="124"/>
      <c r="D638" s="124"/>
      <c r="E638" s="599"/>
      <c r="F638" s="598"/>
      <c r="G638" s="205"/>
      <c r="H638" s="125"/>
      <c r="I638" s="120"/>
      <c r="J638" s="104"/>
    </row>
    <row r="639" spans="1:11" ht="12.75" x14ac:dyDescent="0.2">
      <c r="A639" s="114"/>
      <c r="B639" s="126" t="s">
        <v>30</v>
      </c>
      <c r="C639" s="127"/>
      <c r="D639" s="128"/>
      <c r="E639" s="411">
        <v>7752717287.2308912</v>
      </c>
      <c r="F639" s="412">
        <v>2.0668637133644419E-2</v>
      </c>
      <c r="G639" s="206"/>
      <c r="H639" s="129"/>
      <c r="I639" s="111"/>
      <c r="K639" s="209" t="b">
        <f>IF(ABS(E639-SUM(E564,E632,E637))&lt;0.001,TRUE,FALSE)</f>
        <v>1</v>
      </c>
    </row>
    <row r="640" spans="1:11" ht="12.75" x14ac:dyDescent="0.2">
      <c r="B640" s="218"/>
      <c r="C640" s="127"/>
      <c r="D640" s="127"/>
      <c r="E640" s="409"/>
      <c r="F640" s="410"/>
      <c r="G640" s="206"/>
      <c r="H640" s="130"/>
      <c r="I640" s="111"/>
    </row>
    <row r="641" spans="1:10" ht="12.75" x14ac:dyDescent="0.2">
      <c r="B641" s="126" t="s">
        <v>240</v>
      </c>
      <c r="C641" s="127"/>
      <c r="D641" s="128"/>
      <c r="E641" s="411">
        <v>4874231.1399999987</v>
      </c>
      <c r="F641" s="412">
        <v>4.1988565972643332E-2</v>
      </c>
      <c r="G641" s="206"/>
      <c r="H641" s="129"/>
      <c r="I641" s="111"/>
    </row>
    <row r="642" spans="1:10" s="121" customFormat="1" ht="17.25" customHeight="1" x14ac:dyDescent="0.2">
      <c r="A642" s="6"/>
      <c r="B642" s="216"/>
      <c r="C642" s="573"/>
      <c r="D642" s="573"/>
      <c r="E642" s="402"/>
      <c r="F642" s="209"/>
      <c r="G642" s="206"/>
      <c r="H642" s="129"/>
      <c r="I642" s="120"/>
      <c r="J642" s="104"/>
    </row>
    <row r="643" spans="1:10" ht="12.75" x14ac:dyDescent="0.2">
      <c r="A643" s="114"/>
      <c r="B643" s="126" t="s">
        <v>437</v>
      </c>
      <c r="C643" s="127"/>
      <c r="D643" s="128"/>
      <c r="E643" s="407">
        <v>9495894.879999999</v>
      </c>
      <c r="F643" s="408">
        <v>2.8429963201230812E-3</v>
      </c>
      <c r="G643" s="206"/>
      <c r="H643" s="129"/>
      <c r="I643" s="111"/>
      <c r="J643" s="104"/>
    </row>
    <row r="644" spans="1:10" ht="12.75" customHeight="1" x14ac:dyDescent="0.2">
      <c r="B644" s="216"/>
      <c r="C644" s="217"/>
      <c r="D644" s="584"/>
      <c r="E644" s="402"/>
      <c r="F644" s="209"/>
      <c r="G644" s="173"/>
      <c r="H644" s="130"/>
      <c r="I644" s="111"/>
      <c r="J644" s="104"/>
    </row>
    <row r="645" spans="1:10" ht="12.75" customHeight="1" x14ac:dyDescent="0.2">
      <c r="B645" s="126" t="s">
        <v>19</v>
      </c>
      <c r="C645" s="131"/>
      <c r="D645" s="403"/>
      <c r="E645" s="411"/>
      <c r="F645" s="412"/>
      <c r="G645" s="173"/>
      <c r="H645" s="130"/>
      <c r="I645" s="111"/>
    </row>
    <row r="646" spans="1:10" ht="12.75" customHeight="1" x14ac:dyDescent="0.2">
      <c r="B646" s="216"/>
      <c r="C646" s="217"/>
      <c r="D646" s="584"/>
      <c r="E646" s="208"/>
      <c r="F646" s="209"/>
      <c r="G646" s="173"/>
      <c r="H646" s="130"/>
      <c r="I646" s="111"/>
      <c r="J646" s="104"/>
    </row>
    <row r="647" spans="1:10" ht="12.75" customHeight="1" x14ac:dyDescent="0.2">
      <c r="B647" s="126" t="s">
        <v>44</v>
      </c>
      <c r="C647" s="131"/>
      <c r="D647" s="403"/>
      <c r="E647" s="411"/>
      <c r="F647" s="412"/>
      <c r="G647" s="173"/>
      <c r="H647" s="130"/>
      <c r="I647" s="111"/>
    </row>
    <row r="648" spans="1:10" ht="12.75" customHeight="1" x14ac:dyDescent="0.2">
      <c r="B648" s="216"/>
      <c r="C648" s="217"/>
      <c r="D648" s="584"/>
      <c r="E648" s="208"/>
      <c r="F648" s="209"/>
      <c r="G648" s="173"/>
      <c r="H648" s="130"/>
      <c r="I648" s="111"/>
      <c r="J648" s="104"/>
    </row>
    <row r="649" spans="1:10" ht="12.75" customHeight="1" x14ac:dyDescent="0.2">
      <c r="B649" s="233" t="s">
        <v>42</v>
      </c>
      <c r="C649" s="131"/>
      <c r="D649" s="403"/>
      <c r="E649" s="411"/>
      <c r="F649" s="412"/>
      <c r="G649" s="173"/>
      <c r="H649" s="130"/>
      <c r="I649" s="111"/>
      <c r="J649" s="104"/>
    </row>
    <row r="650" spans="1:10" ht="12.75" customHeight="1" x14ac:dyDescent="0.2">
      <c r="B650" s="149" t="s">
        <v>83</v>
      </c>
      <c r="C650" s="217"/>
      <c r="D650" s="597"/>
      <c r="E650" s="30">
        <v>1867.51</v>
      </c>
      <c r="F650" s="179">
        <v>-0.60326183941059996</v>
      </c>
      <c r="G650" s="173"/>
      <c r="H650" s="130"/>
      <c r="I650" s="111"/>
      <c r="J650" s="104"/>
    </row>
    <row r="651" spans="1:10" ht="16.5" customHeight="1" x14ac:dyDescent="0.2">
      <c r="B651" s="162" t="s">
        <v>84</v>
      </c>
      <c r="C651" s="231"/>
      <c r="D651" s="596"/>
      <c r="E651" s="595"/>
      <c r="F651" s="187"/>
      <c r="G651" s="173"/>
      <c r="H651" s="130"/>
      <c r="I651" s="111"/>
    </row>
    <row r="652" spans="1:10" ht="16.5" hidden="1" customHeight="1" x14ac:dyDescent="0.2">
      <c r="B652" s="71"/>
      <c r="C652" s="217"/>
      <c r="D652" s="584"/>
      <c r="E652" s="254"/>
      <c r="F652" s="255"/>
      <c r="G652" s="173"/>
      <c r="H652" s="130"/>
      <c r="I652" s="111"/>
    </row>
    <row r="653" spans="1:10" ht="16.5" hidden="1" customHeight="1" x14ac:dyDescent="0.2">
      <c r="B653" s="71"/>
      <c r="C653" s="217"/>
      <c r="D653" s="584"/>
      <c r="E653" s="254"/>
      <c r="F653" s="255"/>
      <c r="G653" s="173"/>
      <c r="H653" s="130"/>
      <c r="I653" s="111"/>
    </row>
    <row r="654" spans="1:10" ht="16.5" hidden="1" customHeight="1" x14ac:dyDescent="0.2">
      <c r="B654" s="71"/>
      <c r="C654" s="217"/>
      <c r="D654" s="584"/>
      <c r="E654" s="254"/>
      <c r="F654" s="255"/>
      <c r="G654" s="173"/>
      <c r="H654" s="130"/>
      <c r="I654" s="111"/>
    </row>
    <row r="655" spans="1:10" ht="16.5" hidden="1" customHeight="1" x14ac:dyDescent="0.2">
      <c r="B655" s="71"/>
      <c r="C655" s="217"/>
      <c r="D655" s="584"/>
      <c r="E655" s="254"/>
      <c r="F655" s="255"/>
      <c r="G655" s="173"/>
      <c r="H655" s="130"/>
      <c r="I655" s="111"/>
    </row>
    <row r="656" spans="1:10" ht="16.5" customHeight="1" x14ac:dyDescent="0.2">
      <c r="B656" s="71"/>
      <c r="C656" s="217"/>
      <c r="D656" s="584"/>
      <c r="E656" s="254"/>
      <c r="F656" s="255"/>
      <c r="G656" s="173"/>
      <c r="H656" s="130"/>
      <c r="I656" s="111"/>
    </row>
    <row r="657" spans="1:11" ht="16.5" customHeight="1" x14ac:dyDescent="0.2">
      <c r="B657" s="233" t="s">
        <v>384</v>
      </c>
      <c r="C657" s="131"/>
      <c r="D657" s="403"/>
      <c r="E657" s="411">
        <v>377342175</v>
      </c>
      <c r="F657" s="412">
        <v>0</v>
      </c>
      <c r="G657" s="173"/>
      <c r="H657" s="130"/>
      <c r="I657" s="111"/>
    </row>
    <row r="658" spans="1:11" ht="16.5" customHeight="1" thickBot="1" x14ac:dyDescent="0.25">
      <c r="B658" s="71"/>
      <c r="C658" s="217"/>
      <c r="D658" s="584"/>
      <c r="E658" s="254"/>
      <c r="F658" s="255"/>
      <c r="G658" s="173"/>
      <c r="H658" s="130"/>
      <c r="I658" s="111"/>
    </row>
    <row r="659" spans="1:11" ht="16.5" customHeight="1" thickBot="1" x14ac:dyDescent="0.25">
      <c r="B659" s="133" t="s">
        <v>289</v>
      </c>
      <c r="C659" s="134"/>
      <c r="D659" s="134"/>
      <c r="E659" s="417">
        <v>16741736542.759209</v>
      </c>
      <c r="F659" s="418">
        <v>9.2998674881524579E-2</v>
      </c>
      <c r="G659" s="207"/>
      <c r="H659" s="135"/>
      <c r="I659" s="111"/>
      <c r="K659" s="209" t="b">
        <f>IF(ABS(E659-SUM(E511,E514:E518,m_maladie,E641,E643,E645,E647,E649:E651,E657))&lt;0.001,TRUE,FALSE)</f>
        <v>1</v>
      </c>
    </row>
    <row r="660" spans="1:11" ht="16.5" customHeight="1" x14ac:dyDescent="0.2">
      <c r="I660" s="111"/>
    </row>
    <row r="661" spans="1:11" s="136" customFormat="1" ht="39" customHeight="1" x14ac:dyDescent="0.2">
      <c r="A661" s="6"/>
      <c r="B661" s="5"/>
      <c r="C661" s="3"/>
      <c r="D661" s="3"/>
      <c r="E661" s="3"/>
      <c r="F661" s="3"/>
      <c r="G661" s="3"/>
      <c r="H661" s="3"/>
      <c r="I661" s="85"/>
      <c r="J661" s="104"/>
    </row>
  </sheetData>
  <dataConsolidate/>
  <mergeCells count="93">
    <mergeCell ref="B636:C636"/>
    <mergeCell ref="B561:C561"/>
    <mergeCell ref="B558:C558"/>
    <mergeCell ref="B560:C560"/>
    <mergeCell ref="B572:D572"/>
    <mergeCell ref="B574:D574"/>
    <mergeCell ref="B559:C559"/>
    <mergeCell ref="B586:D586"/>
    <mergeCell ref="B581:D581"/>
    <mergeCell ref="B526:C526"/>
    <mergeCell ref="B541:C541"/>
    <mergeCell ref="B556:C556"/>
    <mergeCell ref="B548:C548"/>
    <mergeCell ref="B544:C544"/>
    <mergeCell ref="B527:C527"/>
    <mergeCell ref="B530:C530"/>
    <mergeCell ref="B547:C547"/>
    <mergeCell ref="B528:C528"/>
    <mergeCell ref="B539:C539"/>
    <mergeCell ref="B538:C538"/>
    <mergeCell ref="B531:C531"/>
    <mergeCell ref="B535:C535"/>
    <mergeCell ref="B536:C536"/>
    <mergeCell ref="B542:C542"/>
    <mergeCell ref="B540:C540"/>
    <mergeCell ref="B537:C537"/>
    <mergeCell ref="B543:C543"/>
    <mergeCell ref="B562:C562"/>
    <mergeCell ref="B570:D570"/>
    <mergeCell ref="B553:C553"/>
    <mergeCell ref="B546:C546"/>
    <mergeCell ref="B564:C564"/>
    <mergeCell ref="B569:D569"/>
    <mergeCell ref="B551:C551"/>
    <mergeCell ref="B552:C552"/>
    <mergeCell ref="B554:C554"/>
    <mergeCell ref="B555:C555"/>
    <mergeCell ref="B563:C563"/>
    <mergeCell ref="B568:C568"/>
    <mergeCell ref="B583:D583"/>
    <mergeCell ref="B584:D584"/>
    <mergeCell ref="B557:C557"/>
    <mergeCell ref="B575:D575"/>
    <mergeCell ref="B576:D576"/>
    <mergeCell ref="B571:D571"/>
    <mergeCell ref="B577:D577"/>
    <mergeCell ref="B591:D591"/>
    <mergeCell ref="B592:D592"/>
    <mergeCell ref="B593:D593"/>
    <mergeCell ref="B594:D594"/>
    <mergeCell ref="B585:D585"/>
    <mergeCell ref="B587:D587"/>
    <mergeCell ref="B588:D588"/>
    <mergeCell ref="B589:D589"/>
    <mergeCell ref="B590:D590"/>
    <mergeCell ref="B632:D632"/>
    <mergeCell ref="B620:D620"/>
    <mergeCell ref="B622:D622"/>
    <mergeCell ref="B623:D623"/>
    <mergeCell ref="B626:D626"/>
    <mergeCell ref="B625:D625"/>
    <mergeCell ref="B627:D627"/>
    <mergeCell ref="B628:D628"/>
    <mergeCell ref="B631:D631"/>
    <mergeCell ref="B545:C545"/>
    <mergeCell ref="B613:D613"/>
    <mergeCell ref="B604:D604"/>
    <mergeCell ref="B582:D582"/>
    <mergeCell ref="B598:D598"/>
    <mergeCell ref="B611:D611"/>
    <mergeCell ref="B612:D612"/>
    <mergeCell ref="B595:D595"/>
    <mergeCell ref="B596:D596"/>
    <mergeCell ref="B608:D608"/>
    <mergeCell ref="B599:D599"/>
    <mergeCell ref="B606:D606"/>
    <mergeCell ref="B605:D605"/>
    <mergeCell ref="B600:D600"/>
    <mergeCell ref="B601:D601"/>
    <mergeCell ref="B609:D609"/>
    <mergeCell ref="B630:D630"/>
    <mergeCell ref="B602:D602"/>
    <mergeCell ref="B615:D615"/>
    <mergeCell ref="B614:D614"/>
    <mergeCell ref="B616:D616"/>
    <mergeCell ref="B617:D617"/>
    <mergeCell ref="B603:D603"/>
    <mergeCell ref="B629:D629"/>
    <mergeCell ref="B621:D621"/>
    <mergeCell ref="B607:D607"/>
    <mergeCell ref="B618:D618"/>
    <mergeCell ref="B619:D619"/>
    <mergeCell ref="B610:D610"/>
  </mergeCells>
  <printOptions headings="1"/>
  <pageMargins left="0.19685039370078741" right="0.19685039370078741" top="0.27559055118110237" bottom="0.19685039370078741" header="0.31496062992125984" footer="0.51181102362204722"/>
  <pageSetup paperSize="9" scale="43" fitToHeight="7" orientation="portrait" r:id="rId1"/>
  <headerFooter alignWithMargins="0">
    <oddFooter xml:space="preserve">&amp;R&amp;8
</oddFooter>
  </headerFooter>
  <rowBreaks count="5" manualBreakCount="5">
    <brk id="156" max="8" man="1"/>
    <brk id="303" max="8" man="1"/>
    <brk id="426" max="8" man="1"/>
    <brk id="522" max="8" man="1"/>
    <brk id="632" max="8"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5">
    <tabColor indexed="45"/>
  </sheetPr>
  <dimension ref="A1:K609"/>
  <sheetViews>
    <sheetView showZeros="0" view="pageBreakPreview" topLeftCell="A450" zoomScale="115" zoomScaleNormal="100" zoomScaleSheetLayoutView="115" workbookViewId="0">
      <selection activeCell="E606" sqref="E606:F606"/>
    </sheetView>
  </sheetViews>
  <sheetFormatPr baseColWidth="10" defaultRowHeight="11.25" x14ac:dyDescent="0.2"/>
  <cols>
    <col min="1" max="1" width="4" style="6" customWidth="1"/>
    <col min="2" max="2" width="64.28515625" style="5" customWidth="1"/>
    <col min="3" max="3" width="15" style="3" bestFit="1" customWidth="1"/>
    <col min="4" max="4" width="15.42578125" style="3" customWidth="1"/>
    <col min="5" max="5" width="15" style="3" customWidth="1"/>
    <col min="6" max="6" width="14.85546875" style="3" bestFit="1" customWidth="1"/>
    <col min="7" max="7" width="13.140625" style="3" bestFit="1" customWidth="1"/>
    <col min="8" max="8" width="6.5703125" style="3" bestFit="1" customWidth="1"/>
    <col min="9" max="9" width="2.5703125" style="3" hidden="1" customWidth="1"/>
    <col min="10" max="10" width="4" style="5" bestFit="1" customWidth="1"/>
    <col min="11" max="16384" width="11.42578125" style="5"/>
  </cols>
  <sheetData>
    <row r="1" spans="1:9" ht="9" customHeight="1" x14ac:dyDescent="0.2">
      <c r="A1" s="1"/>
      <c r="B1" s="43"/>
      <c r="F1" s="5"/>
      <c r="G1" s="5"/>
      <c r="H1" s="5"/>
      <c r="I1" s="4"/>
    </row>
    <row r="2" spans="1:9" ht="18" customHeight="1" x14ac:dyDescent="0.25">
      <c r="B2" s="7" t="s">
        <v>288</v>
      </c>
      <c r="C2" s="8"/>
      <c r="D2" s="8"/>
      <c r="E2" s="8"/>
      <c r="F2" s="8"/>
      <c r="G2" s="8"/>
      <c r="H2" s="8"/>
      <c r="I2" s="8"/>
    </row>
    <row r="3" spans="1:9" ht="12" customHeight="1" x14ac:dyDescent="0.2">
      <c r="B3" s="9"/>
      <c r="C3" s="10" t="str">
        <f>AT_mnt!C3</f>
        <v>MOIS DE JUILLET 2024</v>
      </c>
      <c r="D3" s="11"/>
    </row>
    <row r="4" spans="1:9" ht="14.25" customHeight="1" x14ac:dyDescent="0.2">
      <c r="B4" s="12" t="s">
        <v>275</v>
      </c>
      <c r="C4" s="13"/>
      <c r="D4" s="13"/>
      <c r="E4" s="13"/>
      <c r="F4" s="14"/>
      <c r="G4" s="15"/>
      <c r="H4" s="5"/>
      <c r="I4" s="5"/>
    </row>
    <row r="5" spans="1:9" ht="12" customHeight="1" x14ac:dyDescent="0.2">
      <c r="B5" s="16" t="s">
        <v>4</v>
      </c>
      <c r="C5" s="18" t="s">
        <v>6</v>
      </c>
      <c r="D5" s="219" t="s">
        <v>3</v>
      </c>
      <c r="E5" s="219" t="s">
        <v>237</v>
      </c>
      <c r="F5" s="19" t="str">
        <f>Maladie_mnt!$H$5</f>
        <v>GAM</v>
      </c>
      <c r="G5" s="20"/>
      <c r="H5" s="5"/>
      <c r="I5" s="5"/>
    </row>
    <row r="6" spans="1:9" ht="9.75" customHeight="1" x14ac:dyDescent="0.2">
      <c r="B6" s="21"/>
      <c r="C6" s="17"/>
      <c r="D6" s="220" t="s">
        <v>241</v>
      </c>
      <c r="E6" s="220" t="s">
        <v>239</v>
      </c>
      <c r="F6" s="22" t="str">
        <f>Maladie_mnt!$H$6</f>
        <v>en %</v>
      </c>
      <c r="G6" s="23"/>
      <c r="H6" s="5"/>
      <c r="I6" s="5"/>
    </row>
    <row r="7" spans="1:9" s="28" customFormat="1" ht="16.5" customHeight="1" x14ac:dyDescent="0.2">
      <c r="A7" s="24"/>
      <c r="B7" s="25" t="s">
        <v>170</v>
      </c>
      <c r="C7" s="26"/>
      <c r="D7" s="221"/>
      <c r="E7" s="221"/>
      <c r="F7" s="181"/>
      <c r="G7" s="27"/>
    </row>
    <row r="8" spans="1:9" ht="12" customHeight="1" x14ac:dyDescent="0.2">
      <c r="B8" s="31" t="s">
        <v>88</v>
      </c>
      <c r="C8" s="30"/>
      <c r="D8" s="222"/>
      <c r="E8" s="222"/>
      <c r="F8" s="179"/>
      <c r="G8" s="20"/>
      <c r="H8" s="5"/>
      <c r="I8" s="5"/>
    </row>
    <row r="9" spans="1:9" ht="10.5" customHeight="1" x14ac:dyDescent="0.2">
      <c r="B9" s="16" t="s">
        <v>22</v>
      </c>
      <c r="C9" s="289">
        <v>2388113.4099999997</v>
      </c>
      <c r="D9" s="290">
        <v>36943.51</v>
      </c>
      <c r="E9" s="290">
        <v>12364.84</v>
      </c>
      <c r="F9" s="179">
        <v>0.1302996121997444</v>
      </c>
      <c r="G9" s="20"/>
      <c r="H9" s="5"/>
      <c r="I9" s="5"/>
    </row>
    <row r="10" spans="1:9" ht="10.5" customHeight="1" x14ac:dyDescent="0.2">
      <c r="B10" s="16" t="s">
        <v>100</v>
      </c>
      <c r="C10" s="289">
        <v>38206.449999999997</v>
      </c>
      <c r="D10" s="290"/>
      <c r="E10" s="290">
        <v>136</v>
      </c>
      <c r="F10" s="179">
        <v>-1.2720320651515293E-2</v>
      </c>
      <c r="G10" s="20"/>
      <c r="H10" s="5"/>
      <c r="I10" s="5"/>
    </row>
    <row r="11" spans="1:9" ht="10.5" customHeight="1" x14ac:dyDescent="0.2">
      <c r="B11" s="16" t="s">
        <v>340</v>
      </c>
      <c r="C11" s="289">
        <v>377913.68000000011</v>
      </c>
      <c r="D11" s="290">
        <v>5038.7300000000023</v>
      </c>
      <c r="E11" s="290">
        <v>1362.15</v>
      </c>
      <c r="F11" s="179">
        <v>-6.5361788471206328E-2</v>
      </c>
      <c r="G11" s="20"/>
      <c r="H11" s="5"/>
      <c r="I11" s="5"/>
    </row>
    <row r="12" spans="1:9" ht="10.5" customHeight="1" x14ac:dyDescent="0.2">
      <c r="B12" s="340" t="s">
        <v>90</v>
      </c>
      <c r="C12" s="289">
        <v>377671.24000000011</v>
      </c>
      <c r="D12" s="290">
        <v>5038.7300000000023</v>
      </c>
      <c r="E12" s="290">
        <v>1362.15</v>
      </c>
      <c r="F12" s="179">
        <v>-6.4914368775200071E-2</v>
      </c>
      <c r="G12" s="20"/>
      <c r="H12" s="5"/>
      <c r="I12" s="5"/>
    </row>
    <row r="13" spans="1:9" ht="10.5" customHeight="1" x14ac:dyDescent="0.2">
      <c r="B13" s="33" t="s">
        <v>304</v>
      </c>
      <c r="C13" s="289">
        <v>6605.2099999999982</v>
      </c>
      <c r="D13" s="290">
        <v>130.09</v>
      </c>
      <c r="E13" s="290"/>
      <c r="F13" s="179">
        <v>-2.6866757911889194E-2</v>
      </c>
      <c r="G13" s="20"/>
      <c r="H13" s="5"/>
      <c r="I13" s="5"/>
    </row>
    <row r="14" spans="1:9" ht="10.5" customHeight="1" x14ac:dyDescent="0.2">
      <c r="B14" s="33" t="s">
        <v>305</v>
      </c>
      <c r="C14" s="289">
        <v>348.86</v>
      </c>
      <c r="D14" s="290">
        <v>35.36</v>
      </c>
      <c r="E14" s="290"/>
      <c r="F14" s="179">
        <v>0.547119606190962</v>
      </c>
      <c r="G14" s="20"/>
      <c r="H14" s="5"/>
      <c r="I14" s="5"/>
    </row>
    <row r="15" spans="1:9" ht="10.5" customHeight="1" x14ac:dyDescent="0.2">
      <c r="B15" s="33" t="s">
        <v>306</v>
      </c>
      <c r="C15" s="289"/>
      <c r="D15" s="290"/>
      <c r="E15" s="290"/>
      <c r="F15" s="179"/>
      <c r="G15" s="20"/>
      <c r="H15" s="5"/>
      <c r="I15" s="5"/>
    </row>
    <row r="16" spans="1:9" ht="10.5" customHeight="1" x14ac:dyDescent="0.2">
      <c r="B16" s="33" t="s">
        <v>307</v>
      </c>
      <c r="C16" s="289">
        <v>289825.89000000013</v>
      </c>
      <c r="D16" s="290">
        <v>2218.0300000000007</v>
      </c>
      <c r="E16" s="290">
        <v>1142.26</v>
      </c>
      <c r="F16" s="179">
        <v>-0.11513601416046737</v>
      </c>
      <c r="G16" s="20"/>
      <c r="H16" s="5"/>
      <c r="I16" s="5"/>
    </row>
    <row r="17" spans="1:9" ht="10.5" customHeight="1" x14ac:dyDescent="0.2">
      <c r="B17" s="33" t="s">
        <v>308</v>
      </c>
      <c r="C17" s="289">
        <v>122.13</v>
      </c>
      <c r="D17" s="290"/>
      <c r="E17" s="290"/>
      <c r="F17" s="179">
        <v>-0.45514164621904984</v>
      </c>
      <c r="G17" s="20"/>
      <c r="H17" s="5"/>
      <c r="I17" s="5"/>
    </row>
    <row r="18" spans="1:9" ht="10.5" customHeight="1" x14ac:dyDescent="0.2">
      <c r="B18" s="33" t="s">
        <v>309</v>
      </c>
      <c r="C18" s="289">
        <v>80769.149999999994</v>
      </c>
      <c r="D18" s="290">
        <v>2655.2500000000014</v>
      </c>
      <c r="E18" s="290">
        <v>219.89000000000001</v>
      </c>
      <c r="F18" s="179">
        <v>0.16861901548490876</v>
      </c>
      <c r="G18" s="20"/>
      <c r="H18" s="5"/>
      <c r="I18" s="5"/>
    </row>
    <row r="19" spans="1:9" ht="10.5" customHeight="1" x14ac:dyDescent="0.2">
      <c r="B19" s="33" t="s">
        <v>89</v>
      </c>
      <c r="C19" s="289">
        <v>242.43999999999997</v>
      </c>
      <c r="D19" s="290"/>
      <c r="E19" s="290"/>
      <c r="F19" s="179">
        <v>-0.46450501391527155</v>
      </c>
      <c r="G19" s="20"/>
      <c r="H19" s="5"/>
      <c r="I19" s="5"/>
    </row>
    <row r="20" spans="1:9" x14ac:dyDescent="0.2">
      <c r="B20" s="16" t="s">
        <v>489</v>
      </c>
      <c r="C20" s="289"/>
      <c r="D20" s="290"/>
      <c r="E20" s="290"/>
      <c r="F20" s="179"/>
      <c r="G20" s="20"/>
      <c r="H20" s="5"/>
      <c r="I20" s="5"/>
    </row>
    <row r="21" spans="1:9" ht="10.5" customHeight="1" x14ac:dyDescent="0.2">
      <c r="B21" s="16" t="s">
        <v>97</v>
      </c>
      <c r="C21" s="289"/>
      <c r="D21" s="290"/>
      <c r="E21" s="290"/>
      <c r="F21" s="179"/>
      <c r="G21" s="20"/>
      <c r="H21" s="5"/>
      <c r="I21" s="5"/>
    </row>
    <row r="22" spans="1:9" ht="10.5" customHeight="1" x14ac:dyDescent="0.2">
      <c r="B22" s="16" t="s">
        <v>96</v>
      </c>
      <c r="C22" s="289"/>
      <c r="D22" s="290"/>
      <c r="E22" s="290"/>
      <c r="F22" s="179"/>
      <c r="G22" s="20"/>
      <c r="H22" s="5"/>
      <c r="I22" s="5"/>
    </row>
    <row r="23" spans="1:9" ht="10.5" customHeight="1" x14ac:dyDescent="0.2">
      <c r="B23" s="16" t="s">
        <v>91</v>
      </c>
      <c r="C23" s="289">
        <v>80</v>
      </c>
      <c r="D23" s="290"/>
      <c r="E23" s="290"/>
      <c r="F23" s="179">
        <v>0</v>
      </c>
      <c r="G23" s="34"/>
      <c r="H23" s="5"/>
      <c r="I23" s="5"/>
    </row>
    <row r="24" spans="1:9" ht="10.5" customHeight="1" x14ac:dyDescent="0.2">
      <c r="B24" s="16" t="s">
        <v>252</v>
      </c>
      <c r="C24" s="289"/>
      <c r="D24" s="290"/>
      <c r="E24" s="290"/>
      <c r="F24" s="179"/>
      <c r="G24" s="34"/>
      <c r="H24" s="5"/>
      <c r="I24" s="5"/>
    </row>
    <row r="25" spans="1:9" ht="10.5" customHeight="1" x14ac:dyDescent="0.2">
      <c r="B25" s="16" t="s">
        <v>95</v>
      </c>
      <c r="C25" s="289">
        <v>92</v>
      </c>
      <c r="D25" s="290">
        <v>92</v>
      </c>
      <c r="E25" s="290"/>
      <c r="F25" s="179">
        <v>-0.16666666666666674</v>
      </c>
      <c r="G25" s="34"/>
      <c r="H25" s="5"/>
      <c r="I25" s="5"/>
    </row>
    <row r="26" spans="1:9" s="486" customFormat="1" ht="10.5" customHeight="1" x14ac:dyDescent="0.2">
      <c r="A26" s="452"/>
      <c r="B26" s="563" t="s">
        <v>310</v>
      </c>
      <c r="C26" s="568"/>
      <c r="D26" s="569"/>
      <c r="E26" s="569"/>
      <c r="F26" s="570"/>
      <c r="G26" s="571"/>
    </row>
    <row r="27" spans="1:9" s="486" customFormat="1" ht="10.5" customHeight="1" x14ac:dyDescent="0.2">
      <c r="A27" s="452"/>
      <c r="B27" s="563" t="s">
        <v>311</v>
      </c>
      <c r="C27" s="568"/>
      <c r="D27" s="569"/>
      <c r="E27" s="569"/>
      <c r="F27" s="570"/>
      <c r="G27" s="571"/>
    </row>
    <row r="28" spans="1:9" s="486" customFormat="1" ht="10.5" customHeight="1" x14ac:dyDescent="0.2">
      <c r="A28" s="452"/>
      <c r="B28" s="563" t="s">
        <v>312</v>
      </c>
      <c r="C28" s="568"/>
      <c r="D28" s="569"/>
      <c r="E28" s="569"/>
      <c r="F28" s="570"/>
      <c r="G28" s="571"/>
    </row>
    <row r="29" spans="1:9" s="486" customFormat="1" ht="10.5" customHeight="1" x14ac:dyDescent="0.2">
      <c r="A29" s="452"/>
      <c r="B29" s="563" t="s">
        <v>313</v>
      </c>
      <c r="C29" s="568"/>
      <c r="D29" s="569"/>
      <c r="E29" s="569"/>
      <c r="F29" s="570"/>
      <c r="G29" s="571"/>
    </row>
    <row r="30" spans="1:9" ht="10.5" customHeight="1" x14ac:dyDescent="0.2">
      <c r="B30" s="16" t="s">
        <v>417</v>
      </c>
      <c r="C30" s="289">
        <v>698269.43200000015</v>
      </c>
      <c r="D30" s="290"/>
      <c r="E30" s="290"/>
      <c r="F30" s="179">
        <v>0.11279392413322942</v>
      </c>
      <c r="G30" s="34"/>
      <c r="H30" s="5"/>
      <c r="I30" s="5"/>
    </row>
    <row r="31" spans="1:9" ht="10.5" customHeight="1" x14ac:dyDescent="0.2">
      <c r="B31" s="16" t="s">
        <v>381</v>
      </c>
      <c r="C31" s="289">
        <v>78753.239999999976</v>
      </c>
      <c r="D31" s="290"/>
      <c r="E31" s="290">
        <v>703</v>
      </c>
      <c r="F31" s="179">
        <v>0.10133393672296198</v>
      </c>
      <c r="G31" s="34"/>
      <c r="H31" s="5"/>
      <c r="I31" s="5"/>
    </row>
    <row r="32" spans="1:9" ht="10.5" customHeight="1" x14ac:dyDescent="0.2">
      <c r="B32" s="574" t="s">
        <v>448</v>
      </c>
      <c r="C32" s="289"/>
      <c r="D32" s="290"/>
      <c r="E32" s="290"/>
      <c r="F32" s="179"/>
      <c r="G32" s="34"/>
      <c r="H32" s="5"/>
      <c r="I32" s="5"/>
    </row>
    <row r="33" spans="1:9" ht="10.5" customHeight="1" x14ac:dyDescent="0.2">
      <c r="B33" s="574" t="s">
        <v>487</v>
      </c>
      <c r="C33" s="289"/>
      <c r="D33" s="290"/>
      <c r="E33" s="290"/>
      <c r="F33" s="179"/>
      <c r="G33" s="34"/>
      <c r="H33" s="5"/>
      <c r="I33" s="5"/>
    </row>
    <row r="34" spans="1:9" ht="10.5" customHeight="1" x14ac:dyDescent="0.2">
      <c r="B34" s="16" t="s">
        <v>99</v>
      </c>
      <c r="C34" s="289">
        <v>680</v>
      </c>
      <c r="D34" s="290">
        <v>520</v>
      </c>
      <c r="E34" s="290"/>
      <c r="F34" s="179">
        <v>-0.17425622343655134</v>
      </c>
      <c r="G34" s="34"/>
      <c r="H34" s="5"/>
      <c r="I34" s="5"/>
    </row>
    <row r="35" spans="1:9" s="28" customFormat="1" ht="10.5" customHeight="1" x14ac:dyDescent="0.2">
      <c r="A35" s="24"/>
      <c r="B35" s="16" t="s">
        <v>98</v>
      </c>
      <c r="C35" s="289"/>
      <c r="D35" s="290"/>
      <c r="E35" s="290"/>
      <c r="F35" s="179"/>
      <c r="G35" s="36"/>
      <c r="H35" s="5"/>
    </row>
    <row r="36" spans="1:9" s="28" customFormat="1" ht="10.5" customHeight="1" x14ac:dyDescent="0.2">
      <c r="A36" s="24"/>
      <c r="B36" s="16" t="s">
        <v>250</v>
      </c>
      <c r="C36" s="291"/>
      <c r="D36" s="292"/>
      <c r="E36" s="292"/>
      <c r="F36" s="178"/>
      <c r="G36" s="36"/>
    </row>
    <row r="37" spans="1:9" s="28" customFormat="1" ht="24.75" customHeight="1" x14ac:dyDescent="0.2">
      <c r="A37" s="24"/>
      <c r="B37" s="35" t="s">
        <v>101</v>
      </c>
      <c r="C37" s="291">
        <v>3582108.2120000003</v>
      </c>
      <c r="D37" s="292">
        <v>42594.239999999998</v>
      </c>
      <c r="E37" s="292">
        <v>14565.99</v>
      </c>
      <c r="F37" s="178">
        <v>0.10020048743164534</v>
      </c>
      <c r="G37" s="36"/>
    </row>
    <row r="38" spans="1:9" ht="10.5" customHeight="1" x14ac:dyDescent="0.2">
      <c r="B38" s="31" t="s">
        <v>102</v>
      </c>
      <c r="C38" s="291"/>
      <c r="D38" s="292"/>
      <c r="E38" s="292"/>
      <c r="F38" s="178"/>
      <c r="G38" s="20"/>
      <c r="H38" s="5"/>
      <c r="I38" s="5"/>
    </row>
    <row r="39" spans="1:9" ht="10.5" customHeight="1" x14ac:dyDescent="0.2">
      <c r="B39" s="16" t="s">
        <v>104</v>
      </c>
      <c r="C39" s="289">
        <v>12567387.450000007</v>
      </c>
      <c r="D39" s="290">
        <v>7097809.5000000037</v>
      </c>
      <c r="E39" s="290">
        <v>63825.409999999989</v>
      </c>
      <c r="F39" s="179">
        <v>9.7648127969790277E-2</v>
      </c>
      <c r="G39" s="34"/>
      <c r="H39" s="5"/>
      <c r="I39" s="5"/>
    </row>
    <row r="40" spans="1:9" ht="10.5" customHeight="1" x14ac:dyDescent="0.2">
      <c r="B40" s="33" t="s">
        <v>106</v>
      </c>
      <c r="C40" s="289">
        <v>12558558.890000004</v>
      </c>
      <c r="D40" s="290">
        <v>7095158.9700000025</v>
      </c>
      <c r="E40" s="290">
        <v>63796.609999999986</v>
      </c>
      <c r="F40" s="179">
        <v>9.7537670379798103E-2</v>
      </c>
      <c r="G40" s="34"/>
      <c r="H40" s="5"/>
      <c r="I40" s="5"/>
    </row>
    <row r="41" spans="1:9" ht="10.5" customHeight="1" x14ac:dyDescent="0.2">
      <c r="B41" s="33" t="s">
        <v>304</v>
      </c>
      <c r="C41" s="289">
        <v>86115.539999999979</v>
      </c>
      <c r="D41" s="290">
        <v>71564.989999999976</v>
      </c>
      <c r="E41" s="290">
        <v>205.69</v>
      </c>
      <c r="F41" s="179">
        <v>0.15503236323652203</v>
      </c>
      <c r="G41" s="34"/>
      <c r="H41" s="5"/>
      <c r="I41" s="5"/>
    </row>
    <row r="42" spans="1:9" ht="10.5" customHeight="1" x14ac:dyDescent="0.2">
      <c r="B42" s="33" t="s">
        <v>305</v>
      </c>
      <c r="C42" s="289">
        <v>4071222.5700000008</v>
      </c>
      <c r="D42" s="290">
        <v>3969023.1900000009</v>
      </c>
      <c r="E42" s="290">
        <v>23549.68</v>
      </c>
      <c r="F42" s="179">
        <v>9.2952974026086599E-2</v>
      </c>
      <c r="G42" s="34"/>
      <c r="H42" s="5"/>
      <c r="I42" s="5"/>
    </row>
    <row r="43" spans="1:9" ht="10.5" customHeight="1" x14ac:dyDescent="0.2">
      <c r="B43" s="33" t="s">
        <v>306</v>
      </c>
      <c r="C43" s="289">
        <v>2641880.6400000025</v>
      </c>
      <c r="D43" s="290">
        <v>2481803.3900000025</v>
      </c>
      <c r="E43" s="290">
        <v>13946.060000000001</v>
      </c>
      <c r="F43" s="179">
        <v>9.9256242993405852E-2</v>
      </c>
      <c r="G43" s="34"/>
      <c r="H43" s="5"/>
      <c r="I43" s="5"/>
    </row>
    <row r="44" spans="1:9" ht="10.5" customHeight="1" x14ac:dyDescent="0.2">
      <c r="B44" s="33" t="s">
        <v>307</v>
      </c>
      <c r="C44" s="289">
        <v>4811360.5200000005</v>
      </c>
      <c r="D44" s="290">
        <v>107642.39999999998</v>
      </c>
      <c r="E44" s="290">
        <v>21464.289999999997</v>
      </c>
      <c r="F44" s="179">
        <v>8.7483725158534087E-2</v>
      </c>
      <c r="G44" s="34"/>
      <c r="H44" s="5"/>
      <c r="I44" s="5"/>
    </row>
    <row r="45" spans="1:9" ht="10.5" customHeight="1" x14ac:dyDescent="0.2">
      <c r="B45" s="33" t="s">
        <v>308</v>
      </c>
      <c r="C45" s="289">
        <v>87344.850000000108</v>
      </c>
      <c r="D45" s="290">
        <v>21864.73000000001</v>
      </c>
      <c r="E45" s="290">
        <v>392.21</v>
      </c>
      <c r="F45" s="179">
        <v>0.26730422042266189</v>
      </c>
      <c r="G45" s="34"/>
      <c r="H45" s="5"/>
      <c r="I45" s="5"/>
    </row>
    <row r="46" spans="1:9" ht="10.5" customHeight="1" x14ac:dyDescent="0.2">
      <c r="B46" s="33" t="s">
        <v>309</v>
      </c>
      <c r="C46" s="289">
        <v>860634.77</v>
      </c>
      <c r="D46" s="290">
        <v>443260.26999999984</v>
      </c>
      <c r="E46" s="290">
        <v>4238.68</v>
      </c>
      <c r="F46" s="179">
        <v>0.15306091005172573</v>
      </c>
      <c r="G46" s="34"/>
      <c r="H46" s="5"/>
      <c r="I46" s="5"/>
    </row>
    <row r="47" spans="1:9" ht="10.5" customHeight="1" x14ac:dyDescent="0.2">
      <c r="B47" s="33" t="s">
        <v>105</v>
      </c>
      <c r="C47" s="289">
        <v>8828.5600000000013</v>
      </c>
      <c r="D47" s="290">
        <v>2650.5299999999993</v>
      </c>
      <c r="E47" s="290">
        <v>28.799999999999997</v>
      </c>
      <c r="F47" s="179">
        <v>0.28104427215965844</v>
      </c>
      <c r="G47" s="34"/>
      <c r="H47" s="5"/>
      <c r="I47" s="5"/>
    </row>
    <row r="48" spans="1:9" ht="10.5" customHeight="1" x14ac:dyDescent="0.2">
      <c r="B48" s="16" t="s">
        <v>22</v>
      </c>
      <c r="C48" s="289">
        <v>5389073.7699999996</v>
      </c>
      <c r="D48" s="290">
        <v>948091.77000000025</v>
      </c>
      <c r="E48" s="290">
        <v>25177.35</v>
      </c>
      <c r="F48" s="179">
        <v>8.0480851305404499E-2</v>
      </c>
      <c r="G48" s="34"/>
      <c r="H48" s="5"/>
      <c r="I48" s="5"/>
    </row>
    <row r="49" spans="1:9" ht="10.5" customHeight="1" x14ac:dyDescent="0.2">
      <c r="B49" s="16" t="s">
        <v>107</v>
      </c>
      <c r="C49" s="289">
        <v>105910.21000000002</v>
      </c>
      <c r="D49" s="290">
        <v>105910.21000000002</v>
      </c>
      <c r="E49" s="290">
        <v>617.41</v>
      </c>
      <c r="F49" s="179">
        <v>0.49607089703617246</v>
      </c>
      <c r="G49" s="34"/>
      <c r="H49" s="5"/>
      <c r="I49" s="5"/>
    </row>
    <row r="50" spans="1:9" ht="10.5" customHeight="1" x14ac:dyDescent="0.2">
      <c r="B50" s="33" t="s">
        <v>110</v>
      </c>
      <c r="C50" s="289">
        <v>64523.390000000014</v>
      </c>
      <c r="D50" s="290">
        <v>64523.390000000014</v>
      </c>
      <c r="E50" s="290">
        <v>445.44</v>
      </c>
      <c r="F50" s="179">
        <v>0.35730074580304327</v>
      </c>
      <c r="G50" s="34"/>
      <c r="H50" s="5"/>
      <c r="I50" s="5"/>
    </row>
    <row r="51" spans="1:9" ht="10.5" customHeight="1" x14ac:dyDescent="0.2">
      <c r="B51" s="33" t="s">
        <v>109</v>
      </c>
      <c r="C51" s="289">
        <v>38736.820000000014</v>
      </c>
      <c r="D51" s="290">
        <v>38736.820000000014</v>
      </c>
      <c r="E51" s="290">
        <v>171.97</v>
      </c>
      <c r="F51" s="179">
        <v>0.70615066274023208</v>
      </c>
      <c r="G51" s="34"/>
      <c r="H51" s="5"/>
      <c r="I51" s="5"/>
    </row>
    <row r="52" spans="1:9" ht="10.5" customHeight="1" x14ac:dyDescent="0.2">
      <c r="B52" s="33" t="s">
        <v>112</v>
      </c>
      <c r="C52" s="289">
        <v>2650</v>
      </c>
      <c r="D52" s="290">
        <v>2650</v>
      </c>
      <c r="E52" s="290"/>
      <c r="F52" s="179"/>
      <c r="G52" s="20"/>
      <c r="H52" s="5"/>
      <c r="I52" s="5"/>
    </row>
    <row r="53" spans="1:9" ht="10.5" customHeight="1" x14ac:dyDescent="0.2">
      <c r="B53" s="33" t="s">
        <v>111</v>
      </c>
      <c r="C53" s="289"/>
      <c r="D53" s="290"/>
      <c r="E53" s="290"/>
      <c r="F53" s="179"/>
      <c r="G53" s="20"/>
      <c r="H53" s="5"/>
      <c r="I53" s="5"/>
    </row>
    <row r="54" spans="1:9" ht="10.5" customHeight="1" x14ac:dyDescent="0.2">
      <c r="B54" s="16" t="s">
        <v>103</v>
      </c>
      <c r="C54" s="289"/>
      <c r="D54" s="290"/>
      <c r="E54" s="290"/>
      <c r="F54" s="179"/>
      <c r="G54" s="34"/>
      <c r="H54" s="5"/>
      <c r="I54" s="5"/>
    </row>
    <row r="55" spans="1:9" ht="10.5" customHeight="1" x14ac:dyDescent="0.2">
      <c r="B55" s="16" t="s">
        <v>96</v>
      </c>
      <c r="C55" s="289"/>
      <c r="D55" s="290"/>
      <c r="E55" s="290"/>
      <c r="F55" s="179"/>
      <c r="G55" s="34"/>
      <c r="H55" s="5"/>
      <c r="I55" s="5"/>
    </row>
    <row r="56" spans="1:9" ht="10.5" customHeight="1" x14ac:dyDescent="0.2">
      <c r="B56" s="16" t="s">
        <v>95</v>
      </c>
      <c r="C56" s="289">
        <v>28714.200000000012</v>
      </c>
      <c r="D56" s="290">
        <v>28714.200000000012</v>
      </c>
      <c r="E56" s="290"/>
      <c r="F56" s="179">
        <v>-0.10539302738573664</v>
      </c>
      <c r="G56" s="34"/>
      <c r="H56" s="5"/>
      <c r="I56" s="5"/>
    </row>
    <row r="57" spans="1:9" ht="10.5" customHeight="1" x14ac:dyDescent="0.2">
      <c r="B57" s="16" t="s">
        <v>381</v>
      </c>
      <c r="C57" s="289">
        <v>91961.809999999983</v>
      </c>
      <c r="D57" s="290">
        <v>33</v>
      </c>
      <c r="E57" s="290">
        <v>567.4</v>
      </c>
      <c r="F57" s="179">
        <v>0.37934990640524124</v>
      </c>
      <c r="G57" s="34"/>
      <c r="H57" s="5"/>
      <c r="I57" s="5"/>
    </row>
    <row r="58" spans="1:9" s="486" customFormat="1" ht="10.5" customHeight="1" x14ac:dyDescent="0.2">
      <c r="A58" s="452"/>
      <c r="B58" s="563" t="s">
        <v>310</v>
      </c>
      <c r="C58" s="568"/>
      <c r="D58" s="569"/>
      <c r="E58" s="569"/>
      <c r="F58" s="570"/>
      <c r="G58" s="571"/>
    </row>
    <row r="59" spans="1:9" s="486" customFormat="1" ht="10.5" customHeight="1" x14ac:dyDescent="0.2">
      <c r="A59" s="452"/>
      <c r="B59" s="563" t="s">
        <v>311</v>
      </c>
      <c r="C59" s="568"/>
      <c r="D59" s="569"/>
      <c r="E59" s="569"/>
      <c r="F59" s="570"/>
      <c r="G59" s="571"/>
    </row>
    <row r="60" spans="1:9" s="486" customFormat="1" ht="10.5" customHeight="1" x14ac:dyDescent="0.2">
      <c r="A60" s="452"/>
      <c r="B60" s="563" t="s">
        <v>312</v>
      </c>
      <c r="C60" s="568"/>
      <c r="D60" s="569"/>
      <c r="E60" s="569"/>
      <c r="F60" s="570"/>
      <c r="G60" s="571"/>
    </row>
    <row r="61" spans="1:9" s="486" customFormat="1" ht="10.5" customHeight="1" x14ac:dyDescent="0.2">
      <c r="A61" s="452"/>
      <c r="B61" s="563" t="s">
        <v>313</v>
      </c>
      <c r="C61" s="568"/>
      <c r="D61" s="569"/>
      <c r="E61" s="569"/>
      <c r="F61" s="570"/>
      <c r="G61" s="571"/>
    </row>
    <row r="62" spans="1:9" ht="10.5" customHeight="1" x14ac:dyDescent="0.2">
      <c r="B62" s="16" t="s">
        <v>417</v>
      </c>
      <c r="C62" s="289">
        <v>300871.78408500005</v>
      </c>
      <c r="D62" s="290"/>
      <c r="E62" s="290"/>
      <c r="F62" s="179">
        <v>0.13255117859617016</v>
      </c>
      <c r="G62" s="34"/>
      <c r="H62" s="5"/>
      <c r="I62" s="5"/>
    </row>
    <row r="63" spans="1:9" ht="10.5" customHeight="1" x14ac:dyDescent="0.2">
      <c r="B63" s="16" t="s">
        <v>94</v>
      </c>
      <c r="C63" s="289">
        <v>193.5</v>
      </c>
      <c r="D63" s="290"/>
      <c r="E63" s="290"/>
      <c r="F63" s="179">
        <v>0.19999999999999996</v>
      </c>
      <c r="G63" s="34"/>
      <c r="H63" s="5"/>
      <c r="I63" s="5"/>
    </row>
    <row r="64" spans="1:9" s="28" customFormat="1" ht="10.5" customHeight="1" x14ac:dyDescent="0.2">
      <c r="A64" s="24"/>
      <c r="B64" s="16" t="s">
        <v>92</v>
      </c>
      <c r="C64" s="289">
        <v>239.02000000000004</v>
      </c>
      <c r="D64" s="290"/>
      <c r="E64" s="290"/>
      <c r="F64" s="179">
        <v>-0.56101234205113126</v>
      </c>
      <c r="G64" s="27"/>
      <c r="H64" s="5"/>
    </row>
    <row r="65" spans="1:9" ht="10.5" customHeight="1" x14ac:dyDescent="0.2">
      <c r="B65" s="16" t="s">
        <v>93</v>
      </c>
      <c r="C65" s="289">
        <v>510</v>
      </c>
      <c r="D65" s="290"/>
      <c r="E65" s="290"/>
      <c r="F65" s="179">
        <v>0.31782945736434098</v>
      </c>
      <c r="G65" s="20"/>
      <c r="H65" s="5"/>
      <c r="I65" s="5"/>
    </row>
    <row r="66" spans="1:9" ht="12" customHeight="1" x14ac:dyDescent="0.2">
      <c r="B66" s="16" t="s">
        <v>91</v>
      </c>
      <c r="C66" s="289"/>
      <c r="D66" s="290"/>
      <c r="E66" s="290"/>
      <c r="F66" s="179"/>
      <c r="G66" s="34"/>
      <c r="H66" s="5"/>
      <c r="I66" s="5"/>
    </row>
    <row r="67" spans="1:9" ht="10.5" customHeight="1" x14ac:dyDescent="0.2">
      <c r="B67" s="16" t="s">
        <v>100</v>
      </c>
      <c r="C67" s="289">
        <v>476.72</v>
      </c>
      <c r="D67" s="290"/>
      <c r="E67" s="290"/>
      <c r="F67" s="179"/>
      <c r="G67" s="34"/>
      <c r="H67" s="5"/>
      <c r="I67" s="5"/>
    </row>
    <row r="68" spans="1:9" ht="10.5" customHeight="1" x14ac:dyDescent="0.2">
      <c r="B68" s="16" t="s">
        <v>489</v>
      </c>
      <c r="C68" s="289"/>
      <c r="D68" s="290"/>
      <c r="E68" s="290"/>
      <c r="F68" s="179"/>
      <c r="G68" s="34"/>
      <c r="H68" s="5"/>
      <c r="I68" s="5"/>
    </row>
    <row r="69" spans="1:9" ht="10.5" customHeight="1" x14ac:dyDescent="0.2">
      <c r="B69" s="16" t="s">
        <v>97</v>
      </c>
      <c r="C69" s="289"/>
      <c r="D69" s="290"/>
      <c r="E69" s="290"/>
      <c r="F69" s="179"/>
      <c r="G69" s="34"/>
      <c r="H69" s="5"/>
      <c r="I69" s="5"/>
    </row>
    <row r="70" spans="1:9" ht="10.5" customHeight="1" x14ac:dyDescent="0.2">
      <c r="B70" s="16" t="s">
        <v>303</v>
      </c>
      <c r="C70" s="289"/>
      <c r="D70" s="290"/>
      <c r="E70" s="290"/>
      <c r="F70" s="179"/>
      <c r="G70" s="34"/>
      <c r="H70" s="5"/>
      <c r="I70" s="5"/>
    </row>
    <row r="71" spans="1:9" ht="10.5" customHeight="1" x14ac:dyDescent="0.2">
      <c r="B71" s="268" t="s">
        <v>255</v>
      </c>
      <c r="C71" s="289">
        <v>448312.03999999992</v>
      </c>
      <c r="D71" s="290">
        <v>448312.03999999992</v>
      </c>
      <c r="E71" s="290">
        <v>3386.04</v>
      </c>
      <c r="F71" s="179">
        <v>8.8863232055661046E-2</v>
      </c>
      <c r="G71" s="20"/>
      <c r="H71" s="5"/>
      <c r="I71" s="5"/>
    </row>
    <row r="72" spans="1:9" ht="10.5" customHeight="1" x14ac:dyDescent="0.2">
      <c r="B72" s="574" t="s">
        <v>447</v>
      </c>
      <c r="C72" s="289"/>
      <c r="D72" s="290"/>
      <c r="E72" s="290"/>
      <c r="F72" s="179"/>
      <c r="G72" s="20"/>
      <c r="H72" s="5"/>
      <c r="I72" s="5"/>
    </row>
    <row r="73" spans="1:9" ht="10.5" customHeight="1" x14ac:dyDescent="0.2">
      <c r="B73" s="16" t="s">
        <v>487</v>
      </c>
      <c r="C73" s="289"/>
      <c r="D73" s="290"/>
      <c r="E73" s="290"/>
      <c r="F73" s="179"/>
      <c r="G73" s="20"/>
      <c r="H73" s="5"/>
      <c r="I73" s="5"/>
    </row>
    <row r="74" spans="1:9" s="28" customFormat="1" ht="10.5" customHeight="1" x14ac:dyDescent="0.2">
      <c r="A74" s="24"/>
      <c r="B74" s="16" t="s">
        <v>99</v>
      </c>
      <c r="C74" s="289">
        <v>4102.6000000000004</v>
      </c>
      <c r="D74" s="290">
        <v>2756.6</v>
      </c>
      <c r="E74" s="290">
        <v>40</v>
      </c>
      <c r="F74" s="179">
        <v>-7.5990990990990936E-2</v>
      </c>
      <c r="G74" s="36"/>
      <c r="H74" s="5"/>
    </row>
    <row r="75" spans="1:9" ht="9" customHeight="1" x14ac:dyDescent="0.2">
      <c r="B75" s="16" t="s">
        <v>98</v>
      </c>
      <c r="C75" s="289"/>
      <c r="D75" s="290"/>
      <c r="E75" s="290"/>
      <c r="F75" s="179"/>
      <c r="G75" s="34"/>
      <c r="H75" s="5"/>
      <c r="I75" s="5"/>
    </row>
    <row r="76" spans="1:9" s="28" customFormat="1" ht="13.5" customHeight="1" x14ac:dyDescent="0.2">
      <c r="A76" s="24"/>
      <c r="B76" s="16" t="s">
        <v>250</v>
      </c>
      <c r="C76" s="289"/>
      <c r="D76" s="290"/>
      <c r="E76" s="290"/>
      <c r="F76" s="179"/>
      <c r="G76" s="36"/>
    </row>
    <row r="77" spans="1:9" ht="10.5" customHeight="1" x14ac:dyDescent="0.2">
      <c r="B77" s="35" t="s">
        <v>108</v>
      </c>
      <c r="C77" s="291">
        <v>18937837.104085002</v>
      </c>
      <c r="D77" s="292">
        <v>8631627.3200000022</v>
      </c>
      <c r="E77" s="292">
        <v>93613.609999999986</v>
      </c>
      <c r="F77" s="178">
        <v>9.5141749370942552E-2</v>
      </c>
      <c r="G77" s="34"/>
      <c r="H77" s="5"/>
      <c r="I77" s="5"/>
    </row>
    <row r="78" spans="1:9" ht="10.5" customHeight="1" x14ac:dyDescent="0.2">
      <c r="B78" s="31" t="s">
        <v>341</v>
      </c>
      <c r="C78" s="291"/>
      <c r="D78" s="292"/>
      <c r="E78" s="292"/>
      <c r="F78" s="178"/>
      <c r="G78" s="34"/>
      <c r="H78" s="5"/>
      <c r="I78" s="5"/>
    </row>
    <row r="79" spans="1:9" s="28" customFormat="1" ht="10.5" customHeight="1" x14ac:dyDescent="0.2">
      <c r="A79" s="24"/>
      <c r="B79" s="16" t="s">
        <v>22</v>
      </c>
      <c r="C79" s="289">
        <v>7777187.1800000006</v>
      </c>
      <c r="D79" s="290">
        <v>985035.28000000026</v>
      </c>
      <c r="E79" s="290">
        <v>37542.19</v>
      </c>
      <c r="F79" s="179">
        <v>9.530489779281659E-2</v>
      </c>
      <c r="G79" s="27"/>
      <c r="H79" s="5"/>
    </row>
    <row r="80" spans="1:9" s="28" customFormat="1" ht="10.5" customHeight="1" x14ac:dyDescent="0.2">
      <c r="A80" s="24"/>
      <c r="B80" s="16" t="s">
        <v>104</v>
      </c>
      <c r="C80" s="289">
        <v>12945301.130000006</v>
      </c>
      <c r="D80" s="290">
        <v>7102848.2300000042</v>
      </c>
      <c r="E80" s="290">
        <v>65187.55999999999</v>
      </c>
      <c r="F80" s="179">
        <v>9.2087696886018922E-2</v>
      </c>
      <c r="G80" s="27"/>
      <c r="H80" s="5"/>
    </row>
    <row r="81" spans="1:9" s="28" customFormat="1" ht="10.5" customHeight="1" x14ac:dyDescent="0.2">
      <c r="A81" s="24"/>
      <c r="B81" s="33" t="s">
        <v>106</v>
      </c>
      <c r="C81" s="289">
        <v>12936230.130000005</v>
      </c>
      <c r="D81" s="290">
        <v>7100197.700000003</v>
      </c>
      <c r="E81" s="290">
        <v>65158.759999999995</v>
      </c>
      <c r="F81" s="179">
        <v>9.1999042056323255E-2</v>
      </c>
      <c r="G81" s="27"/>
      <c r="H81" s="5"/>
    </row>
    <row r="82" spans="1:9" s="28" customFormat="1" ht="10.5" customHeight="1" x14ac:dyDescent="0.2">
      <c r="A82" s="24"/>
      <c r="B82" s="33" t="s">
        <v>304</v>
      </c>
      <c r="C82" s="289">
        <v>92720.749999999971</v>
      </c>
      <c r="D82" s="290">
        <v>71695.079999999973</v>
      </c>
      <c r="E82" s="290">
        <v>205.69</v>
      </c>
      <c r="F82" s="179">
        <v>0.13985426653270094</v>
      </c>
      <c r="G82" s="27"/>
      <c r="H82" s="5"/>
    </row>
    <row r="83" spans="1:9" s="28" customFormat="1" ht="10.5" customHeight="1" x14ac:dyDescent="0.2">
      <c r="A83" s="24"/>
      <c r="B83" s="33" t="s">
        <v>305</v>
      </c>
      <c r="C83" s="289">
        <v>4071571.4300000006</v>
      </c>
      <c r="D83" s="290">
        <v>3969058.5500000007</v>
      </c>
      <c r="E83" s="290">
        <v>23549.68</v>
      </c>
      <c r="F83" s="179">
        <v>9.2980465172539439E-2</v>
      </c>
      <c r="G83" s="27"/>
      <c r="H83" s="5"/>
    </row>
    <row r="84" spans="1:9" s="28" customFormat="1" ht="10.5" customHeight="1" x14ac:dyDescent="0.2">
      <c r="A84" s="24"/>
      <c r="B84" s="33" t="s">
        <v>306</v>
      </c>
      <c r="C84" s="289">
        <v>2641880.6400000025</v>
      </c>
      <c r="D84" s="290">
        <v>2481803.3900000025</v>
      </c>
      <c r="E84" s="290">
        <v>13946.060000000001</v>
      </c>
      <c r="F84" s="179">
        <v>9.9256242993405852E-2</v>
      </c>
      <c r="G84" s="27"/>
      <c r="H84" s="5"/>
    </row>
    <row r="85" spans="1:9" s="28" customFormat="1" ht="10.5" customHeight="1" x14ac:dyDescent="0.2">
      <c r="A85" s="24"/>
      <c r="B85" s="33" t="s">
        <v>307</v>
      </c>
      <c r="C85" s="289">
        <v>5101186.4100000011</v>
      </c>
      <c r="D85" s="290">
        <v>109860.42999999998</v>
      </c>
      <c r="E85" s="290">
        <v>22606.549999999996</v>
      </c>
      <c r="F85" s="179">
        <v>7.3517458538754799E-2</v>
      </c>
      <c r="G85" s="27"/>
      <c r="H85" s="5"/>
    </row>
    <row r="86" spans="1:9" ht="10.5" customHeight="1" x14ac:dyDescent="0.2">
      <c r="B86" s="33" t="s">
        <v>308</v>
      </c>
      <c r="C86" s="289">
        <v>87466.980000000112</v>
      </c>
      <c r="D86" s="290">
        <v>21864.73000000001</v>
      </c>
      <c r="E86" s="290">
        <v>392.21</v>
      </c>
      <c r="F86" s="179">
        <v>0.26496227109278503</v>
      </c>
      <c r="G86" s="34"/>
      <c r="H86" s="5"/>
      <c r="I86" s="5"/>
    </row>
    <row r="87" spans="1:9" ht="10.5" customHeight="1" x14ac:dyDescent="0.2">
      <c r="B87" s="33" t="s">
        <v>309</v>
      </c>
      <c r="C87" s="289">
        <v>941403.91999999993</v>
      </c>
      <c r="D87" s="290">
        <v>445915.51999999984</v>
      </c>
      <c r="E87" s="290">
        <v>4458.57</v>
      </c>
      <c r="F87" s="179">
        <v>0.15437947603750413</v>
      </c>
      <c r="G87" s="34"/>
      <c r="H87" s="5"/>
      <c r="I87" s="5"/>
    </row>
    <row r="88" spans="1:9" ht="10.5" customHeight="1" x14ac:dyDescent="0.2">
      <c r="B88" s="33" t="s">
        <v>105</v>
      </c>
      <c r="C88" s="289">
        <v>9071.0000000000018</v>
      </c>
      <c r="D88" s="290">
        <v>2650.5299999999993</v>
      </c>
      <c r="E88" s="290">
        <v>28.799999999999997</v>
      </c>
      <c r="F88" s="179">
        <v>0.23508563632575963</v>
      </c>
      <c r="G88" s="34"/>
      <c r="H88" s="5"/>
      <c r="I88" s="5"/>
    </row>
    <row r="89" spans="1:9" s="28" customFormat="1" ht="10.5" customHeight="1" x14ac:dyDescent="0.2">
      <c r="A89" s="24"/>
      <c r="B89" s="16" t="s">
        <v>100</v>
      </c>
      <c r="C89" s="289">
        <v>38683.17</v>
      </c>
      <c r="D89" s="290"/>
      <c r="E89" s="290">
        <v>136</v>
      </c>
      <c r="F89" s="179">
        <v>-7.0858971889302014E-2</v>
      </c>
      <c r="G89" s="27"/>
      <c r="H89" s="5"/>
    </row>
    <row r="90" spans="1:9" ht="10.5" customHeight="1" x14ac:dyDescent="0.2">
      <c r="B90" s="16" t="s">
        <v>107</v>
      </c>
      <c r="C90" s="289">
        <v>105910.21000000002</v>
      </c>
      <c r="D90" s="290">
        <v>105910.21000000002</v>
      </c>
      <c r="E90" s="290">
        <v>617.41</v>
      </c>
      <c r="F90" s="179">
        <v>0.49607089703617246</v>
      </c>
      <c r="G90" s="34"/>
      <c r="H90" s="5"/>
      <c r="I90" s="5"/>
    </row>
    <row r="91" spans="1:9" ht="10.5" customHeight="1" x14ac:dyDescent="0.2">
      <c r="B91" s="33" t="s">
        <v>110</v>
      </c>
      <c r="C91" s="289">
        <v>64523.390000000014</v>
      </c>
      <c r="D91" s="290">
        <v>64523.390000000014</v>
      </c>
      <c r="E91" s="290">
        <v>445.44</v>
      </c>
      <c r="F91" s="179">
        <v>0.35730074580304327</v>
      </c>
      <c r="G91" s="34"/>
      <c r="H91" s="5"/>
      <c r="I91" s="5"/>
    </row>
    <row r="92" spans="1:9" ht="10.5" customHeight="1" x14ac:dyDescent="0.2">
      <c r="B92" s="33" t="s">
        <v>109</v>
      </c>
      <c r="C92" s="289">
        <v>38736.820000000014</v>
      </c>
      <c r="D92" s="290">
        <v>38736.820000000014</v>
      </c>
      <c r="E92" s="290">
        <v>171.97</v>
      </c>
      <c r="F92" s="179">
        <v>0.70615066274023208</v>
      </c>
      <c r="G92" s="20"/>
      <c r="H92" s="5"/>
      <c r="I92" s="5"/>
    </row>
    <row r="93" spans="1:9" ht="10.5" customHeight="1" x14ac:dyDescent="0.2">
      <c r="B93" s="33" t="s">
        <v>112</v>
      </c>
      <c r="C93" s="289">
        <v>2650</v>
      </c>
      <c r="D93" s="290">
        <v>2650</v>
      </c>
      <c r="E93" s="290"/>
      <c r="F93" s="179"/>
      <c r="G93" s="34"/>
      <c r="H93" s="5"/>
      <c r="I93" s="5"/>
    </row>
    <row r="94" spans="1:9" ht="10.5" customHeight="1" x14ac:dyDescent="0.2">
      <c r="B94" s="33" t="s">
        <v>111</v>
      </c>
      <c r="C94" s="289"/>
      <c r="D94" s="290"/>
      <c r="E94" s="290"/>
      <c r="F94" s="179"/>
      <c r="G94" s="34"/>
      <c r="H94" s="5"/>
      <c r="I94" s="5"/>
    </row>
    <row r="95" spans="1:9" s="40" customFormat="1" ht="10.5" customHeight="1" x14ac:dyDescent="0.25">
      <c r="A95" s="38"/>
      <c r="B95" s="16" t="s">
        <v>97</v>
      </c>
      <c r="C95" s="289"/>
      <c r="D95" s="290"/>
      <c r="E95" s="290"/>
      <c r="F95" s="179"/>
      <c r="G95" s="34"/>
      <c r="H95" s="5"/>
    </row>
    <row r="96" spans="1:9" s="40" customFormat="1" ht="10.5" customHeight="1" x14ac:dyDescent="0.25">
      <c r="A96" s="38"/>
      <c r="B96" s="16" t="s">
        <v>103</v>
      </c>
      <c r="C96" s="289"/>
      <c r="D96" s="290"/>
      <c r="E96" s="290"/>
      <c r="F96" s="179"/>
      <c r="G96" s="34"/>
      <c r="H96" s="5"/>
    </row>
    <row r="97" spans="1:9" ht="10.5" customHeight="1" x14ac:dyDescent="0.2">
      <c r="B97" s="16" t="s">
        <v>96</v>
      </c>
      <c r="C97" s="289"/>
      <c r="D97" s="290"/>
      <c r="E97" s="290"/>
      <c r="F97" s="179"/>
      <c r="G97" s="34"/>
      <c r="H97" s="5"/>
      <c r="I97" s="5"/>
    </row>
    <row r="98" spans="1:9" ht="10.5" customHeight="1" x14ac:dyDescent="0.2">
      <c r="B98" s="16" t="s">
        <v>489</v>
      </c>
      <c r="C98" s="289"/>
      <c r="D98" s="290"/>
      <c r="E98" s="290"/>
      <c r="F98" s="179"/>
      <c r="G98" s="34"/>
      <c r="H98" s="5"/>
      <c r="I98" s="5"/>
    </row>
    <row r="99" spans="1:9" ht="10.5" customHeight="1" x14ac:dyDescent="0.2">
      <c r="B99" s="16" t="s">
        <v>95</v>
      </c>
      <c r="C99" s="289">
        <v>28806.200000000012</v>
      </c>
      <c r="D99" s="290">
        <v>28806.200000000012</v>
      </c>
      <c r="E99" s="290"/>
      <c r="F99" s="179">
        <v>-0.10560306016629684</v>
      </c>
      <c r="G99" s="34"/>
      <c r="H99" s="5"/>
      <c r="I99" s="5"/>
    </row>
    <row r="100" spans="1:9" ht="10.5" customHeight="1" x14ac:dyDescent="0.2">
      <c r="B100" s="16" t="s">
        <v>381</v>
      </c>
      <c r="C100" s="289">
        <v>170715.04999999996</v>
      </c>
      <c r="D100" s="290">
        <v>33</v>
      </c>
      <c r="E100" s="290">
        <v>1270.4000000000001</v>
      </c>
      <c r="F100" s="179">
        <v>0.23547611283280911</v>
      </c>
      <c r="G100" s="34"/>
      <c r="H100" s="5"/>
      <c r="I100" s="5"/>
    </row>
    <row r="101" spans="1:9" ht="10.5" customHeight="1" x14ac:dyDescent="0.2">
      <c r="B101" s="16" t="s">
        <v>417</v>
      </c>
      <c r="C101" s="289">
        <v>999141.2160850002</v>
      </c>
      <c r="D101" s="290"/>
      <c r="E101" s="290"/>
      <c r="F101" s="179">
        <v>0.11867051607843404</v>
      </c>
      <c r="G101" s="34"/>
      <c r="H101" s="5"/>
      <c r="I101" s="5"/>
    </row>
    <row r="102" spans="1:9" ht="10.5" customHeight="1" x14ac:dyDescent="0.2">
      <c r="B102" s="16" t="s">
        <v>91</v>
      </c>
      <c r="C102" s="289">
        <v>80</v>
      </c>
      <c r="D102" s="290"/>
      <c r="E102" s="290"/>
      <c r="F102" s="179">
        <v>0</v>
      </c>
      <c r="G102" s="34"/>
      <c r="H102" s="5"/>
      <c r="I102" s="5"/>
    </row>
    <row r="103" spans="1:9" s="486" customFormat="1" ht="10.5" customHeight="1" x14ac:dyDescent="0.2">
      <c r="A103" s="452"/>
      <c r="B103" s="563" t="s">
        <v>310</v>
      </c>
      <c r="C103" s="568"/>
      <c r="D103" s="569"/>
      <c r="E103" s="569"/>
      <c r="F103" s="570"/>
      <c r="G103" s="571"/>
    </row>
    <row r="104" spans="1:9" s="562" customFormat="1" ht="10.5" customHeight="1" x14ac:dyDescent="0.2">
      <c r="A104" s="489"/>
      <c r="B104" s="563" t="s">
        <v>311</v>
      </c>
      <c r="C104" s="568"/>
      <c r="D104" s="569"/>
      <c r="E104" s="569"/>
      <c r="F104" s="570"/>
      <c r="G104" s="561"/>
      <c r="H104" s="486"/>
    </row>
    <row r="105" spans="1:9" s="486" customFormat="1" ht="10.5" customHeight="1" x14ac:dyDescent="0.2">
      <c r="A105" s="452"/>
      <c r="B105" s="563" t="s">
        <v>312</v>
      </c>
      <c r="C105" s="568"/>
      <c r="D105" s="569"/>
      <c r="E105" s="569"/>
      <c r="F105" s="570"/>
      <c r="G105" s="571"/>
    </row>
    <row r="106" spans="1:9" s="486" customFormat="1" ht="10.5" customHeight="1" x14ac:dyDescent="0.2">
      <c r="A106" s="452"/>
      <c r="B106" s="563" t="s">
        <v>313</v>
      </c>
      <c r="C106" s="568"/>
      <c r="D106" s="569"/>
      <c r="E106" s="569"/>
      <c r="F106" s="570"/>
      <c r="G106" s="571"/>
    </row>
    <row r="107" spans="1:9" ht="10.5" customHeight="1" x14ac:dyDescent="0.2">
      <c r="B107" s="16" t="s">
        <v>94</v>
      </c>
      <c r="C107" s="289">
        <v>193.5</v>
      </c>
      <c r="D107" s="290"/>
      <c r="E107" s="290"/>
      <c r="F107" s="179">
        <v>0.19999999999999996</v>
      </c>
      <c r="G107" s="34"/>
      <c r="H107" s="5"/>
      <c r="I107" s="5"/>
    </row>
    <row r="108" spans="1:9" ht="10.5" customHeight="1" x14ac:dyDescent="0.2">
      <c r="B108" s="16" t="s">
        <v>92</v>
      </c>
      <c r="C108" s="289">
        <v>239.02000000000004</v>
      </c>
      <c r="D108" s="290"/>
      <c r="E108" s="290"/>
      <c r="F108" s="179">
        <v>-0.56101234205113126</v>
      </c>
      <c r="G108" s="34"/>
      <c r="H108" s="5"/>
      <c r="I108" s="5"/>
    </row>
    <row r="109" spans="1:9" ht="10.5" customHeight="1" x14ac:dyDescent="0.2">
      <c r="B109" s="16" t="s">
        <v>93</v>
      </c>
      <c r="C109" s="289">
        <v>510</v>
      </c>
      <c r="D109" s="290"/>
      <c r="E109" s="290"/>
      <c r="F109" s="179">
        <v>0.31782945736434098</v>
      </c>
      <c r="G109" s="34"/>
      <c r="H109" s="5"/>
      <c r="I109" s="5"/>
    </row>
    <row r="110" spans="1:9" ht="10.5" customHeight="1" x14ac:dyDescent="0.2">
      <c r="B110" s="16" t="s">
        <v>252</v>
      </c>
      <c r="C110" s="289"/>
      <c r="D110" s="290"/>
      <c r="E110" s="290"/>
      <c r="F110" s="179"/>
      <c r="G110" s="34"/>
      <c r="H110" s="5"/>
      <c r="I110" s="5"/>
    </row>
    <row r="111" spans="1:9" ht="10.5" customHeight="1" x14ac:dyDescent="0.2">
      <c r="B111" s="16" t="s">
        <v>303</v>
      </c>
      <c r="C111" s="289"/>
      <c r="D111" s="290"/>
      <c r="E111" s="290"/>
      <c r="F111" s="179"/>
      <c r="G111" s="34"/>
      <c r="H111" s="5"/>
      <c r="I111" s="5"/>
    </row>
    <row r="112" spans="1:9" ht="10.5" customHeight="1" x14ac:dyDescent="0.2">
      <c r="B112" s="268" t="s">
        <v>255</v>
      </c>
      <c r="C112" s="289">
        <v>448312.03999999992</v>
      </c>
      <c r="D112" s="290">
        <v>448312.03999999992</v>
      </c>
      <c r="E112" s="290">
        <v>3386.04</v>
      </c>
      <c r="F112" s="179">
        <v>8.8863232055661046E-2</v>
      </c>
      <c r="G112" s="34"/>
      <c r="H112" s="5"/>
      <c r="I112" s="5"/>
    </row>
    <row r="113" spans="1:9" ht="10.5" customHeight="1" x14ac:dyDescent="0.2">
      <c r="B113" s="574" t="s">
        <v>449</v>
      </c>
      <c r="C113" s="289"/>
      <c r="D113" s="290"/>
      <c r="E113" s="290"/>
      <c r="F113" s="179"/>
      <c r="G113" s="34"/>
      <c r="H113" s="5"/>
      <c r="I113" s="5"/>
    </row>
    <row r="114" spans="1:9" ht="10.5" customHeight="1" x14ac:dyDescent="0.2">
      <c r="B114" s="16" t="s">
        <v>487</v>
      </c>
      <c r="C114" s="289"/>
      <c r="D114" s="290"/>
      <c r="E114" s="290"/>
      <c r="F114" s="179"/>
      <c r="G114" s="34"/>
      <c r="H114" s="5"/>
      <c r="I114" s="5"/>
    </row>
    <row r="115" spans="1:9" s="28" customFormat="1" ht="10.5" customHeight="1" x14ac:dyDescent="0.2">
      <c r="A115" s="24"/>
      <c r="B115" s="16" t="s">
        <v>99</v>
      </c>
      <c r="C115" s="289">
        <v>4782.6000000000004</v>
      </c>
      <c r="D115" s="290">
        <v>3276.6</v>
      </c>
      <c r="E115" s="290">
        <v>40</v>
      </c>
      <c r="F115" s="179">
        <v>-9.1365061271017289E-2</v>
      </c>
      <c r="G115" s="36"/>
      <c r="H115" s="5"/>
    </row>
    <row r="116" spans="1:9" s="28" customFormat="1" ht="10.5" customHeight="1" x14ac:dyDescent="0.2">
      <c r="A116" s="24"/>
      <c r="B116" s="16" t="s">
        <v>98</v>
      </c>
      <c r="C116" s="289"/>
      <c r="D116" s="290"/>
      <c r="E116" s="290"/>
      <c r="F116" s="179"/>
      <c r="G116" s="36"/>
    </row>
    <row r="117" spans="1:9" ht="15" customHeight="1" x14ac:dyDescent="0.2">
      <c r="B117" s="16" t="s">
        <v>250</v>
      </c>
      <c r="C117" s="289"/>
      <c r="D117" s="290"/>
      <c r="E117" s="290"/>
      <c r="F117" s="179"/>
      <c r="G117" s="34"/>
      <c r="H117" s="5"/>
      <c r="I117" s="5"/>
    </row>
    <row r="118" spans="1:9" ht="14.25" customHeight="1" x14ac:dyDescent="0.2">
      <c r="B118" s="29" t="s">
        <v>113</v>
      </c>
      <c r="C118" s="291">
        <v>22519945.316085007</v>
      </c>
      <c r="D118" s="292">
        <v>8674221.5600000024</v>
      </c>
      <c r="E118" s="292">
        <v>108179.6</v>
      </c>
      <c r="F118" s="178">
        <v>9.5943297886632584E-2</v>
      </c>
      <c r="G118" s="34"/>
      <c r="H118" s="5"/>
      <c r="I118" s="5"/>
    </row>
    <row r="119" spans="1:9" ht="10.5" customHeight="1" x14ac:dyDescent="0.2">
      <c r="B119" s="74" t="s">
        <v>122</v>
      </c>
      <c r="C119" s="291"/>
      <c r="D119" s="292"/>
      <c r="E119" s="292"/>
      <c r="F119" s="178"/>
      <c r="G119" s="34"/>
      <c r="H119" s="5"/>
      <c r="I119" s="5"/>
    </row>
    <row r="120" spans="1:9" ht="10.5" customHeight="1" x14ac:dyDescent="0.2">
      <c r="B120" s="16" t="s">
        <v>386</v>
      </c>
      <c r="C120" s="289">
        <v>18413772.830000006</v>
      </c>
      <c r="D120" s="290">
        <v>13299.99</v>
      </c>
      <c r="E120" s="290">
        <v>130417.01000000001</v>
      </c>
      <c r="F120" s="179">
        <v>0.23219820294074611</v>
      </c>
      <c r="G120" s="34"/>
      <c r="H120" s="5"/>
      <c r="I120" s="5"/>
    </row>
    <row r="121" spans="1:9" ht="10.5" customHeight="1" x14ac:dyDescent="0.2">
      <c r="B121" s="16" t="s">
        <v>100</v>
      </c>
      <c r="C121" s="289">
        <v>1779140.6600000004</v>
      </c>
      <c r="D121" s="290"/>
      <c r="E121" s="290">
        <v>11431.259999999998</v>
      </c>
      <c r="F121" s="179">
        <v>0.7396328329258095</v>
      </c>
      <c r="G121" s="34"/>
      <c r="H121" s="5"/>
      <c r="I121" s="5"/>
    </row>
    <row r="122" spans="1:9" ht="10.5" customHeight="1" x14ac:dyDescent="0.2">
      <c r="B122" s="16" t="s">
        <v>177</v>
      </c>
      <c r="C122" s="289">
        <v>245548.58999999994</v>
      </c>
      <c r="D122" s="290">
        <v>37.200000000000003</v>
      </c>
      <c r="E122" s="290">
        <v>2314.5</v>
      </c>
      <c r="F122" s="179">
        <v>0.30849648334554969</v>
      </c>
      <c r="G122" s="34"/>
      <c r="H122" s="5"/>
      <c r="I122" s="5"/>
    </row>
    <row r="123" spans="1:9" ht="10.5" customHeight="1" x14ac:dyDescent="0.2">
      <c r="B123" s="16" t="s">
        <v>22</v>
      </c>
      <c r="C123" s="289">
        <v>3246287.8000000007</v>
      </c>
      <c r="D123" s="290">
        <v>8362</v>
      </c>
      <c r="E123" s="290">
        <v>21017.5</v>
      </c>
      <c r="F123" s="179">
        <v>0.25061336646474031</v>
      </c>
      <c r="G123" s="34"/>
      <c r="H123" s="5"/>
      <c r="I123" s="5"/>
    </row>
    <row r="124" spans="1:9" ht="10.5" customHeight="1" x14ac:dyDescent="0.2">
      <c r="B124" s="16" t="s">
        <v>381</v>
      </c>
      <c r="C124" s="289">
        <v>57245.2</v>
      </c>
      <c r="D124" s="290"/>
      <c r="E124" s="290">
        <v>300</v>
      </c>
      <c r="F124" s="179">
        <v>0.66534882164873155</v>
      </c>
      <c r="G124" s="34"/>
      <c r="H124" s="5"/>
      <c r="I124" s="5"/>
    </row>
    <row r="125" spans="1:9" ht="10.5" customHeight="1" x14ac:dyDescent="0.2">
      <c r="B125" s="37" t="s">
        <v>312</v>
      </c>
      <c r="C125" s="289"/>
      <c r="D125" s="290"/>
      <c r="E125" s="290"/>
      <c r="F125" s="179"/>
      <c r="G125" s="34"/>
      <c r="H125" s="5"/>
      <c r="I125" s="5"/>
    </row>
    <row r="126" spans="1:9" ht="10.5" customHeight="1" x14ac:dyDescent="0.2">
      <c r="B126" s="16" t="s">
        <v>385</v>
      </c>
      <c r="C126" s="289">
        <v>2615303.3099999987</v>
      </c>
      <c r="D126" s="290">
        <v>1990.81</v>
      </c>
      <c r="E126" s="290">
        <v>16044.84</v>
      </c>
      <c r="F126" s="179">
        <v>0.18184629183169343</v>
      </c>
      <c r="G126" s="34"/>
      <c r="H126" s="5"/>
      <c r="I126" s="5"/>
    </row>
    <row r="127" spans="1:9" ht="10.5" customHeight="1" x14ac:dyDescent="0.2">
      <c r="B127" s="37" t="s">
        <v>382</v>
      </c>
      <c r="C127" s="289">
        <v>177869.1</v>
      </c>
      <c r="D127" s="290"/>
      <c r="E127" s="290">
        <v>1375</v>
      </c>
      <c r="F127" s="179">
        <v>-7.0898720814282723E-2</v>
      </c>
      <c r="G127" s="208"/>
      <c r="H127" s="205"/>
      <c r="I127" s="34"/>
    </row>
    <row r="128" spans="1:9" ht="10.5" customHeight="1" x14ac:dyDescent="0.2">
      <c r="B128" s="574" t="s">
        <v>450</v>
      </c>
      <c r="C128" s="289"/>
      <c r="D128" s="290"/>
      <c r="E128" s="290"/>
      <c r="F128" s="179"/>
      <c r="G128" s="208"/>
      <c r="H128" s="205"/>
      <c r="I128" s="34"/>
    </row>
    <row r="129" spans="1:9" ht="10.5" hidden="1" customHeight="1" x14ac:dyDescent="0.2">
      <c r="B129" s="574"/>
      <c r="C129" s="289"/>
      <c r="D129" s="290"/>
      <c r="E129" s="290"/>
      <c r="F129" s="179"/>
      <c r="G129" s="208"/>
      <c r="H129" s="205"/>
      <c r="I129" s="34"/>
    </row>
    <row r="130" spans="1:9" ht="10.5" customHeight="1" x14ac:dyDescent="0.2">
      <c r="B130" s="16" t="s">
        <v>99</v>
      </c>
      <c r="C130" s="289">
        <v>800</v>
      </c>
      <c r="D130" s="290"/>
      <c r="E130" s="290"/>
      <c r="F130" s="179">
        <v>-0.19999999999999996</v>
      </c>
      <c r="G130" s="208"/>
      <c r="H130" s="205"/>
      <c r="I130" s="34"/>
    </row>
    <row r="131" spans="1:9" ht="10.5" customHeight="1" x14ac:dyDescent="0.2">
      <c r="B131" s="41" t="s">
        <v>120</v>
      </c>
      <c r="C131" s="293">
        <v>26535967.49000001</v>
      </c>
      <c r="D131" s="294">
        <v>23690</v>
      </c>
      <c r="E131" s="294">
        <v>182900.11000000002</v>
      </c>
      <c r="F131" s="286">
        <v>0.25230638440376052</v>
      </c>
      <c r="G131" s="208"/>
      <c r="H131" s="205"/>
      <c r="I131" s="34"/>
    </row>
    <row r="132" spans="1:9" s="28" customFormat="1" ht="10.5" customHeight="1" x14ac:dyDescent="0.2">
      <c r="A132" s="24"/>
      <c r="B132" s="265" t="s">
        <v>238</v>
      </c>
      <c r="C132" s="208"/>
      <c r="D132" s="208"/>
      <c r="E132" s="208"/>
      <c r="F132" s="208"/>
      <c r="G132" s="208"/>
      <c r="H132" s="209"/>
      <c r="I132" s="36"/>
    </row>
    <row r="133" spans="1:9" ht="9" customHeight="1" x14ac:dyDescent="0.2">
      <c r="A133" s="1"/>
      <c r="B133" s="265" t="s">
        <v>249</v>
      </c>
      <c r="C133" s="208"/>
      <c r="D133" s="208"/>
      <c r="E133" s="208"/>
      <c r="F133" s="208"/>
      <c r="G133" s="4"/>
      <c r="H133" s="4"/>
      <c r="I133" s="4"/>
    </row>
    <row r="134" spans="1:9" ht="15" customHeight="1" x14ac:dyDescent="0.2">
      <c r="B134" s="265" t="s">
        <v>251</v>
      </c>
      <c r="C134" s="208"/>
      <c r="D134" s="208"/>
      <c r="E134" s="208"/>
      <c r="F134" s="208"/>
      <c r="G134" s="8"/>
      <c r="H134" s="8"/>
      <c r="I134" s="8"/>
    </row>
    <row r="135" spans="1:9" ht="12" customHeight="1" x14ac:dyDescent="0.2">
      <c r="B135" s="50"/>
      <c r="C135" s="208"/>
      <c r="D135" s="208"/>
      <c r="E135" s="208"/>
      <c r="F135" s="208"/>
    </row>
    <row r="136" spans="1:9" ht="14.25" customHeight="1" x14ac:dyDescent="0.2">
      <c r="F136" s="4"/>
      <c r="G136" s="15"/>
      <c r="H136" s="5"/>
      <c r="I136" s="5"/>
    </row>
    <row r="137" spans="1:9" ht="12" customHeight="1" x14ac:dyDescent="0.25">
      <c r="B137" s="7" t="s">
        <v>288</v>
      </c>
      <c r="C137" s="8"/>
      <c r="D137" s="8"/>
      <c r="E137" s="8"/>
      <c r="F137" s="8"/>
      <c r="G137" s="5"/>
      <c r="H137" s="5"/>
      <c r="I137" s="5"/>
    </row>
    <row r="138" spans="1:9" ht="9.75" customHeight="1" x14ac:dyDescent="0.2">
      <c r="B138" s="9"/>
      <c r="C138" s="10" t="str">
        <f>C3</f>
        <v>MOIS DE JUILLET 2024</v>
      </c>
      <c r="D138" s="11"/>
      <c r="F138" s="20"/>
      <c r="G138" s="23"/>
      <c r="H138" s="5"/>
      <c r="I138" s="5"/>
    </row>
    <row r="139" spans="1:9" s="28" customFormat="1" ht="12" customHeight="1" x14ac:dyDescent="0.2">
      <c r="A139" s="24"/>
      <c r="B139" s="12" t="str">
        <f>$B$4</f>
        <v xml:space="preserve">             II- ASSURANCE MATERNITE : DEPENSES en milliers d'euros</v>
      </c>
      <c r="C139" s="13"/>
      <c r="D139" s="13"/>
      <c r="E139" s="13"/>
      <c r="F139" s="378"/>
      <c r="G139" s="36"/>
    </row>
    <row r="140" spans="1:9" s="28" customFormat="1" ht="13.5" customHeight="1" x14ac:dyDescent="0.2">
      <c r="A140" s="24"/>
      <c r="B140" s="16" t="s">
        <v>4</v>
      </c>
      <c r="C140" s="18" t="s">
        <v>6</v>
      </c>
      <c r="D140" s="219" t="s">
        <v>3</v>
      </c>
      <c r="E140" s="219" t="s">
        <v>237</v>
      </c>
      <c r="F140" s="19" t="str">
        <f>Maladie_mnt!$H$5</f>
        <v>GAM</v>
      </c>
      <c r="G140" s="36"/>
    </row>
    <row r="141" spans="1:9" s="28" customFormat="1" ht="10.5" customHeight="1" x14ac:dyDescent="0.2">
      <c r="A141" s="24"/>
      <c r="B141" s="21"/>
      <c r="C141" s="44"/>
      <c r="D141" s="220" t="s">
        <v>241</v>
      </c>
      <c r="E141" s="220" t="s">
        <v>239</v>
      </c>
      <c r="F141" s="22" t="str">
        <f>Maladie_mnt!$H$6</f>
        <v>en %</v>
      </c>
      <c r="G141" s="36"/>
      <c r="H141" s="5"/>
    </row>
    <row r="142" spans="1:9" s="28" customFormat="1" ht="10.5" customHeight="1" x14ac:dyDescent="0.2">
      <c r="A142" s="24"/>
      <c r="B142" s="35"/>
      <c r="C142" s="32"/>
      <c r="D142" s="223"/>
      <c r="E142" s="223"/>
      <c r="F142" s="178"/>
      <c r="G142" s="36"/>
      <c r="H142" s="5"/>
    </row>
    <row r="143" spans="1:9" s="28" customFormat="1" ht="10.5" customHeight="1" x14ac:dyDescent="0.2">
      <c r="A143" s="24"/>
      <c r="B143" s="31" t="s">
        <v>121</v>
      </c>
      <c r="C143" s="289"/>
      <c r="D143" s="290"/>
      <c r="E143" s="290"/>
      <c r="F143" s="178"/>
      <c r="G143" s="36"/>
      <c r="H143" s="5"/>
    </row>
    <row r="144" spans="1:9" s="28" customFormat="1" ht="10.5" customHeight="1" x14ac:dyDescent="0.2">
      <c r="A144" s="24"/>
      <c r="B144" s="16" t="s">
        <v>116</v>
      </c>
      <c r="C144" s="289">
        <v>607239.98000000045</v>
      </c>
      <c r="D144" s="290"/>
      <c r="E144" s="290">
        <v>5950.2500000000009</v>
      </c>
      <c r="F144" s="179">
        <v>0.17443669528000916</v>
      </c>
      <c r="G144" s="36"/>
      <c r="H144" s="5"/>
    </row>
    <row r="145" spans="1:8" s="28" customFormat="1" ht="10.5" customHeight="1" x14ac:dyDescent="0.2">
      <c r="A145" s="24"/>
      <c r="B145" s="16" t="s">
        <v>117</v>
      </c>
      <c r="C145" s="289">
        <v>94864.48000000001</v>
      </c>
      <c r="D145" s="290"/>
      <c r="E145" s="290">
        <v>570</v>
      </c>
      <c r="F145" s="179">
        <v>0.18663352855697757</v>
      </c>
      <c r="G145" s="36"/>
      <c r="H145" s="5"/>
    </row>
    <row r="146" spans="1:8" s="28" customFormat="1" ht="10.5" customHeight="1" x14ac:dyDescent="0.2">
      <c r="A146" s="24"/>
      <c r="B146" s="16" t="s">
        <v>118</v>
      </c>
      <c r="C146" s="289">
        <v>2031.75</v>
      </c>
      <c r="D146" s="290"/>
      <c r="E146" s="290"/>
      <c r="F146" s="179">
        <v>0.43181818181818188</v>
      </c>
      <c r="G146" s="36"/>
      <c r="H146" s="5"/>
    </row>
    <row r="147" spans="1:8" s="28" customFormat="1" ht="10.5" customHeight="1" x14ac:dyDescent="0.2">
      <c r="A147" s="24"/>
      <c r="B147" s="16" t="s">
        <v>166</v>
      </c>
      <c r="C147" s="289">
        <v>27323.329999999984</v>
      </c>
      <c r="D147" s="290"/>
      <c r="E147" s="290">
        <v>175.61</v>
      </c>
      <c r="F147" s="179">
        <v>7.9023721017112747E-2</v>
      </c>
      <c r="G147" s="36"/>
      <c r="H147" s="5"/>
    </row>
    <row r="148" spans="1:8" s="28" customFormat="1" ht="10.5" customHeight="1" x14ac:dyDescent="0.2">
      <c r="A148" s="24"/>
      <c r="B148" s="16" t="s">
        <v>22</v>
      </c>
      <c r="C148" s="289">
        <v>47059.75</v>
      </c>
      <c r="D148" s="290"/>
      <c r="E148" s="290">
        <v>414</v>
      </c>
      <c r="F148" s="179">
        <v>7.2162916772512853E-2</v>
      </c>
      <c r="G148" s="36"/>
      <c r="H148" s="5"/>
    </row>
    <row r="149" spans="1:8" s="28" customFormat="1" ht="10.5" customHeight="1" x14ac:dyDescent="0.2">
      <c r="A149" s="24"/>
      <c r="B149" s="16" t="s">
        <v>115</v>
      </c>
      <c r="C149" s="289">
        <v>24027.25</v>
      </c>
      <c r="D149" s="290"/>
      <c r="E149" s="290">
        <v>268.5</v>
      </c>
      <c r="F149" s="179">
        <v>0.31148100236344667</v>
      </c>
      <c r="G149" s="36"/>
      <c r="H149" s="5"/>
    </row>
    <row r="150" spans="1:8" s="28" customFormat="1" ht="12.75" customHeight="1" x14ac:dyDescent="0.2">
      <c r="A150" s="24"/>
      <c r="B150" s="16" t="s">
        <v>114</v>
      </c>
      <c r="C150" s="289">
        <v>26074.889999999992</v>
      </c>
      <c r="D150" s="290"/>
      <c r="E150" s="290"/>
      <c r="F150" s="179">
        <v>0.38362093667420183</v>
      </c>
      <c r="G150" s="36"/>
      <c r="H150" s="5"/>
    </row>
    <row r="151" spans="1:8" s="28" customFormat="1" ht="12.75" customHeight="1" x14ac:dyDescent="0.2">
      <c r="A151" s="24"/>
      <c r="B151" s="16" t="s">
        <v>100</v>
      </c>
      <c r="C151" s="289"/>
      <c r="D151" s="290"/>
      <c r="E151" s="290"/>
      <c r="F151" s="179"/>
      <c r="G151" s="36"/>
      <c r="H151" s="5"/>
    </row>
    <row r="152" spans="1:8" s="28" customFormat="1" ht="13.5" customHeight="1" x14ac:dyDescent="0.2">
      <c r="A152" s="24"/>
      <c r="B152" s="16" t="s">
        <v>98</v>
      </c>
      <c r="C152" s="289"/>
      <c r="D152" s="290"/>
      <c r="E152" s="290"/>
      <c r="F152" s="179"/>
      <c r="G152" s="36"/>
      <c r="H152" s="5"/>
    </row>
    <row r="153" spans="1:8" s="28" customFormat="1" ht="12.75" customHeight="1" x14ac:dyDescent="0.2">
      <c r="A153" s="24"/>
      <c r="B153" s="16" t="s">
        <v>416</v>
      </c>
      <c r="C153" s="289"/>
      <c r="D153" s="290"/>
      <c r="E153" s="290"/>
      <c r="F153" s="179"/>
      <c r="G153" s="36"/>
    </row>
    <row r="154" spans="1:8" s="28" customFormat="1" ht="14.25" customHeight="1" x14ac:dyDescent="0.2">
      <c r="A154" s="24"/>
      <c r="B154" s="16" t="s">
        <v>412</v>
      </c>
      <c r="C154" s="289"/>
      <c r="D154" s="290"/>
      <c r="E154" s="290"/>
      <c r="F154" s="179"/>
      <c r="G154" s="36"/>
    </row>
    <row r="155" spans="1:8" s="28" customFormat="1" ht="10.5" customHeight="1" x14ac:dyDescent="0.2">
      <c r="A155" s="24"/>
      <c r="B155" s="16" t="s">
        <v>374</v>
      </c>
      <c r="C155" s="289">
        <v>2010</v>
      </c>
      <c r="D155" s="290"/>
      <c r="E155" s="290">
        <v>30</v>
      </c>
      <c r="F155" s="179">
        <v>4.6875E-2</v>
      </c>
      <c r="G155" s="36"/>
      <c r="H155" s="5"/>
    </row>
    <row r="156" spans="1:8" s="28" customFormat="1" ht="10.5" customHeight="1" x14ac:dyDescent="0.2">
      <c r="A156" s="24"/>
      <c r="B156" s="574" t="s">
        <v>451</v>
      </c>
      <c r="C156" s="289"/>
      <c r="D156" s="290"/>
      <c r="E156" s="290"/>
      <c r="F156" s="179"/>
      <c r="G156" s="36"/>
      <c r="H156" s="5"/>
    </row>
    <row r="157" spans="1:8" s="28" customFormat="1" ht="10.5" hidden="1" customHeight="1" x14ac:dyDescent="0.2">
      <c r="A157" s="24"/>
      <c r="B157" s="574"/>
      <c r="C157" s="289"/>
      <c r="D157" s="290"/>
      <c r="E157" s="290"/>
      <c r="F157" s="179"/>
      <c r="G157" s="36"/>
      <c r="H157" s="5"/>
    </row>
    <row r="158" spans="1:8" s="28" customFormat="1" ht="10.5" customHeight="1" x14ac:dyDescent="0.2">
      <c r="A158" s="24"/>
      <c r="B158" s="269" t="s">
        <v>99</v>
      </c>
      <c r="C158" s="289">
        <v>227249</v>
      </c>
      <c r="D158" s="290"/>
      <c r="E158" s="290">
        <v>1548</v>
      </c>
      <c r="F158" s="179">
        <v>0.83702356412432799</v>
      </c>
      <c r="G158" s="36"/>
      <c r="H158" s="5"/>
    </row>
    <row r="159" spans="1:8" s="28" customFormat="1" ht="10.5" customHeight="1" x14ac:dyDescent="0.2">
      <c r="A159" s="24"/>
      <c r="B159" s="35" t="s">
        <v>119</v>
      </c>
      <c r="C159" s="291">
        <v>1057880.4300000006</v>
      </c>
      <c r="D159" s="292"/>
      <c r="E159" s="292">
        <v>8956.36</v>
      </c>
      <c r="F159" s="178">
        <v>0.27391503006580731</v>
      </c>
      <c r="G159" s="36"/>
      <c r="H159" s="5"/>
    </row>
    <row r="160" spans="1:8" s="28" customFormat="1" ht="10.5" customHeight="1" x14ac:dyDescent="0.2">
      <c r="A160" s="24"/>
      <c r="B160" s="31" t="s">
        <v>243</v>
      </c>
      <c r="C160" s="291"/>
      <c r="D160" s="292"/>
      <c r="E160" s="292"/>
      <c r="F160" s="178"/>
      <c r="G160" s="36"/>
      <c r="H160" s="5"/>
    </row>
    <row r="161" spans="1:9" s="28" customFormat="1" ht="10.5" customHeight="1" x14ac:dyDescent="0.2">
      <c r="A161" s="24"/>
      <c r="B161" s="16" t="s">
        <v>22</v>
      </c>
      <c r="C161" s="289">
        <v>576468.83000000007</v>
      </c>
      <c r="D161" s="290"/>
      <c r="E161" s="290">
        <v>2804.68</v>
      </c>
      <c r="F161" s="179">
        <v>0.15180106271131666</v>
      </c>
      <c r="G161" s="36"/>
      <c r="H161" s="5"/>
    </row>
    <row r="162" spans="1:9" s="28" customFormat="1" ht="10.5" customHeight="1" x14ac:dyDescent="0.2">
      <c r="A162" s="24"/>
      <c r="B162" s="16" t="s">
        <v>104</v>
      </c>
      <c r="C162" s="289">
        <v>424767.05</v>
      </c>
      <c r="D162" s="290"/>
      <c r="E162" s="290">
        <v>1242.9000000000001</v>
      </c>
      <c r="F162" s="179">
        <v>0.15995210839424545</v>
      </c>
      <c r="G162" s="36"/>
      <c r="H162" s="5"/>
    </row>
    <row r="163" spans="1:9" s="28" customFormat="1" ht="10.5" customHeight="1" x14ac:dyDescent="0.2">
      <c r="A163" s="24"/>
      <c r="B163" s="33" t="s">
        <v>106</v>
      </c>
      <c r="C163" s="289">
        <v>275658.77</v>
      </c>
      <c r="D163" s="290"/>
      <c r="E163" s="290">
        <v>795.94999999999993</v>
      </c>
      <c r="F163" s="179">
        <v>0.12956897445448234</v>
      </c>
      <c r="G163" s="36"/>
      <c r="H163" s="5"/>
    </row>
    <row r="164" spans="1:9" s="28" customFormat="1" ht="10.5" customHeight="1" x14ac:dyDescent="0.2">
      <c r="A164" s="24"/>
      <c r="B164" s="33" t="s">
        <v>304</v>
      </c>
      <c r="C164" s="289">
        <v>2022.9</v>
      </c>
      <c r="D164" s="290"/>
      <c r="E164" s="290"/>
      <c r="F164" s="179">
        <v>0.61626411204947318</v>
      </c>
      <c r="G164" s="36"/>
      <c r="H164" s="5"/>
    </row>
    <row r="165" spans="1:9" s="28" customFormat="1" ht="10.5" customHeight="1" x14ac:dyDescent="0.2">
      <c r="A165" s="24"/>
      <c r="B165" s="33" t="s">
        <v>305</v>
      </c>
      <c r="C165" s="289">
        <v>92192.77999999997</v>
      </c>
      <c r="D165" s="290"/>
      <c r="E165" s="290"/>
      <c r="F165" s="179">
        <v>0.58345812773530681</v>
      </c>
      <c r="G165" s="36"/>
      <c r="H165" s="5"/>
    </row>
    <row r="166" spans="1:9" ht="10.5" customHeight="1" x14ac:dyDescent="0.2">
      <c r="B166" s="33" t="s">
        <v>306</v>
      </c>
      <c r="C166" s="289">
        <v>6217.48</v>
      </c>
      <c r="D166" s="290"/>
      <c r="E166" s="290"/>
      <c r="F166" s="179"/>
      <c r="G166" s="34"/>
      <c r="H166" s="5"/>
      <c r="I166" s="5"/>
    </row>
    <row r="167" spans="1:9" ht="10.5" customHeight="1" x14ac:dyDescent="0.2">
      <c r="B167" s="33" t="s">
        <v>307</v>
      </c>
      <c r="C167" s="289">
        <v>64018.190000000024</v>
      </c>
      <c r="D167" s="290"/>
      <c r="E167" s="290">
        <v>269.29000000000002</v>
      </c>
      <c r="F167" s="179">
        <v>0.51671034656934789</v>
      </c>
      <c r="G167" s="34"/>
      <c r="H167" s="5"/>
      <c r="I167" s="5"/>
    </row>
    <row r="168" spans="1:9" ht="10.5" customHeight="1" x14ac:dyDescent="0.2">
      <c r="B168" s="33" t="s">
        <v>308</v>
      </c>
      <c r="C168" s="289">
        <v>6996.45</v>
      </c>
      <c r="D168" s="290"/>
      <c r="E168" s="290">
        <v>10.42</v>
      </c>
      <c r="F168" s="179">
        <v>0.32867617595281162</v>
      </c>
      <c r="G168" s="34"/>
      <c r="H168" s="5"/>
      <c r="I168" s="5"/>
    </row>
    <row r="169" spans="1:9" ht="10.5" customHeight="1" x14ac:dyDescent="0.2">
      <c r="B169" s="33" t="s">
        <v>309</v>
      </c>
      <c r="C169" s="289">
        <v>104210.97</v>
      </c>
      <c r="D169" s="290"/>
      <c r="E169" s="290">
        <v>516.24</v>
      </c>
      <c r="F169" s="179">
        <v>0.11073643986331039</v>
      </c>
      <c r="G169" s="34"/>
      <c r="H169" s="5"/>
      <c r="I169" s="5"/>
    </row>
    <row r="170" spans="1:9" s="28" customFormat="1" ht="10.5" customHeight="1" x14ac:dyDescent="0.2">
      <c r="A170" s="24"/>
      <c r="B170" s="33" t="s">
        <v>105</v>
      </c>
      <c r="C170" s="289">
        <v>149108.27999999997</v>
      </c>
      <c r="D170" s="290"/>
      <c r="E170" s="290">
        <v>446.95</v>
      </c>
      <c r="F170" s="179">
        <v>0.22065109073567424</v>
      </c>
      <c r="G170" s="36"/>
      <c r="H170" s="5"/>
    </row>
    <row r="171" spans="1:9" s="28" customFormat="1" ht="10.5" customHeight="1" x14ac:dyDescent="0.2">
      <c r="A171" s="24"/>
      <c r="B171" s="16" t="s">
        <v>116</v>
      </c>
      <c r="C171" s="289">
        <v>125534.69999999998</v>
      </c>
      <c r="D171" s="290"/>
      <c r="E171" s="290">
        <v>133.96</v>
      </c>
      <c r="F171" s="179">
        <v>0.19239702247203794</v>
      </c>
      <c r="G171" s="36"/>
      <c r="H171" s="5"/>
    </row>
    <row r="172" spans="1:9" ht="10.5" customHeight="1" x14ac:dyDescent="0.2">
      <c r="B172" s="16" t="s">
        <v>117</v>
      </c>
      <c r="C172" s="289">
        <v>35454.550000000003</v>
      </c>
      <c r="D172" s="290"/>
      <c r="E172" s="290">
        <v>210</v>
      </c>
      <c r="F172" s="179">
        <v>0.2389309869465932</v>
      </c>
      <c r="G172" s="20"/>
      <c r="H172" s="5"/>
      <c r="I172" s="5"/>
    </row>
    <row r="173" spans="1:9" ht="10.5" customHeight="1" x14ac:dyDescent="0.2">
      <c r="B173" s="16" t="s">
        <v>118</v>
      </c>
      <c r="C173" s="289">
        <v>494.5</v>
      </c>
      <c r="D173" s="290"/>
      <c r="E173" s="290"/>
      <c r="F173" s="179"/>
      <c r="G173" s="20"/>
      <c r="H173" s="5"/>
      <c r="I173" s="5"/>
    </row>
    <row r="174" spans="1:9" ht="10.5" customHeight="1" x14ac:dyDescent="0.2">
      <c r="B174" s="16" t="s">
        <v>115</v>
      </c>
      <c r="C174" s="289">
        <v>6110.13</v>
      </c>
      <c r="D174" s="290"/>
      <c r="E174" s="290"/>
      <c r="F174" s="179">
        <v>0.19796135235391454</v>
      </c>
      <c r="G174" s="20"/>
      <c r="H174" s="5"/>
      <c r="I174" s="5"/>
    </row>
    <row r="175" spans="1:9" ht="10.5" customHeight="1" x14ac:dyDescent="0.2">
      <c r="B175" s="16" t="s">
        <v>114</v>
      </c>
      <c r="C175" s="289">
        <v>6610.5000000000018</v>
      </c>
      <c r="D175" s="290"/>
      <c r="E175" s="290">
        <v>172.8</v>
      </c>
      <c r="F175" s="179">
        <v>-0.1881486030089039</v>
      </c>
      <c r="G175" s="20"/>
      <c r="H175" s="5"/>
      <c r="I175" s="5"/>
    </row>
    <row r="176" spans="1:9" ht="10.5" customHeight="1" x14ac:dyDescent="0.2">
      <c r="B176" s="16" t="s">
        <v>95</v>
      </c>
      <c r="C176" s="289">
        <v>515.19999999999993</v>
      </c>
      <c r="D176" s="290"/>
      <c r="E176" s="290"/>
      <c r="F176" s="179">
        <v>-0.46153846153846156</v>
      </c>
      <c r="G176" s="20"/>
      <c r="H176" s="5"/>
      <c r="I176" s="5"/>
    </row>
    <row r="177" spans="1:9" ht="10.5" customHeight="1" x14ac:dyDescent="0.2">
      <c r="B177" s="16" t="s">
        <v>381</v>
      </c>
      <c r="C177" s="289">
        <v>64904.35</v>
      </c>
      <c r="D177" s="290"/>
      <c r="E177" s="290">
        <v>308</v>
      </c>
      <c r="F177" s="179">
        <v>0.42440712752768683</v>
      </c>
      <c r="G177" s="20"/>
      <c r="H177" s="5"/>
      <c r="I177" s="5"/>
    </row>
    <row r="178" spans="1:9" ht="10.5" customHeight="1" x14ac:dyDescent="0.2">
      <c r="B178" s="16" t="s">
        <v>345</v>
      </c>
      <c r="C178" s="289"/>
      <c r="D178" s="290"/>
      <c r="E178" s="290"/>
      <c r="F178" s="178"/>
      <c r="G178" s="20"/>
      <c r="H178" s="5"/>
      <c r="I178" s="5"/>
    </row>
    <row r="179" spans="1:9" ht="10.5" customHeight="1" x14ac:dyDescent="0.2">
      <c r="B179" s="16" t="s">
        <v>346</v>
      </c>
      <c r="C179" s="289"/>
      <c r="D179" s="290"/>
      <c r="E179" s="290"/>
      <c r="F179" s="178"/>
      <c r="G179" s="34"/>
      <c r="H179" s="5"/>
      <c r="I179" s="5"/>
    </row>
    <row r="180" spans="1:9" ht="10.5" customHeight="1" x14ac:dyDescent="0.2">
      <c r="B180" s="16" t="s">
        <v>350</v>
      </c>
      <c r="C180" s="289"/>
      <c r="D180" s="290"/>
      <c r="E180" s="290"/>
      <c r="F180" s="178"/>
      <c r="G180" s="34"/>
      <c r="H180" s="5"/>
      <c r="I180" s="5"/>
    </row>
    <row r="181" spans="1:9" ht="10.5" customHeight="1" x14ac:dyDescent="0.2">
      <c r="B181" s="16" t="s">
        <v>313</v>
      </c>
      <c r="C181" s="289"/>
      <c r="D181" s="290"/>
      <c r="E181" s="290"/>
      <c r="F181" s="178"/>
      <c r="G181" s="34"/>
      <c r="H181" s="5"/>
      <c r="I181" s="5"/>
    </row>
    <row r="182" spans="1:9" ht="10.5" customHeight="1" x14ac:dyDescent="0.2">
      <c r="B182" s="16" t="s">
        <v>444</v>
      </c>
      <c r="C182" s="289"/>
      <c r="D182" s="290"/>
      <c r="E182" s="290"/>
      <c r="F182" s="178"/>
      <c r="G182" s="34"/>
      <c r="H182" s="5"/>
      <c r="I182" s="5"/>
    </row>
    <row r="183" spans="1:9" ht="10.5" customHeight="1" x14ac:dyDescent="0.2">
      <c r="B183" s="16" t="s">
        <v>351</v>
      </c>
      <c r="C183" s="289"/>
      <c r="D183" s="290"/>
      <c r="E183" s="290"/>
      <c r="F183" s="178"/>
      <c r="G183" s="34"/>
      <c r="H183" s="5"/>
      <c r="I183" s="5"/>
    </row>
    <row r="184" spans="1:9" ht="10.5" customHeight="1" x14ac:dyDescent="0.2">
      <c r="B184" s="269" t="s">
        <v>412</v>
      </c>
      <c r="C184" s="289"/>
      <c r="D184" s="290"/>
      <c r="E184" s="290"/>
      <c r="F184" s="178"/>
      <c r="G184" s="34"/>
      <c r="H184" s="5"/>
      <c r="I184" s="5"/>
    </row>
    <row r="185" spans="1:9" s="28" customFormat="1" ht="10.5" customHeight="1" x14ac:dyDescent="0.2">
      <c r="A185" s="24"/>
      <c r="B185" s="16" t="s">
        <v>100</v>
      </c>
      <c r="C185" s="289">
        <v>47461.279999999999</v>
      </c>
      <c r="D185" s="290"/>
      <c r="E185" s="290">
        <v>223.2</v>
      </c>
      <c r="F185" s="179">
        <v>0.30755468522282658</v>
      </c>
      <c r="G185" s="27"/>
      <c r="H185" s="5"/>
    </row>
    <row r="186" spans="1:9" ht="10.5" customHeight="1" x14ac:dyDescent="0.2">
      <c r="B186" s="16" t="s">
        <v>94</v>
      </c>
      <c r="C186" s="289"/>
      <c r="D186" s="290"/>
      <c r="E186" s="290"/>
      <c r="F186" s="179"/>
      <c r="G186" s="34"/>
      <c r="H186" s="5"/>
      <c r="I186" s="5"/>
    </row>
    <row r="187" spans="1:9" ht="10.5" customHeight="1" x14ac:dyDescent="0.2">
      <c r="B187" s="16" t="s">
        <v>92</v>
      </c>
      <c r="C187" s="289">
        <v>108.6</v>
      </c>
      <c r="D187" s="290"/>
      <c r="E187" s="290"/>
      <c r="F187" s="179">
        <v>-0.62289047850545187</v>
      </c>
      <c r="G187" s="34"/>
      <c r="H187" s="5"/>
      <c r="I187" s="5"/>
    </row>
    <row r="188" spans="1:9" ht="10.5" customHeight="1" x14ac:dyDescent="0.2">
      <c r="B188" s="16" t="s">
        <v>93</v>
      </c>
      <c r="C188" s="289"/>
      <c r="D188" s="290"/>
      <c r="E188" s="290"/>
      <c r="F188" s="179"/>
      <c r="G188" s="20"/>
      <c r="H188" s="5"/>
      <c r="I188" s="5"/>
    </row>
    <row r="189" spans="1:9" ht="10.5" customHeight="1" x14ac:dyDescent="0.2">
      <c r="B189" s="16" t="s">
        <v>303</v>
      </c>
      <c r="C189" s="289"/>
      <c r="D189" s="290"/>
      <c r="E189" s="290"/>
      <c r="F189" s="179"/>
      <c r="G189" s="34"/>
      <c r="H189" s="5"/>
      <c r="I189" s="5"/>
    </row>
    <row r="190" spans="1:9" ht="10.5" customHeight="1" x14ac:dyDescent="0.2">
      <c r="B190" s="16" t="s">
        <v>123</v>
      </c>
      <c r="C190" s="289">
        <v>949024.93</v>
      </c>
      <c r="D190" s="290"/>
      <c r="E190" s="290">
        <v>3482.56</v>
      </c>
      <c r="F190" s="179"/>
      <c r="G190" s="34"/>
      <c r="H190" s="5"/>
      <c r="I190" s="5"/>
    </row>
    <row r="191" spans="1:9" ht="10.5" customHeight="1" x14ac:dyDescent="0.2">
      <c r="B191" s="16" t="s">
        <v>107</v>
      </c>
      <c r="C191" s="289"/>
      <c r="D191" s="290"/>
      <c r="E191" s="290"/>
      <c r="F191" s="179"/>
      <c r="G191" s="34"/>
      <c r="H191" s="5"/>
      <c r="I191" s="5"/>
    </row>
    <row r="192" spans="1:9" ht="10.5" customHeight="1" x14ac:dyDescent="0.2">
      <c r="B192" s="33" t="s">
        <v>110</v>
      </c>
      <c r="C192" s="289"/>
      <c r="D192" s="290"/>
      <c r="E192" s="290"/>
      <c r="F192" s="179"/>
      <c r="G192" s="34"/>
      <c r="H192" s="5"/>
      <c r="I192" s="5"/>
    </row>
    <row r="193" spans="1:9" s="28" customFormat="1" ht="10.5" customHeight="1" x14ac:dyDescent="0.2">
      <c r="A193" s="24"/>
      <c r="B193" s="33" t="s">
        <v>109</v>
      </c>
      <c r="C193" s="289"/>
      <c r="D193" s="290"/>
      <c r="E193" s="290"/>
      <c r="F193" s="179"/>
      <c r="G193" s="47"/>
      <c r="H193" s="5"/>
    </row>
    <row r="194" spans="1:9" s="28" customFormat="1" ht="10.5" customHeight="1" x14ac:dyDescent="0.2">
      <c r="A194" s="24"/>
      <c r="B194" s="33" t="s">
        <v>111</v>
      </c>
      <c r="C194" s="289"/>
      <c r="D194" s="290"/>
      <c r="E194" s="290"/>
      <c r="F194" s="179"/>
      <c r="G194" s="47"/>
      <c r="H194" s="5"/>
    </row>
    <row r="195" spans="1:9" s="28" customFormat="1" ht="10.5" customHeight="1" x14ac:dyDescent="0.2">
      <c r="A195" s="24"/>
      <c r="B195" s="33" t="s">
        <v>112</v>
      </c>
      <c r="C195" s="289"/>
      <c r="D195" s="290"/>
      <c r="E195" s="290"/>
      <c r="F195" s="179"/>
      <c r="G195" s="47"/>
      <c r="H195" s="5"/>
    </row>
    <row r="196" spans="1:9" s="28" customFormat="1" ht="10.5" customHeight="1" x14ac:dyDescent="0.2">
      <c r="A196" s="24"/>
      <c r="B196" s="16" t="s">
        <v>256</v>
      </c>
      <c r="C196" s="289">
        <v>13770.120000000003</v>
      </c>
      <c r="D196" s="290"/>
      <c r="E196" s="290">
        <v>37.200000000000003</v>
      </c>
      <c r="F196" s="179">
        <v>0.45596151304485777</v>
      </c>
      <c r="G196" s="47"/>
      <c r="H196" s="5"/>
    </row>
    <row r="197" spans="1:9" s="28" customFormat="1" ht="10.5" customHeight="1" x14ac:dyDescent="0.2">
      <c r="A197" s="24"/>
      <c r="B197" s="16" t="s">
        <v>96</v>
      </c>
      <c r="C197" s="289"/>
      <c r="D197" s="290"/>
      <c r="E197" s="290"/>
      <c r="F197" s="179"/>
      <c r="G197" s="47"/>
      <c r="H197" s="5"/>
    </row>
    <row r="198" spans="1:9" s="28" customFormat="1" ht="10.5" customHeight="1" x14ac:dyDescent="0.2">
      <c r="A198" s="24"/>
      <c r="B198" s="16" t="s">
        <v>103</v>
      </c>
      <c r="C198" s="295"/>
      <c r="D198" s="296"/>
      <c r="E198" s="296"/>
      <c r="F198" s="190"/>
      <c r="G198" s="47"/>
      <c r="H198" s="5"/>
    </row>
    <row r="199" spans="1:9" s="28" customFormat="1" ht="10.5" customHeight="1" x14ac:dyDescent="0.2">
      <c r="A199" s="24"/>
      <c r="B199" s="16" t="s">
        <v>91</v>
      </c>
      <c r="C199" s="295"/>
      <c r="D199" s="296"/>
      <c r="E199" s="296"/>
      <c r="F199" s="190"/>
      <c r="G199" s="47"/>
      <c r="H199" s="5"/>
    </row>
    <row r="200" spans="1:9" s="28" customFormat="1" ht="10.5" customHeight="1" x14ac:dyDescent="0.2">
      <c r="A200" s="24"/>
      <c r="B200" s="16" t="s">
        <v>382</v>
      </c>
      <c r="C200" s="295">
        <v>550</v>
      </c>
      <c r="D200" s="296"/>
      <c r="E200" s="296"/>
      <c r="F200" s="190">
        <v>-0.2735437854972923</v>
      </c>
      <c r="G200" s="47"/>
      <c r="H200" s="5"/>
    </row>
    <row r="201" spans="1:9" s="28" customFormat="1" ht="10.5" customHeight="1" x14ac:dyDescent="0.2">
      <c r="A201" s="24"/>
      <c r="B201" s="268" t="s">
        <v>255</v>
      </c>
      <c r="C201" s="295">
        <v>23028.68</v>
      </c>
      <c r="D201" s="296"/>
      <c r="E201" s="296">
        <v>150</v>
      </c>
      <c r="F201" s="190">
        <v>-8.0691417165668633E-2</v>
      </c>
      <c r="G201" s="47"/>
      <c r="H201" s="5"/>
    </row>
    <row r="202" spans="1:9" s="28" customFormat="1" ht="10.5" customHeight="1" x14ac:dyDescent="0.2">
      <c r="A202" s="24"/>
      <c r="B202" s="16" t="s">
        <v>254</v>
      </c>
      <c r="C202" s="295"/>
      <c r="D202" s="296"/>
      <c r="E202" s="296"/>
      <c r="F202" s="190"/>
      <c r="G202" s="47"/>
      <c r="H202" s="5"/>
    </row>
    <row r="203" spans="1:9" s="28" customFormat="1" ht="10.5" customHeight="1" x14ac:dyDescent="0.2">
      <c r="A203" s="24"/>
      <c r="B203" s="16" t="s">
        <v>489</v>
      </c>
      <c r="C203" s="295"/>
      <c r="D203" s="296"/>
      <c r="E203" s="296"/>
      <c r="F203" s="190"/>
      <c r="G203" s="47"/>
      <c r="H203" s="5"/>
    </row>
    <row r="204" spans="1:9" s="28" customFormat="1" ht="10.5" customHeight="1" x14ac:dyDescent="0.2">
      <c r="A204" s="24"/>
      <c r="B204" s="16" t="s">
        <v>97</v>
      </c>
      <c r="C204" s="295"/>
      <c r="D204" s="296"/>
      <c r="E204" s="296"/>
      <c r="F204" s="190"/>
      <c r="G204" s="47"/>
      <c r="H204" s="5"/>
    </row>
    <row r="205" spans="1:9" ht="11.25" customHeight="1" x14ac:dyDescent="0.2">
      <c r="B205" s="16" t="s">
        <v>374</v>
      </c>
      <c r="C205" s="295">
        <v>210</v>
      </c>
      <c r="D205" s="296"/>
      <c r="E205" s="296"/>
      <c r="F205" s="190">
        <v>-0.36363636363636365</v>
      </c>
      <c r="G205" s="47"/>
      <c r="H205" s="5"/>
      <c r="I205" s="5"/>
    </row>
    <row r="206" spans="1:9" ht="11.25" customHeight="1" x14ac:dyDescent="0.2">
      <c r="B206" s="574" t="s">
        <v>460</v>
      </c>
      <c r="C206" s="295"/>
      <c r="D206" s="296"/>
      <c r="E206" s="296"/>
      <c r="F206" s="190"/>
      <c r="G206" s="47"/>
      <c r="H206" s="5"/>
      <c r="I206" s="5"/>
    </row>
    <row r="207" spans="1:9" ht="11.25" customHeight="1" x14ac:dyDescent="0.2">
      <c r="B207" s="16" t="s">
        <v>487</v>
      </c>
      <c r="C207" s="295"/>
      <c r="D207" s="296"/>
      <c r="E207" s="296"/>
      <c r="F207" s="190"/>
      <c r="G207" s="47"/>
      <c r="H207" s="5"/>
      <c r="I207" s="5"/>
    </row>
    <row r="208" spans="1:9" ht="10.5" customHeight="1" x14ac:dyDescent="0.2">
      <c r="B208" s="16" t="s">
        <v>99</v>
      </c>
      <c r="C208" s="295">
        <v>44948.450000000004</v>
      </c>
      <c r="D208" s="296"/>
      <c r="E208" s="296">
        <v>323.05</v>
      </c>
      <c r="F208" s="190">
        <v>0.83365765104230416</v>
      </c>
      <c r="G208" s="47"/>
      <c r="H208" s="5"/>
      <c r="I208" s="5"/>
    </row>
    <row r="209" spans="2:9" ht="10.5" customHeight="1" x14ac:dyDescent="0.2">
      <c r="B209" s="16" t="s">
        <v>98</v>
      </c>
      <c r="C209" s="295"/>
      <c r="D209" s="296"/>
      <c r="E209" s="296"/>
      <c r="F209" s="190"/>
      <c r="G209" s="47"/>
      <c r="H209" s="5"/>
      <c r="I209" s="5"/>
    </row>
    <row r="210" spans="2:9" ht="10.5" customHeight="1" x14ac:dyDescent="0.2">
      <c r="B210" s="16" t="s">
        <v>250</v>
      </c>
      <c r="C210" s="295"/>
      <c r="D210" s="296"/>
      <c r="E210" s="296"/>
      <c r="F210" s="190"/>
      <c r="G210" s="47"/>
      <c r="H210" s="5"/>
      <c r="I210" s="5"/>
    </row>
    <row r="211" spans="2:9" ht="10.5" customHeight="1" x14ac:dyDescent="0.2">
      <c r="B211" s="35" t="s">
        <v>245</v>
      </c>
      <c r="C211" s="297">
        <v>2320381.87</v>
      </c>
      <c r="D211" s="298"/>
      <c r="E211" s="298">
        <v>9088.35</v>
      </c>
      <c r="F211" s="180">
        <v>0.4647604318377776</v>
      </c>
      <c r="G211" s="47"/>
      <c r="H211" s="5"/>
      <c r="I211" s="5"/>
    </row>
    <row r="212" spans="2:9" ht="10.5" customHeight="1" x14ac:dyDescent="0.2">
      <c r="B212" s="31" t="s">
        <v>278</v>
      </c>
      <c r="C212" s="297"/>
      <c r="D212" s="298"/>
      <c r="E212" s="298"/>
      <c r="F212" s="180"/>
      <c r="G212" s="47"/>
      <c r="H212" s="5"/>
      <c r="I212" s="5"/>
    </row>
    <row r="213" spans="2:9" ht="10.5" customHeight="1" x14ac:dyDescent="0.2">
      <c r="B213" s="16" t="s">
        <v>22</v>
      </c>
      <c r="C213" s="295">
        <v>11647003.560000001</v>
      </c>
      <c r="D213" s="296">
        <v>993397.28000000026</v>
      </c>
      <c r="E213" s="296">
        <v>61778.37</v>
      </c>
      <c r="F213" s="190">
        <v>0.13733391602465983</v>
      </c>
      <c r="G213" s="47"/>
      <c r="H213" s="5"/>
      <c r="I213" s="5"/>
    </row>
    <row r="214" spans="2:9" ht="10.5" customHeight="1" x14ac:dyDescent="0.2">
      <c r="B214" s="16" t="s">
        <v>104</v>
      </c>
      <c r="C214" s="295">
        <v>16012694.820000004</v>
      </c>
      <c r="D214" s="296">
        <v>7104839.0400000038</v>
      </c>
      <c r="E214" s="296">
        <v>82650.91</v>
      </c>
      <c r="F214" s="190">
        <v>0.10752172216531619</v>
      </c>
      <c r="G214" s="47"/>
      <c r="H214" s="5"/>
      <c r="I214" s="5"/>
    </row>
    <row r="215" spans="2:9" ht="10.5" customHeight="1" x14ac:dyDescent="0.2">
      <c r="B215" s="33" t="s">
        <v>106</v>
      </c>
      <c r="C215" s="295">
        <v>13211888.900000006</v>
      </c>
      <c r="D215" s="296">
        <v>7100197.700000003</v>
      </c>
      <c r="E215" s="296">
        <v>65954.709999999992</v>
      </c>
      <c r="F215" s="190">
        <v>9.2757372173598363E-2</v>
      </c>
      <c r="G215" s="47"/>
      <c r="H215" s="5"/>
      <c r="I215" s="5"/>
    </row>
    <row r="216" spans="2:9" ht="10.5" customHeight="1" x14ac:dyDescent="0.2">
      <c r="B216" s="33" t="s">
        <v>326</v>
      </c>
      <c r="C216" s="295">
        <v>94743.649999999965</v>
      </c>
      <c r="D216" s="296">
        <v>71695.079999999973</v>
      </c>
      <c r="E216" s="296">
        <v>205.69</v>
      </c>
      <c r="F216" s="190">
        <v>0.14707338056888442</v>
      </c>
      <c r="G216" s="47"/>
      <c r="H216" s="5"/>
      <c r="I216" s="5"/>
    </row>
    <row r="217" spans="2:9" ht="10.5" customHeight="1" x14ac:dyDescent="0.2">
      <c r="B217" s="33" t="s">
        <v>327</v>
      </c>
      <c r="C217" s="295">
        <v>4163764.2100000009</v>
      </c>
      <c r="D217" s="296">
        <v>3969058.5500000007</v>
      </c>
      <c r="E217" s="296">
        <v>23549.68</v>
      </c>
      <c r="F217" s="190">
        <v>0.10052833955139762</v>
      </c>
      <c r="G217" s="47"/>
      <c r="H217" s="5"/>
      <c r="I217" s="5"/>
    </row>
    <row r="218" spans="2:9" ht="10.5" customHeight="1" x14ac:dyDescent="0.2">
      <c r="B218" s="33" t="s">
        <v>328</v>
      </c>
      <c r="C218" s="295">
        <v>2648098.1200000024</v>
      </c>
      <c r="D218" s="296">
        <v>2481803.3900000025</v>
      </c>
      <c r="E218" s="296">
        <v>13946.060000000001</v>
      </c>
      <c r="F218" s="190">
        <v>8.2356773812323425E-2</v>
      </c>
      <c r="G218" s="47"/>
      <c r="H218" s="5"/>
      <c r="I218" s="5"/>
    </row>
    <row r="219" spans="2:9" ht="10.5" customHeight="1" x14ac:dyDescent="0.2">
      <c r="B219" s="33" t="s">
        <v>329</v>
      </c>
      <c r="C219" s="295">
        <v>5165204.6000000015</v>
      </c>
      <c r="D219" s="296">
        <v>109860.42999999998</v>
      </c>
      <c r="E219" s="296">
        <v>22875.839999999997</v>
      </c>
      <c r="F219" s="190">
        <v>7.7419490504145205E-2</v>
      </c>
      <c r="G219" s="47"/>
      <c r="H219" s="5"/>
      <c r="I219" s="5"/>
    </row>
    <row r="220" spans="2:9" ht="10.5" customHeight="1" x14ac:dyDescent="0.2">
      <c r="B220" s="33" t="s">
        <v>330</v>
      </c>
      <c r="C220" s="295">
        <v>94463.430000000109</v>
      </c>
      <c r="D220" s="296">
        <v>21864.73000000001</v>
      </c>
      <c r="E220" s="296">
        <v>402.63</v>
      </c>
      <c r="F220" s="190">
        <v>0.2694709766548653</v>
      </c>
      <c r="G220" s="47"/>
      <c r="H220" s="5"/>
      <c r="I220" s="5"/>
    </row>
    <row r="221" spans="2:9" ht="10.5" customHeight="1" x14ac:dyDescent="0.2">
      <c r="B221" s="33" t="s">
        <v>331</v>
      </c>
      <c r="C221" s="295">
        <v>1045614.89</v>
      </c>
      <c r="D221" s="296">
        <v>445915.51999999984</v>
      </c>
      <c r="E221" s="296">
        <v>4974.8100000000004</v>
      </c>
      <c r="F221" s="190">
        <v>0.14987652914712379</v>
      </c>
      <c r="G221" s="47"/>
      <c r="H221" s="5"/>
      <c r="I221" s="5"/>
    </row>
    <row r="222" spans="2:9" ht="10.5" customHeight="1" x14ac:dyDescent="0.2">
      <c r="B222" s="33" t="s">
        <v>105</v>
      </c>
      <c r="C222" s="295">
        <v>2800805.919999999</v>
      </c>
      <c r="D222" s="296">
        <v>4641.3399999999992</v>
      </c>
      <c r="E222" s="296">
        <v>16696.2</v>
      </c>
      <c r="F222" s="190">
        <v>0.18291377579032653</v>
      </c>
      <c r="G222" s="47"/>
      <c r="H222" s="5"/>
      <c r="I222" s="5"/>
    </row>
    <row r="223" spans="2:9" ht="10.5" customHeight="1" x14ac:dyDescent="0.2">
      <c r="B223" s="16" t="s">
        <v>116</v>
      </c>
      <c r="C223" s="295">
        <v>732774.6800000004</v>
      </c>
      <c r="D223" s="296"/>
      <c r="E223" s="296">
        <v>6084.2100000000009</v>
      </c>
      <c r="F223" s="190">
        <v>0.17747504953745197</v>
      </c>
      <c r="G223" s="20"/>
      <c r="H223" s="5"/>
      <c r="I223" s="5"/>
    </row>
    <row r="224" spans="2:9" ht="10.5" customHeight="1" x14ac:dyDescent="0.2">
      <c r="B224" s="16" t="s">
        <v>117</v>
      </c>
      <c r="C224" s="295">
        <v>130319.03000000001</v>
      </c>
      <c r="D224" s="296"/>
      <c r="E224" s="296">
        <v>780</v>
      </c>
      <c r="F224" s="190">
        <v>0.20041928400609965</v>
      </c>
      <c r="G224" s="47"/>
      <c r="H224" s="5"/>
      <c r="I224" s="5"/>
    </row>
    <row r="225" spans="2:9" ht="10.5" customHeight="1" x14ac:dyDescent="0.2">
      <c r="B225" s="16" t="s">
        <v>118</v>
      </c>
      <c r="C225" s="295">
        <v>2526.25</v>
      </c>
      <c r="D225" s="296"/>
      <c r="E225" s="296"/>
      <c r="F225" s="190">
        <v>0.65492957746478875</v>
      </c>
      <c r="G225" s="47"/>
      <c r="H225" s="5"/>
      <c r="I225" s="5"/>
    </row>
    <row r="226" spans="2:9" ht="10.5" customHeight="1" x14ac:dyDescent="0.2">
      <c r="B226" s="16" t="s">
        <v>100</v>
      </c>
      <c r="C226" s="295">
        <v>1865285.1100000003</v>
      </c>
      <c r="D226" s="296"/>
      <c r="E226" s="296">
        <v>11790.46</v>
      </c>
      <c r="F226" s="190">
        <v>0.69472549570730435</v>
      </c>
      <c r="G226" s="47"/>
      <c r="H226" s="5"/>
      <c r="I226" s="5"/>
    </row>
    <row r="227" spans="2:9" ht="10.5" customHeight="1" x14ac:dyDescent="0.2">
      <c r="B227" s="16" t="s">
        <v>107</v>
      </c>
      <c r="C227" s="295">
        <v>105910.21000000002</v>
      </c>
      <c r="D227" s="296">
        <v>105910.21000000002</v>
      </c>
      <c r="E227" s="296">
        <v>617.41</v>
      </c>
      <c r="F227" s="190">
        <v>0.49607089703617246</v>
      </c>
      <c r="G227" s="47"/>
      <c r="H227" s="5"/>
      <c r="I227" s="5"/>
    </row>
    <row r="228" spans="2:9" ht="10.5" customHeight="1" x14ac:dyDescent="0.2">
      <c r="B228" s="33" t="s">
        <v>110</v>
      </c>
      <c r="C228" s="289">
        <v>64523.390000000014</v>
      </c>
      <c r="D228" s="290">
        <v>64523.390000000014</v>
      </c>
      <c r="E228" s="290">
        <v>445.44</v>
      </c>
      <c r="F228" s="179">
        <v>0.35730074580304327</v>
      </c>
      <c r="G228" s="47"/>
      <c r="H228" s="5"/>
      <c r="I228" s="5"/>
    </row>
    <row r="229" spans="2:9" ht="10.5" customHeight="1" x14ac:dyDescent="0.2">
      <c r="B229" s="33" t="s">
        <v>109</v>
      </c>
      <c r="C229" s="295">
        <v>38736.820000000014</v>
      </c>
      <c r="D229" s="296">
        <v>38736.820000000014</v>
      </c>
      <c r="E229" s="296">
        <v>171.97</v>
      </c>
      <c r="F229" s="190">
        <v>0.70615066274023208</v>
      </c>
      <c r="G229" s="47"/>
      <c r="H229" s="5"/>
      <c r="I229" s="5"/>
    </row>
    <row r="230" spans="2:9" ht="10.5" customHeight="1" x14ac:dyDescent="0.2">
      <c r="B230" s="33" t="s">
        <v>112</v>
      </c>
      <c r="C230" s="295">
        <v>2650</v>
      </c>
      <c r="D230" s="296">
        <v>2650</v>
      </c>
      <c r="E230" s="296"/>
      <c r="F230" s="190"/>
      <c r="G230" s="47"/>
      <c r="H230" s="5"/>
      <c r="I230" s="5"/>
    </row>
    <row r="231" spans="2:9" ht="10.5" customHeight="1" x14ac:dyDescent="0.2">
      <c r="B231" s="33" t="s">
        <v>111</v>
      </c>
      <c r="C231" s="295"/>
      <c r="D231" s="296"/>
      <c r="E231" s="296"/>
      <c r="F231" s="190"/>
      <c r="G231" s="47"/>
      <c r="H231" s="5"/>
      <c r="I231" s="5"/>
    </row>
    <row r="232" spans="2:9" ht="10.5" customHeight="1" x14ac:dyDescent="0.2">
      <c r="B232" s="269" t="s">
        <v>254</v>
      </c>
      <c r="C232" s="295"/>
      <c r="D232" s="296"/>
      <c r="E232" s="296"/>
      <c r="F232" s="190"/>
      <c r="G232" s="47"/>
      <c r="H232" s="5"/>
      <c r="I232" s="5"/>
    </row>
    <row r="233" spans="2:9" ht="10.5" customHeight="1" x14ac:dyDescent="0.2">
      <c r="B233" s="16" t="s">
        <v>97</v>
      </c>
      <c r="C233" s="295"/>
      <c r="D233" s="296"/>
      <c r="E233" s="296"/>
      <c r="F233" s="190"/>
      <c r="G233" s="47"/>
      <c r="H233" s="5"/>
      <c r="I233" s="5"/>
    </row>
    <row r="234" spans="2:9" ht="10.5" customHeight="1" x14ac:dyDescent="0.2">
      <c r="B234" s="16" t="s">
        <v>103</v>
      </c>
      <c r="C234" s="295"/>
      <c r="D234" s="296"/>
      <c r="E234" s="296"/>
      <c r="F234" s="190"/>
      <c r="G234" s="47"/>
      <c r="H234" s="5"/>
      <c r="I234" s="5"/>
    </row>
    <row r="235" spans="2:9" ht="10.5" customHeight="1" x14ac:dyDescent="0.2">
      <c r="B235" s="16" t="s">
        <v>96</v>
      </c>
      <c r="C235" s="295"/>
      <c r="D235" s="296"/>
      <c r="E235" s="296"/>
      <c r="F235" s="190"/>
      <c r="G235" s="47"/>
      <c r="H235" s="5"/>
      <c r="I235" s="5"/>
    </row>
    <row r="236" spans="2:9" ht="10.5" customHeight="1" x14ac:dyDescent="0.2">
      <c r="B236" s="16" t="s">
        <v>115</v>
      </c>
      <c r="C236" s="295">
        <v>30137.38</v>
      </c>
      <c r="D236" s="296"/>
      <c r="E236" s="296">
        <v>268.5</v>
      </c>
      <c r="F236" s="190">
        <v>0.28675973927827592</v>
      </c>
      <c r="G236" s="47"/>
      <c r="H236" s="5"/>
      <c r="I236" s="5"/>
    </row>
    <row r="237" spans="2:9" ht="10.5" customHeight="1" x14ac:dyDescent="0.2">
      <c r="B237" s="16" t="s">
        <v>114</v>
      </c>
      <c r="C237" s="295">
        <v>32685.389999999992</v>
      </c>
      <c r="D237" s="296"/>
      <c r="E237" s="296">
        <v>172.8</v>
      </c>
      <c r="F237" s="190">
        <v>0.21111275793966944</v>
      </c>
      <c r="G237" s="47"/>
      <c r="H237" s="5"/>
      <c r="I237" s="5"/>
    </row>
    <row r="238" spans="2:9" ht="10.5" customHeight="1" x14ac:dyDescent="0.2">
      <c r="B238" s="16" t="s">
        <v>123</v>
      </c>
      <c r="C238" s="295">
        <v>19362797.760000005</v>
      </c>
      <c r="D238" s="296">
        <v>13299.99</v>
      </c>
      <c r="E238" s="296">
        <v>133899.57</v>
      </c>
      <c r="F238" s="190">
        <v>0.25973213401469697</v>
      </c>
      <c r="G238" s="47"/>
      <c r="H238" s="5"/>
      <c r="I238" s="5"/>
    </row>
    <row r="239" spans="2:9" ht="10.5" customHeight="1" x14ac:dyDescent="0.2">
      <c r="B239" s="16" t="s">
        <v>486</v>
      </c>
      <c r="C239" s="295"/>
      <c r="D239" s="296"/>
      <c r="E239" s="296"/>
      <c r="F239" s="190"/>
      <c r="G239" s="47"/>
      <c r="H239" s="5"/>
      <c r="I239" s="5"/>
    </row>
    <row r="240" spans="2:9" ht="10.5" customHeight="1" x14ac:dyDescent="0.2">
      <c r="B240" s="16" t="s">
        <v>95</v>
      </c>
      <c r="C240" s="295">
        <v>29321.400000000012</v>
      </c>
      <c r="D240" s="296">
        <v>28806.200000000012</v>
      </c>
      <c r="E240" s="296"/>
      <c r="F240" s="190">
        <v>-0.11587193419410047</v>
      </c>
      <c r="G240" s="47"/>
      <c r="H240" s="5"/>
      <c r="I240" s="5"/>
    </row>
    <row r="241" spans="1:9" s="486" customFormat="1" ht="10.5" customHeight="1" x14ac:dyDescent="0.2">
      <c r="A241" s="452"/>
      <c r="B241" s="563" t="s">
        <v>310</v>
      </c>
      <c r="C241" s="564"/>
      <c r="D241" s="565"/>
      <c r="E241" s="565"/>
      <c r="F241" s="566"/>
      <c r="G241" s="567"/>
    </row>
    <row r="242" spans="1:9" s="486" customFormat="1" ht="10.5" customHeight="1" x14ac:dyDescent="0.2">
      <c r="A242" s="452"/>
      <c r="B242" s="563" t="s">
        <v>311</v>
      </c>
      <c r="C242" s="564"/>
      <c r="D242" s="565"/>
      <c r="E242" s="565"/>
      <c r="F242" s="566"/>
      <c r="G242" s="567"/>
    </row>
    <row r="243" spans="1:9" s="486" customFormat="1" ht="10.5" customHeight="1" x14ac:dyDescent="0.2">
      <c r="A243" s="452"/>
      <c r="B243" s="563" t="s">
        <v>312</v>
      </c>
      <c r="C243" s="564"/>
      <c r="D243" s="565"/>
      <c r="E243" s="565"/>
      <c r="F243" s="566"/>
      <c r="G243" s="567"/>
    </row>
    <row r="244" spans="1:9" s="486" customFormat="1" ht="10.5" customHeight="1" x14ac:dyDescent="0.2">
      <c r="A244" s="452"/>
      <c r="B244" s="563" t="s">
        <v>313</v>
      </c>
      <c r="C244" s="564"/>
      <c r="D244" s="565"/>
      <c r="E244" s="565"/>
      <c r="F244" s="566"/>
      <c r="G244" s="567"/>
    </row>
    <row r="245" spans="1:9" ht="10.5" customHeight="1" x14ac:dyDescent="0.2">
      <c r="B245" s="16" t="s">
        <v>351</v>
      </c>
      <c r="C245" s="295"/>
      <c r="D245" s="296"/>
      <c r="E245" s="296"/>
      <c r="F245" s="190"/>
      <c r="G245" s="47"/>
      <c r="H245" s="5"/>
      <c r="I245" s="5"/>
    </row>
    <row r="246" spans="1:9" ht="10.5" customHeight="1" x14ac:dyDescent="0.2">
      <c r="B246" s="269" t="s">
        <v>412</v>
      </c>
      <c r="C246" s="295"/>
      <c r="D246" s="296"/>
      <c r="E246" s="296"/>
      <c r="F246" s="190"/>
      <c r="G246" s="47"/>
      <c r="H246" s="5"/>
      <c r="I246" s="5"/>
    </row>
    <row r="247" spans="1:9" ht="10.5" customHeight="1" x14ac:dyDescent="0.2">
      <c r="B247" s="16" t="s">
        <v>426</v>
      </c>
      <c r="C247" s="295">
        <v>292864.59999999998</v>
      </c>
      <c r="D247" s="296">
        <v>33</v>
      </c>
      <c r="E247" s="296">
        <v>1878.4</v>
      </c>
      <c r="F247" s="190">
        <v>0.34269060499489035</v>
      </c>
      <c r="G247" s="47"/>
      <c r="H247" s="5"/>
      <c r="I247" s="5"/>
    </row>
    <row r="248" spans="1:9" ht="10.5" customHeight="1" x14ac:dyDescent="0.2">
      <c r="B248" s="16" t="s">
        <v>444</v>
      </c>
      <c r="C248" s="295">
        <v>999141.2160850002</v>
      </c>
      <c r="D248" s="296"/>
      <c r="E248" s="296"/>
      <c r="F248" s="190">
        <v>0.11867051607843404</v>
      </c>
      <c r="G248" s="47"/>
      <c r="H248" s="5"/>
      <c r="I248" s="5"/>
    </row>
    <row r="249" spans="1:9" ht="10.5" customHeight="1" x14ac:dyDescent="0.2">
      <c r="B249" s="16" t="s">
        <v>94</v>
      </c>
      <c r="C249" s="295">
        <v>193.5</v>
      </c>
      <c r="D249" s="296"/>
      <c r="E249" s="296"/>
      <c r="F249" s="190">
        <v>0.19999999999999996</v>
      </c>
      <c r="G249" s="47"/>
      <c r="H249" s="5"/>
      <c r="I249" s="5"/>
    </row>
    <row r="250" spans="1:9" ht="10.5" customHeight="1" x14ac:dyDescent="0.2">
      <c r="B250" s="16" t="s">
        <v>92</v>
      </c>
      <c r="C250" s="295">
        <v>347.62</v>
      </c>
      <c r="D250" s="296"/>
      <c r="E250" s="296"/>
      <c r="F250" s="190">
        <v>-0.58241837445643041</v>
      </c>
      <c r="G250" s="47"/>
      <c r="H250" s="5"/>
      <c r="I250" s="5"/>
    </row>
    <row r="251" spans="1:9" ht="10.5" customHeight="1" x14ac:dyDescent="0.2">
      <c r="B251" s="16" t="s">
        <v>93</v>
      </c>
      <c r="C251" s="295">
        <v>510</v>
      </c>
      <c r="D251" s="296"/>
      <c r="E251" s="296"/>
      <c r="F251" s="190">
        <v>-0.21174652241112824</v>
      </c>
      <c r="G251" s="47"/>
      <c r="H251" s="5"/>
      <c r="I251" s="5"/>
    </row>
    <row r="252" spans="1:9" ht="10.5" customHeight="1" x14ac:dyDescent="0.2">
      <c r="B252" s="16" t="s">
        <v>91</v>
      </c>
      <c r="C252" s="295">
        <v>80</v>
      </c>
      <c r="D252" s="296"/>
      <c r="E252" s="296"/>
      <c r="F252" s="190">
        <v>0</v>
      </c>
      <c r="G252" s="47"/>
      <c r="H252" s="5"/>
      <c r="I252" s="5"/>
    </row>
    <row r="253" spans="1:9" ht="10.5" customHeight="1" x14ac:dyDescent="0.2">
      <c r="B253" s="16" t="s">
        <v>252</v>
      </c>
      <c r="C253" s="295"/>
      <c r="D253" s="296"/>
      <c r="E253" s="296"/>
      <c r="F253" s="190"/>
      <c r="G253" s="47"/>
      <c r="H253" s="5"/>
      <c r="I253" s="5"/>
    </row>
    <row r="254" spans="1:9" ht="10.5" customHeight="1" x14ac:dyDescent="0.2">
      <c r="B254" s="16" t="s">
        <v>177</v>
      </c>
      <c r="C254" s="295">
        <v>259318.70999999996</v>
      </c>
      <c r="D254" s="296">
        <v>37.200000000000003</v>
      </c>
      <c r="E254" s="296">
        <v>2351.6999999999998</v>
      </c>
      <c r="F254" s="190">
        <v>0.31557199155010185</v>
      </c>
      <c r="G254" s="47"/>
      <c r="H254" s="5"/>
      <c r="I254" s="5"/>
    </row>
    <row r="255" spans="1:9" ht="10.5" customHeight="1" x14ac:dyDescent="0.2">
      <c r="B255" s="16" t="s">
        <v>303</v>
      </c>
      <c r="C255" s="295"/>
      <c r="D255" s="296"/>
      <c r="E255" s="296"/>
      <c r="F255" s="190"/>
      <c r="G255" s="47"/>
      <c r="H255" s="5"/>
      <c r="I255" s="5"/>
    </row>
    <row r="256" spans="1:9" ht="13.5" customHeight="1" x14ac:dyDescent="0.2">
      <c r="B256" s="16" t="s">
        <v>382</v>
      </c>
      <c r="C256" s="295">
        <v>178419.1</v>
      </c>
      <c r="D256" s="296"/>
      <c r="E256" s="296">
        <v>1375</v>
      </c>
      <c r="F256" s="190">
        <v>-7.1696968561783869E-2</v>
      </c>
      <c r="G256" s="117"/>
      <c r="H256" s="5"/>
      <c r="I256" s="5"/>
    </row>
    <row r="257" spans="1:9" s="28" customFormat="1" ht="18.75" customHeight="1" x14ac:dyDescent="0.2">
      <c r="A257" s="24"/>
      <c r="B257" s="268" t="s">
        <v>255</v>
      </c>
      <c r="C257" s="295">
        <v>471340.71999999991</v>
      </c>
      <c r="D257" s="296">
        <v>448312.03999999992</v>
      </c>
      <c r="E257" s="296">
        <v>3536.04</v>
      </c>
      <c r="F257" s="190">
        <v>7.9138899117906947E-2</v>
      </c>
      <c r="G257" s="47"/>
      <c r="H257" s="5"/>
    </row>
    <row r="258" spans="1:9" s="28" customFormat="1" ht="15" customHeight="1" x14ac:dyDescent="0.2">
      <c r="A258" s="24"/>
      <c r="B258" s="16" t="s">
        <v>374</v>
      </c>
      <c r="C258" s="295">
        <v>2220</v>
      </c>
      <c r="D258" s="296"/>
      <c r="E258" s="296">
        <v>30</v>
      </c>
      <c r="F258" s="190">
        <v>-1.3333333333333308E-2</v>
      </c>
      <c r="G258" s="270"/>
      <c r="H258" s="271"/>
      <c r="I258" s="47"/>
    </row>
    <row r="259" spans="1:9" s="28" customFormat="1" ht="15" customHeight="1" x14ac:dyDescent="0.2">
      <c r="A259" s="24"/>
      <c r="B259" s="574" t="s">
        <v>460</v>
      </c>
      <c r="C259" s="295"/>
      <c r="D259" s="296"/>
      <c r="E259" s="296"/>
      <c r="F259" s="190"/>
      <c r="G259" s="270"/>
      <c r="H259" s="271"/>
      <c r="I259" s="47"/>
    </row>
    <row r="260" spans="1:9" s="28" customFormat="1" ht="15" customHeight="1" x14ac:dyDescent="0.2">
      <c r="A260" s="24"/>
      <c r="B260" s="16" t="s">
        <v>487</v>
      </c>
      <c r="C260" s="295"/>
      <c r="D260" s="296"/>
      <c r="E260" s="296"/>
      <c r="F260" s="190"/>
      <c r="G260" s="270"/>
      <c r="H260" s="271"/>
      <c r="I260" s="47"/>
    </row>
    <row r="261" spans="1:9" s="28" customFormat="1" ht="11.25" customHeight="1" x14ac:dyDescent="0.2">
      <c r="A261" s="24"/>
      <c r="B261" s="16" t="s">
        <v>99</v>
      </c>
      <c r="C261" s="295">
        <v>277780.05</v>
      </c>
      <c r="D261" s="296">
        <v>3276.6</v>
      </c>
      <c r="E261" s="296">
        <v>1911.05</v>
      </c>
      <c r="F261" s="190">
        <v>0.79814443800713986</v>
      </c>
      <c r="G261" s="266"/>
      <c r="H261" s="267"/>
      <c r="I261" s="47"/>
    </row>
    <row r="262" spans="1:9" s="28" customFormat="1" ht="11.25" customHeight="1" x14ac:dyDescent="0.2">
      <c r="A262" s="24"/>
      <c r="B262" s="16" t="s">
        <v>98</v>
      </c>
      <c r="C262" s="295"/>
      <c r="D262" s="296"/>
      <c r="E262" s="296"/>
      <c r="F262" s="180"/>
      <c r="G262" s="266"/>
      <c r="H262" s="267"/>
      <c r="I262" s="47"/>
    </row>
    <row r="263" spans="1:9" s="28" customFormat="1" ht="11.25" customHeight="1" x14ac:dyDescent="0.2">
      <c r="A263" s="24"/>
      <c r="B263" s="16" t="s">
        <v>250</v>
      </c>
      <c r="C263" s="295"/>
      <c r="D263" s="296"/>
      <c r="E263" s="296"/>
      <c r="F263" s="190"/>
      <c r="G263" s="266"/>
      <c r="H263" s="267"/>
      <c r="I263" s="47"/>
    </row>
    <row r="264" spans="1:9" s="28" customFormat="1" ht="11.25" customHeight="1" x14ac:dyDescent="0.2">
      <c r="A264" s="24"/>
      <c r="B264" s="263" t="s">
        <v>253</v>
      </c>
      <c r="C264" s="299">
        <v>52434175.106085025</v>
      </c>
      <c r="D264" s="300">
        <v>8697911.5600000024</v>
      </c>
      <c r="E264" s="300">
        <v>309124.42000000004</v>
      </c>
      <c r="F264" s="234">
        <v>0.187564693154747</v>
      </c>
      <c r="G264" s="266"/>
      <c r="H264" s="267"/>
      <c r="I264" s="47"/>
    </row>
    <row r="265" spans="1:9" ht="12" customHeight="1" x14ac:dyDescent="0.2">
      <c r="B265" s="265" t="s">
        <v>238</v>
      </c>
      <c r="C265" s="266"/>
      <c r="D265" s="266"/>
      <c r="E265" s="266"/>
      <c r="F265" s="266"/>
      <c r="G265" s="48"/>
      <c r="H265" s="48"/>
      <c r="I265" s="47"/>
    </row>
    <row r="266" spans="1:9" ht="15" customHeight="1" x14ac:dyDescent="0.2">
      <c r="B266" s="265" t="s">
        <v>249</v>
      </c>
      <c r="C266" s="266"/>
      <c r="D266" s="266"/>
      <c r="E266" s="266"/>
      <c r="F266" s="266"/>
      <c r="G266" s="8"/>
      <c r="H266" s="8"/>
      <c r="I266" s="8"/>
    </row>
    <row r="267" spans="1:9" ht="9.75" customHeight="1" x14ac:dyDescent="0.2">
      <c r="B267" s="265" t="s">
        <v>251</v>
      </c>
      <c r="C267" s="266"/>
      <c r="D267" s="266"/>
      <c r="E267" s="266"/>
      <c r="F267" s="266"/>
    </row>
    <row r="268" spans="1:9" ht="12" customHeight="1" x14ac:dyDescent="0.2">
      <c r="B268" s="265"/>
      <c r="C268" s="266"/>
      <c r="D268" s="266"/>
      <c r="E268" s="266"/>
      <c r="F268" s="266"/>
      <c r="G268" s="20"/>
      <c r="H268" s="5"/>
      <c r="I268" s="5"/>
    </row>
    <row r="269" spans="1:9" ht="9.75" customHeight="1" x14ac:dyDescent="0.2">
      <c r="B269" s="43"/>
      <c r="D269" s="48"/>
      <c r="E269" s="48"/>
      <c r="F269" s="48"/>
      <c r="G269" s="23"/>
      <c r="H269" s="5"/>
      <c r="I269" s="5"/>
    </row>
    <row r="270" spans="1:9" s="28" customFormat="1" ht="18" customHeight="1" x14ac:dyDescent="0.25">
      <c r="A270" s="24"/>
      <c r="B270" s="7" t="s">
        <v>288</v>
      </c>
      <c r="C270" s="8"/>
      <c r="D270" s="8"/>
      <c r="E270" s="8"/>
      <c r="F270" s="8"/>
      <c r="G270" s="27"/>
    </row>
    <row r="271" spans="1:9" x14ac:dyDescent="0.2">
      <c r="B271" s="9"/>
      <c r="C271" s="10" t="str">
        <f>$C$3</f>
        <v>MOIS DE JUILLET 2024</v>
      </c>
      <c r="D271" s="11"/>
      <c r="G271" s="20"/>
      <c r="H271" s="5"/>
      <c r="I271" s="5"/>
    </row>
    <row r="272" spans="1:9" ht="12.75" x14ac:dyDescent="0.2">
      <c r="B272" s="12" t="str">
        <f>$B$4</f>
        <v xml:space="preserve">             II- ASSURANCE MATERNITE : DEPENSES en milliers d'euros</v>
      </c>
      <c r="C272" s="13"/>
      <c r="D272" s="13"/>
      <c r="E272" s="13"/>
      <c r="F272" s="14"/>
      <c r="G272" s="20"/>
      <c r="H272" s="5"/>
      <c r="I272" s="5"/>
    </row>
    <row r="273" spans="1:9" s="28" customFormat="1" ht="12" customHeight="1" x14ac:dyDescent="0.2">
      <c r="A273" s="54"/>
      <c r="B273" s="16" t="s">
        <v>4</v>
      </c>
      <c r="C273" s="18" t="s">
        <v>6</v>
      </c>
      <c r="D273" s="219" t="s">
        <v>3</v>
      </c>
      <c r="E273" s="219" t="s">
        <v>237</v>
      </c>
      <c r="F273" s="19" t="str">
        <f>Maladie_mnt!$H$5</f>
        <v>GAM</v>
      </c>
      <c r="G273" s="27"/>
    </row>
    <row r="274" spans="1:9" ht="10.5" customHeight="1" x14ac:dyDescent="0.2">
      <c r="A274" s="2"/>
      <c r="B274" s="21"/>
      <c r="C274" s="44"/>
      <c r="D274" s="220" t="s">
        <v>241</v>
      </c>
      <c r="E274" s="220" t="s">
        <v>239</v>
      </c>
      <c r="F274" s="22" t="str">
        <f>Maladie_mnt!$H$6</f>
        <v>en %</v>
      </c>
      <c r="G274" s="20"/>
      <c r="H274" s="5"/>
      <c r="I274" s="5"/>
    </row>
    <row r="275" spans="1:9" ht="12.75" x14ac:dyDescent="0.2">
      <c r="A275" s="2"/>
      <c r="B275" s="52" t="s">
        <v>163</v>
      </c>
      <c r="C275" s="303"/>
      <c r="D275" s="304"/>
      <c r="E275" s="304"/>
      <c r="F275" s="237"/>
      <c r="G275" s="20"/>
      <c r="H275" s="5"/>
      <c r="I275" s="5"/>
    </row>
    <row r="276" spans="1:9" ht="10.5" customHeight="1" x14ac:dyDescent="0.2">
      <c r="A276" s="2"/>
      <c r="B276" s="16"/>
      <c r="C276" s="301"/>
      <c r="D276" s="302"/>
      <c r="E276" s="302"/>
      <c r="F276" s="239"/>
      <c r="G276" s="20"/>
      <c r="H276" s="5"/>
      <c r="I276" s="5"/>
    </row>
    <row r="277" spans="1:9" ht="10.5" customHeight="1" x14ac:dyDescent="0.2">
      <c r="A277" s="2"/>
      <c r="B277" s="31" t="s">
        <v>124</v>
      </c>
      <c r="C277" s="301"/>
      <c r="D277" s="302"/>
      <c r="E277" s="302"/>
      <c r="F277" s="239"/>
      <c r="G277" s="20"/>
      <c r="H277" s="5"/>
      <c r="I277" s="5"/>
    </row>
    <row r="278" spans="1:9" ht="10.5" customHeight="1" x14ac:dyDescent="0.2">
      <c r="A278" s="2"/>
      <c r="B278" s="37" t="s">
        <v>125</v>
      </c>
      <c r="C278" s="301">
        <v>1756453.8799999957</v>
      </c>
      <c r="D278" s="302">
        <v>40228.76999999988</v>
      </c>
      <c r="E278" s="302">
        <v>9982.5999999999985</v>
      </c>
      <c r="F278" s="239">
        <v>0.12732470454058831</v>
      </c>
      <c r="G278" s="20"/>
      <c r="H278" s="5"/>
      <c r="I278" s="5"/>
    </row>
    <row r="279" spans="1:9" ht="10.5" customHeight="1" x14ac:dyDescent="0.2">
      <c r="A279" s="2"/>
      <c r="B279" s="37" t="s">
        <v>126</v>
      </c>
      <c r="C279" s="301">
        <v>1194.0600000000002</v>
      </c>
      <c r="D279" s="302"/>
      <c r="E279" s="302"/>
      <c r="F279" s="239"/>
      <c r="G279" s="20"/>
      <c r="H279" s="5"/>
      <c r="I279" s="5"/>
    </row>
    <row r="280" spans="1:9" ht="10.5" customHeight="1" x14ac:dyDescent="0.2">
      <c r="A280" s="2"/>
      <c r="B280" s="37" t="s">
        <v>127</v>
      </c>
      <c r="C280" s="301">
        <v>9707.4499999999989</v>
      </c>
      <c r="D280" s="302"/>
      <c r="E280" s="302"/>
      <c r="F280" s="239"/>
      <c r="G280" s="20"/>
      <c r="H280" s="5"/>
      <c r="I280" s="5"/>
    </row>
    <row r="281" spans="1:9" ht="10.5" customHeight="1" x14ac:dyDescent="0.2">
      <c r="A281" s="2"/>
      <c r="B281" s="37" t="s">
        <v>219</v>
      </c>
      <c r="C281" s="301">
        <v>354136.61999999994</v>
      </c>
      <c r="D281" s="302"/>
      <c r="E281" s="302">
        <v>1291.72</v>
      </c>
      <c r="F281" s="239">
        <v>0.18576724198835914</v>
      </c>
      <c r="G281" s="20"/>
      <c r="H281" s="5"/>
      <c r="I281" s="5"/>
    </row>
    <row r="282" spans="1:9" ht="10.5" customHeight="1" x14ac:dyDescent="0.2">
      <c r="A282" s="2"/>
      <c r="B282" s="37" t="s">
        <v>130</v>
      </c>
      <c r="C282" s="301"/>
      <c r="D282" s="302"/>
      <c r="E282" s="302"/>
      <c r="F282" s="239"/>
      <c r="G282" s="20"/>
      <c r="H282" s="5"/>
      <c r="I282" s="5"/>
    </row>
    <row r="283" spans="1:9" s="28" customFormat="1" ht="10.5" customHeight="1" x14ac:dyDescent="0.2">
      <c r="A283" s="54"/>
      <c r="B283" s="16" t="s">
        <v>128</v>
      </c>
      <c r="C283" s="301"/>
      <c r="D283" s="302"/>
      <c r="E283" s="302"/>
      <c r="F283" s="239"/>
      <c r="G283" s="27"/>
      <c r="H283" s="5"/>
    </row>
    <row r="284" spans="1:9" s="28" customFormat="1" x14ac:dyDescent="0.2">
      <c r="A284" s="54"/>
      <c r="B284" s="16" t="s">
        <v>192</v>
      </c>
      <c r="C284" s="301"/>
      <c r="D284" s="302"/>
      <c r="E284" s="302"/>
      <c r="F284" s="239"/>
      <c r="G284" s="27"/>
      <c r="H284" s="5"/>
    </row>
    <row r="285" spans="1:9" s="28" customFormat="1" x14ac:dyDescent="0.2">
      <c r="A285" s="54"/>
      <c r="B285" s="37" t="s">
        <v>416</v>
      </c>
      <c r="C285" s="301">
        <v>90</v>
      </c>
      <c r="D285" s="302"/>
      <c r="E285" s="302"/>
      <c r="F285" s="239"/>
      <c r="G285" s="27"/>
      <c r="H285" s="5"/>
    </row>
    <row r="286" spans="1:9" s="28" customFormat="1" x14ac:dyDescent="0.2">
      <c r="A286" s="54"/>
      <c r="B286" s="574" t="s">
        <v>452</v>
      </c>
      <c r="C286" s="301"/>
      <c r="D286" s="302"/>
      <c r="E286" s="302"/>
      <c r="F286" s="239"/>
      <c r="G286" s="27"/>
      <c r="H286" s="5"/>
    </row>
    <row r="287" spans="1:9" s="28" customFormat="1" x14ac:dyDescent="0.2">
      <c r="A287" s="54"/>
      <c r="B287" s="574" t="s">
        <v>488</v>
      </c>
      <c r="C287" s="301"/>
      <c r="D287" s="302"/>
      <c r="E287" s="302"/>
      <c r="F287" s="239"/>
      <c r="G287" s="27"/>
      <c r="H287" s="5"/>
    </row>
    <row r="288" spans="1:9" ht="10.5" customHeight="1" x14ac:dyDescent="0.2">
      <c r="A288" s="2"/>
      <c r="B288" s="16" t="s">
        <v>424</v>
      </c>
      <c r="C288" s="301"/>
      <c r="D288" s="302"/>
      <c r="E288" s="302"/>
      <c r="F288" s="239"/>
      <c r="G288" s="20"/>
      <c r="H288" s="5"/>
      <c r="I288" s="5"/>
    </row>
    <row r="289" spans="1:9" ht="10.5" customHeight="1" x14ac:dyDescent="0.2">
      <c r="A289" s="2"/>
      <c r="B289" s="37" t="s">
        <v>178</v>
      </c>
      <c r="C289" s="301"/>
      <c r="D289" s="302"/>
      <c r="E289" s="302"/>
      <c r="F289" s="239"/>
      <c r="G289" s="20"/>
      <c r="H289" s="5"/>
      <c r="I289" s="5"/>
    </row>
    <row r="290" spans="1:9" ht="10.5" customHeight="1" x14ac:dyDescent="0.2">
      <c r="A290" s="2"/>
      <c r="B290" s="35" t="s">
        <v>131</v>
      </c>
      <c r="C290" s="303">
        <v>2121582.0099999951</v>
      </c>
      <c r="D290" s="304">
        <v>40228.76999999988</v>
      </c>
      <c r="E290" s="304">
        <v>11274.319999999998</v>
      </c>
      <c r="F290" s="237">
        <v>0.13672995402912624</v>
      </c>
      <c r="G290" s="20"/>
      <c r="H290" s="5"/>
      <c r="I290" s="5"/>
    </row>
    <row r="291" spans="1:9" ht="10.5" customHeight="1" x14ac:dyDescent="0.2">
      <c r="A291" s="2"/>
      <c r="B291" s="31" t="s">
        <v>132</v>
      </c>
      <c r="C291" s="303"/>
      <c r="D291" s="304"/>
      <c r="E291" s="304"/>
      <c r="F291" s="237"/>
      <c r="G291" s="20"/>
      <c r="H291" s="5"/>
      <c r="I291" s="5"/>
    </row>
    <row r="292" spans="1:9" ht="10.5" customHeight="1" x14ac:dyDescent="0.2">
      <c r="A292" s="2"/>
      <c r="B292" s="37" t="s">
        <v>24</v>
      </c>
      <c r="C292" s="301">
        <v>950577.01</v>
      </c>
      <c r="D292" s="302">
        <v>37427.32</v>
      </c>
      <c r="E292" s="302">
        <v>7021.2499999999991</v>
      </c>
      <c r="F292" s="239">
        <v>5.1117839882680149E-2</v>
      </c>
      <c r="G292" s="20"/>
      <c r="H292" s="5"/>
      <c r="I292" s="5"/>
    </row>
    <row r="293" spans="1:9" ht="10.5" customHeight="1" x14ac:dyDescent="0.2">
      <c r="A293" s="2"/>
      <c r="B293" s="37" t="s">
        <v>133</v>
      </c>
      <c r="C293" s="301">
        <v>1522327.0399999986</v>
      </c>
      <c r="D293" s="302">
        <v>14448.72</v>
      </c>
      <c r="E293" s="302">
        <v>10105.830000000002</v>
      </c>
      <c r="F293" s="239">
        <v>0.26858759900523821</v>
      </c>
      <c r="G293" s="20"/>
      <c r="H293" s="5"/>
      <c r="I293" s="5"/>
    </row>
    <row r="294" spans="1:9" ht="10.5" customHeight="1" x14ac:dyDescent="0.2">
      <c r="A294" s="2"/>
      <c r="B294" s="37" t="s">
        <v>134</v>
      </c>
      <c r="C294" s="301">
        <v>22490.89</v>
      </c>
      <c r="D294" s="302">
        <v>16867.709999999995</v>
      </c>
      <c r="E294" s="302">
        <v>218.16</v>
      </c>
      <c r="F294" s="239">
        <v>-0.54794588830946678</v>
      </c>
      <c r="G294" s="20"/>
      <c r="H294" s="5"/>
      <c r="I294" s="5"/>
    </row>
    <row r="295" spans="1:9" ht="10.5" customHeight="1" x14ac:dyDescent="0.2">
      <c r="A295" s="2"/>
      <c r="B295" s="37" t="s">
        <v>220</v>
      </c>
      <c r="C295" s="301">
        <v>5941.87</v>
      </c>
      <c r="D295" s="302"/>
      <c r="E295" s="302"/>
      <c r="F295" s="239">
        <v>-0.13382682863186268</v>
      </c>
      <c r="G295" s="20"/>
      <c r="H295" s="5"/>
      <c r="I295" s="5"/>
    </row>
    <row r="296" spans="1:9" s="562" customFormat="1" ht="16.5" customHeight="1" x14ac:dyDescent="0.2">
      <c r="A296" s="559"/>
      <c r="B296" s="553" t="s">
        <v>312</v>
      </c>
      <c r="C296" s="548"/>
      <c r="D296" s="560"/>
      <c r="E296" s="560"/>
      <c r="F296" s="549"/>
      <c r="G296" s="561"/>
      <c r="H296" s="486"/>
    </row>
    <row r="297" spans="1:9" s="28" customFormat="1" ht="16.5" customHeight="1" x14ac:dyDescent="0.2">
      <c r="A297" s="54"/>
      <c r="B297" s="16" t="s">
        <v>416</v>
      </c>
      <c r="C297" s="301">
        <v>32</v>
      </c>
      <c r="D297" s="302"/>
      <c r="E297" s="302"/>
      <c r="F297" s="239"/>
      <c r="G297" s="27"/>
      <c r="H297" s="5"/>
    </row>
    <row r="298" spans="1:9" s="28" customFormat="1" ht="16.5" customHeight="1" x14ac:dyDescent="0.2">
      <c r="A298" s="54"/>
      <c r="B298" s="574" t="s">
        <v>453</v>
      </c>
      <c r="C298" s="301"/>
      <c r="D298" s="302"/>
      <c r="E298" s="302"/>
      <c r="F298" s="239"/>
      <c r="G298" s="27"/>
      <c r="H298" s="5"/>
    </row>
    <row r="299" spans="1:9" s="28" customFormat="1" ht="16.5" hidden="1" customHeight="1" x14ac:dyDescent="0.2">
      <c r="A299" s="54"/>
      <c r="B299" s="574"/>
      <c r="C299" s="301"/>
      <c r="D299" s="302"/>
      <c r="E299" s="302"/>
      <c r="F299" s="239"/>
      <c r="G299" s="27"/>
      <c r="H299" s="5"/>
    </row>
    <row r="300" spans="1:9" ht="10.5" customHeight="1" x14ac:dyDescent="0.2">
      <c r="A300" s="2"/>
      <c r="B300" s="16" t="s">
        <v>424</v>
      </c>
      <c r="C300" s="301"/>
      <c r="D300" s="302"/>
      <c r="E300" s="302"/>
      <c r="F300" s="239"/>
      <c r="G300" s="20"/>
      <c r="H300" s="5"/>
      <c r="I300" s="5"/>
    </row>
    <row r="301" spans="1:9" ht="10.5" customHeight="1" x14ac:dyDescent="0.2">
      <c r="A301" s="2"/>
      <c r="B301" s="16" t="s">
        <v>178</v>
      </c>
      <c r="C301" s="301"/>
      <c r="D301" s="302"/>
      <c r="E301" s="302"/>
      <c r="F301" s="239"/>
      <c r="G301" s="20"/>
      <c r="H301" s="5"/>
      <c r="I301" s="5"/>
    </row>
    <row r="302" spans="1:9" s="28" customFormat="1" ht="10.5" customHeight="1" x14ac:dyDescent="0.2">
      <c r="A302" s="54"/>
      <c r="B302" s="35" t="s">
        <v>135</v>
      </c>
      <c r="C302" s="303">
        <v>2501368.8099999991</v>
      </c>
      <c r="D302" s="304">
        <v>68743.75</v>
      </c>
      <c r="E302" s="304">
        <v>17345.240000000002</v>
      </c>
      <c r="F302" s="237">
        <v>0.15751674993526921</v>
      </c>
      <c r="G302" s="27"/>
      <c r="H302" s="5"/>
    </row>
    <row r="303" spans="1:9" ht="9.75" customHeight="1" x14ac:dyDescent="0.2">
      <c r="A303" s="2"/>
      <c r="B303" s="31" t="s">
        <v>136</v>
      </c>
      <c r="C303" s="303"/>
      <c r="D303" s="304"/>
      <c r="E303" s="304"/>
      <c r="F303" s="237"/>
      <c r="G303" s="20"/>
      <c r="H303" s="5"/>
      <c r="I303" s="5"/>
    </row>
    <row r="304" spans="1:9" s="28" customFormat="1" x14ac:dyDescent="0.2">
      <c r="A304" s="54"/>
      <c r="B304" s="37" t="s">
        <v>138</v>
      </c>
      <c r="C304" s="301">
        <v>12673.44</v>
      </c>
      <c r="D304" s="302">
        <v>509.6</v>
      </c>
      <c r="E304" s="302"/>
      <c r="F304" s="239">
        <v>1.806964694541513E-2</v>
      </c>
      <c r="G304" s="27"/>
      <c r="H304" s="5"/>
    </row>
    <row r="305" spans="1:9" x14ac:dyDescent="0.2">
      <c r="A305" s="2"/>
      <c r="B305" s="37" t="s">
        <v>221</v>
      </c>
      <c r="C305" s="301">
        <v>8.58</v>
      </c>
      <c r="D305" s="302"/>
      <c r="E305" s="302"/>
      <c r="F305" s="239"/>
      <c r="G305" s="20"/>
      <c r="H305" s="5"/>
      <c r="I305" s="5"/>
    </row>
    <row r="306" spans="1:9" s="28" customFormat="1" x14ac:dyDescent="0.2">
      <c r="A306" s="54"/>
      <c r="B306" s="16" t="s">
        <v>128</v>
      </c>
      <c r="C306" s="301"/>
      <c r="D306" s="302"/>
      <c r="E306" s="302"/>
      <c r="F306" s="239"/>
      <c r="G306" s="27"/>
      <c r="H306" s="5"/>
    </row>
    <row r="307" spans="1:9" s="28" customFormat="1" x14ac:dyDescent="0.2">
      <c r="A307" s="54"/>
      <c r="B307" s="16" t="s">
        <v>416</v>
      </c>
      <c r="C307" s="301"/>
      <c r="D307" s="302"/>
      <c r="E307" s="302"/>
      <c r="F307" s="239"/>
      <c r="G307" s="27"/>
      <c r="H307" s="5"/>
    </row>
    <row r="308" spans="1:9" ht="10.5" customHeight="1" x14ac:dyDescent="0.2">
      <c r="A308" s="2"/>
      <c r="B308" s="16" t="s">
        <v>436</v>
      </c>
      <c r="C308" s="303"/>
      <c r="D308" s="304"/>
      <c r="E308" s="304"/>
      <c r="F308" s="237"/>
      <c r="G308" s="20"/>
      <c r="H308" s="5"/>
      <c r="I308" s="5"/>
    </row>
    <row r="309" spans="1:9" ht="10.5" customHeight="1" x14ac:dyDescent="0.2">
      <c r="A309" s="2"/>
      <c r="B309" s="574" t="s">
        <v>454</v>
      </c>
      <c r="C309" s="303"/>
      <c r="D309" s="304"/>
      <c r="E309" s="304"/>
      <c r="F309" s="237"/>
      <c r="G309" s="20"/>
      <c r="H309" s="5"/>
      <c r="I309" s="5"/>
    </row>
    <row r="310" spans="1:9" ht="10.5" hidden="1" customHeight="1" x14ac:dyDescent="0.2">
      <c r="A310" s="2"/>
      <c r="B310" s="574"/>
      <c r="C310" s="303"/>
      <c r="D310" s="304"/>
      <c r="E310" s="304"/>
      <c r="F310" s="237"/>
      <c r="G310" s="20"/>
      <c r="H310" s="5"/>
      <c r="I310" s="5"/>
    </row>
    <row r="311" spans="1:9" s="57" customFormat="1" ht="10.5" customHeight="1" x14ac:dyDescent="0.2">
      <c r="A311" s="6"/>
      <c r="B311" s="16" t="s">
        <v>178</v>
      </c>
      <c r="C311" s="301"/>
      <c r="D311" s="302"/>
      <c r="E311" s="302"/>
      <c r="F311" s="239"/>
      <c r="G311" s="56"/>
      <c r="H311" s="5"/>
    </row>
    <row r="312" spans="1:9" s="57" customFormat="1" ht="10.5" customHeight="1" x14ac:dyDescent="0.2">
      <c r="A312" s="6"/>
      <c r="B312" s="16" t="s">
        <v>356</v>
      </c>
      <c r="C312" s="303"/>
      <c r="D312" s="304"/>
      <c r="E312" s="304"/>
      <c r="F312" s="237"/>
      <c r="G312" s="56"/>
      <c r="H312" s="5"/>
    </row>
    <row r="313" spans="1:9" s="57" customFormat="1" ht="10.5" customHeight="1" x14ac:dyDescent="0.2">
      <c r="A313" s="6"/>
      <c r="B313" s="35" t="s">
        <v>137</v>
      </c>
      <c r="C313" s="303">
        <v>12682.02</v>
      </c>
      <c r="D313" s="304">
        <v>509.6</v>
      </c>
      <c r="E313" s="304"/>
      <c r="F313" s="237">
        <v>1.6309652602476188E-2</v>
      </c>
      <c r="G313" s="56"/>
      <c r="H313" s="5"/>
    </row>
    <row r="314" spans="1:9" s="57" customFormat="1" ht="10.5" customHeight="1" x14ac:dyDescent="0.2">
      <c r="A314" s="6"/>
      <c r="B314" s="31" t="s">
        <v>141</v>
      </c>
      <c r="C314" s="303"/>
      <c r="D314" s="304"/>
      <c r="E314" s="304"/>
      <c r="F314" s="237"/>
      <c r="G314" s="56"/>
      <c r="H314" s="5"/>
    </row>
    <row r="315" spans="1:9" s="57" customFormat="1" x14ac:dyDescent="0.2">
      <c r="A315" s="6"/>
      <c r="B315" s="37" t="s">
        <v>151</v>
      </c>
      <c r="C315" s="301">
        <v>25324.000000000015</v>
      </c>
      <c r="D315" s="302">
        <v>39</v>
      </c>
      <c r="E315" s="302">
        <v>62.400000000000006</v>
      </c>
      <c r="F315" s="239">
        <v>0.24473394082352806</v>
      </c>
      <c r="G315" s="56"/>
    </row>
    <row r="316" spans="1:9" s="60" customFormat="1" ht="14.25" customHeight="1" x14ac:dyDescent="0.2">
      <c r="A316" s="24"/>
      <c r="B316" s="16" t="s">
        <v>222</v>
      </c>
      <c r="C316" s="301">
        <v>12.16</v>
      </c>
      <c r="D316" s="302"/>
      <c r="E316" s="302"/>
      <c r="F316" s="239"/>
      <c r="G316" s="59"/>
    </row>
    <row r="317" spans="1:9" s="60" customFormat="1" ht="14.25" customHeight="1" x14ac:dyDescent="0.2">
      <c r="A317" s="24"/>
      <c r="B317" s="16" t="s">
        <v>128</v>
      </c>
      <c r="C317" s="306"/>
      <c r="D317" s="307"/>
      <c r="E317" s="307"/>
      <c r="F317" s="182"/>
      <c r="G317" s="59"/>
    </row>
    <row r="318" spans="1:9" s="57" customFormat="1" ht="10.5" customHeight="1" x14ac:dyDescent="0.2">
      <c r="A318" s="6"/>
      <c r="B318" s="16" t="s">
        <v>427</v>
      </c>
      <c r="C318" s="306"/>
      <c r="D318" s="307"/>
      <c r="E318" s="307"/>
      <c r="F318" s="182"/>
      <c r="G318" s="56"/>
      <c r="H318" s="5"/>
    </row>
    <row r="319" spans="1:9" s="57" customFormat="1" ht="10.5" hidden="1" customHeight="1" x14ac:dyDescent="0.2">
      <c r="A319" s="6"/>
      <c r="B319" s="16"/>
      <c r="C319" s="306"/>
      <c r="D319" s="307"/>
      <c r="E319" s="307"/>
      <c r="F319" s="182"/>
      <c r="G319" s="56"/>
      <c r="H319" s="5"/>
    </row>
    <row r="320" spans="1:9" s="57" customFormat="1" ht="10.5" customHeight="1" x14ac:dyDescent="0.2">
      <c r="A320" s="6"/>
      <c r="B320" s="574" t="s">
        <v>455</v>
      </c>
      <c r="C320" s="306"/>
      <c r="D320" s="307"/>
      <c r="E320" s="307"/>
      <c r="F320" s="182"/>
      <c r="G320" s="56"/>
      <c r="H320" s="5"/>
    </row>
    <row r="321" spans="1:9" s="57" customFormat="1" ht="10.5" hidden="1" customHeight="1" x14ac:dyDescent="0.2">
      <c r="A321" s="6"/>
      <c r="B321" s="574"/>
      <c r="C321" s="306"/>
      <c r="D321" s="307"/>
      <c r="E321" s="307"/>
      <c r="F321" s="182"/>
      <c r="G321" s="56"/>
      <c r="H321" s="5"/>
    </row>
    <row r="322" spans="1:9" s="57" customFormat="1" ht="10.5" customHeight="1" x14ac:dyDescent="0.2">
      <c r="A322" s="6"/>
      <c r="B322" s="16" t="s">
        <v>424</v>
      </c>
      <c r="C322" s="306"/>
      <c r="D322" s="307"/>
      <c r="E322" s="307"/>
      <c r="F322" s="182"/>
      <c r="G322" s="56"/>
      <c r="H322" s="5"/>
    </row>
    <row r="323" spans="1:9" s="57" customFormat="1" ht="10.5" customHeight="1" x14ac:dyDescent="0.2">
      <c r="A323" s="6"/>
      <c r="B323" s="16" t="s">
        <v>178</v>
      </c>
      <c r="C323" s="306"/>
      <c r="D323" s="307"/>
      <c r="E323" s="307"/>
      <c r="F323" s="182"/>
      <c r="G323" s="56"/>
      <c r="H323" s="5"/>
    </row>
    <row r="324" spans="1:9" s="60" customFormat="1" ht="10.5" customHeight="1" x14ac:dyDescent="0.2">
      <c r="A324" s="24"/>
      <c r="B324" s="35" t="s">
        <v>142</v>
      </c>
      <c r="C324" s="308">
        <v>25336.160000000014</v>
      </c>
      <c r="D324" s="309">
        <v>39</v>
      </c>
      <c r="E324" s="309">
        <v>62.400000000000006</v>
      </c>
      <c r="F324" s="183">
        <v>0.2453316333176212</v>
      </c>
      <c r="G324" s="59"/>
      <c r="H324" s="5"/>
    </row>
    <row r="325" spans="1:9" s="57" customFormat="1" ht="12" x14ac:dyDescent="0.2">
      <c r="A325" s="6"/>
      <c r="B325" s="31" t="s">
        <v>139</v>
      </c>
      <c r="C325" s="308"/>
      <c r="D325" s="309"/>
      <c r="E325" s="309"/>
      <c r="F325" s="183"/>
      <c r="G325" s="56"/>
    </row>
    <row r="326" spans="1:9" s="60" customFormat="1" ht="17.25" customHeight="1" x14ac:dyDescent="0.2">
      <c r="A326" s="24"/>
      <c r="B326" s="37" t="s">
        <v>140</v>
      </c>
      <c r="C326" s="306">
        <v>2339.9500000000003</v>
      </c>
      <c r="D326" s="307"/>
      <c r="E326" s="307"/>
      <c r="F326" s="182"/>
      <c r="G326" s="59"/>
    </row>
    <row r="327" spans="1:9" s="60" customFormat="1" ht="11.25" customHeight="1" x14ac:dyDescent="0.2">
      <c r="A327" s="24"/>
      <c r="B327" s="37" t="s">
        <v>179</v>
      </c>
      <c r="C327" s="306">
        <v>612.30000000000007</v>
      </c>
      <c r="D327" s="307"/>
      <c r="E327" s="307">
        <v>30</v>
      </c>
      <c r="F327" s="182">
        <v>-3.612575668814566E-3</v>
      </c>
      <c r="G327" s="59"/>
    </row>
    <row r="328" spans="1:9" s="57" customFormat="1" ht="10.5" customHeight="1" x14ac:dyDescent="0.2">
      <c r="A328" s="6"/>
      <c r="B328" s="37" t="s">
        <v>223</v>
      </c>
      <c r="C328" s="306"/>
      <c r="D328" s="307"/>
      <c r="E328" s="307"/>
      <c r="F328" s="182"/>
      <c r="G328" s="56"/>
      <c r="H328" s="5"/>
    </row>
    <row r="329" spans="1:9" s="57" customFormat="1" ht="10.5" customHeight="1" x14ac:dyDescent="0.2">
      <c r="A329" s="6"/>
      <c r="B329" s="37" t="s">
        <v>498</v>
      </c>
      <c r="C329" s="306"/>
      <c r="D329" s="307"/>
      <c r="E329" s="307"/>
      <c r="F329" s="182"/>
      <c r="G329" s="56"/>
      <c r="H329" s="5"/>
    </row>
    <row r="330" spans="1:9" s="57" customFormat="1" ht="10.5" customHeight="1" x14ac:dyDescent="0.2">
      <c r="A330" s="6"/>
      <c r="B330" s="574" t="s">
        <v>456</v>
      </c>
      <c r="C330" s="306"/>
      <c r="D330" s="307"/>
      <c r="E330" s="307"/>
      <c r="F330" s="182"/>
      <c r="G330" s="56"/>
      <c r="H330" s="5"/>
    </row>
    <row r="331" spans="1:9" s="57" customFormat="1" ht="10.5" customHeight="1" x14ac:dyDescent="0.2">
      <c r="A331" s="6"/>
      <c r="B331" s="37" t="s">
        <v>424</v>
      </c>
      <c r="C331" s="306"/>
      <c r="D331" s="307"/>
      <c r="E331" s="307"/>
      <c r="F331" s="182"/>
      <c r="G331" s="56"/>
      <c r="H331" s="5"/>
    </row>
    <row r="332" spans="1:9" ht="9.75" customHeight="1" x14ac:dyDescent="0.2">
      <c r="A332" s="2"/>
      <c r="B332" s="37" t="s">
        <v>178</v>
      </c>
      <c r="C332" s="306"/>
      <c r="D332" s="307"/>
      <c r="E332" s="307"/>
      <c r="F332" s="182"/>
      <c r="G332" s="20"/>
      <c r="H332" s="5"/>
      <c r="I332" s="5"/>
    </row>
    <row r="333" spans="1:9" s="63" customFormat="1" ht="14.25" customHeight="1" x14ac:dyDescent="0.2">
      <c r="A333" s="61"/>
      <c r="B333" s="35" t="s">
        <v>143</v>
      </c>
      <c r="C333" s="308">
        <v>2952.2500000000005</v>
      </c>
      <c r="D333" s="309"/>
      <c r="E333" s="309">
        <v>30</v>
      </c>
      <c r="F333" s="183"/>
      <c r="G333" s="62"/>
    </row>
    <row r="334" spans="1:9" s="63" customFormat="1" ht="14.25" customHeight="1" x14ac:dyDescent="0.2">
      <c r="A334" s="61"/>
      <c r="B334" s="31" t="s">
        <v>466</v>
      </c>
      <c r="C334" s="308"/>
      <c r="D334" s="309"/>
      <c r="E334" s="309"/>
      <c r="F334" s="183"/>
      <c r="G334" s="62"/>
    </row>
    <row r="335" spans="1:9" s="63" customFormat="1" ht="14.25" customHeight="1" x14ac:dyDescent="0.2">
      <c r="A335" s="61"/>
      <c r="B335" s="37" t="s">
        <v>468</v>
      </c>
      <c r="C335" s="308">
        <v>11400</v>
      </c>
      <c r="D335" s="309"/>
      <c r="E335" s="309"/>
      <c r="F335" s="183">
        <v>0.82400000000000007</v>
      </c>
      <c r="G335" s="62"/>
    </row>
    <row r="336" spans="1:9" s="63" customFormat="1" ht="14.25" customHeight="1" x14ac:dyDescent="0.2">
      <c r="A336" s="61"/>
      <c r="B336" s="35" t="s">
        <v>467</v>
      </c>
      <c r="C336" s="306">
        <v>11400</v>
      </c>
      <c r="D336" s="307"/>
      <c r="E336" s="307"/>
      <c r="F336" s="182">
        <v>0.82400000000000007</v>
      </c>
      <c r="G336" s="62"/>
    </row>
    <row r="337" spans="1:8" s="60" customFormat="1" ht="16.5" customHeight="1" x14ac:dyDescent="0.2">
      <c r="A337" s="24"/>
      <c r="B337" s="31" t="s">
        <v>122</v>
      </c>
      <c r="C337" s="308"/>
      <c r="D337" s="309"/>
      <c r="E337" s="309"/>
      <c r="F337" s="183"/>
      <c r="G337" s="59"/>
      <c r="H337" s="5"/>
    </row>
    <row r="338" spans="1:8" s="60" customFormat="1" ht="14.25" customHeight="1" x14ac:dyDescent="0.2">
      <c r="A338" s="24"/>
      <c r="B338" s="37" t="s">
        <v>144</v>
      </c>
      <c r="C338" s="306">
        <v>898.84</v>
      </c>
      <c r="D338" s="307"/>
      <c r="E338" s="307">
        <v>1.0900000000000001</v>
      </c>
      <c r="F338" s="182">
        <v>0.39781969737026213</v>
      </c>
      <c r="G338" s="59"/>
      <c r="H338" s="5"/>
    </row>
    <row r="339" spans="1:8" s="57" customFormat="1" ht="10.5" customHeight="1" x14ac:dyDescent="0.2">
      <c r="A339" s="6"/>
      <c r="B339" s="37" t="s">
        <v>224</v>
      </c>
      <c r="C339" s="306">
        <v>23.52</v>
      </c>
      <c r="D339" s="307"/>
      <c r="E339" s="307"/>
      <c r="F339" s="182">
        <v>-0.27407407407407425</v>
      </c>
      <c r="G339" s="56"/>
      <c r="H339" s="5"/>
    </row>
    <row r="340" spans="1:8" s="57" customFormat="1" ht="10.5" hidden="1" customHeight="1" x14ac:dyDescent="0.2">
      <c r="A340" s="6"/>
      <c r="B340" s="37"/>
      <c r="C340" s="306"/>
      <c r="D340" s="307"/>
      <c r="E340" s="307"/>
      <c r="F340" s="182"/>
      <c r="G340" s="56"/>
      <c r="H340" s="5"/>
    </row>
    <row r="341" spans="1:8" s="57" customFormat="1" ht="10.5" customHeight="1" x14ac:dyDescent="0.2">
      <c r="A341" s="6"/>
      <c r="B341" s="37" t="s">
        <v>424</v>
      </c>
      <c r="C341" s="306"/>
      <c r="D341" s="307"/>
      <c r="E341" s="307"/>
      <c r="F341" s="182"/>
      <c r="G341" s="56"/>
      <c r="H341" s="5"/>
    </row>
    <row r="342" spans="1:8" s="57" customFormat="1" ht="10.5" customHeight="1" x14ac:dyDescent="0.2">
      <c r="A342" s="6"/>
      <c r="B342" s="35" t="s">
        <v>120</v>
      </c>
      <c r="C342" s="301">
        <v>922.36</v>
      </c>
      <c r="D342" s="302"/>
      <c r="E342" s="302">
        <v>1.0900000000000001</v>
      </c>
      <c r="F342" s="239">
        <v>0.36558932827976198</v>
      </c>
      <c r="G342" s="56"/>
      <c r="H342" s="5"/>
    </row>
    <row r="343" spans="1:8" s="57" customFormat="1" ht="14.25" customHeight="1" x14ac:dyDescent="0.2">
      <c r="A343" s="6"/>
      <c r="B343" s="31" t="s">
        <v>244</v>
      </c>
      <c r="C343" s="308"/>
      <c r="D343" s="309"/>
      <c r="E343" s="309"/>
      <c r="F343" s="183"/>
      <c r="G343" s="56"/>
      <c r="H343" s="5"/>
    </row>
    <row r="344" spans="1:8" s="57" customFormat="1" ht="10.5" customHeight="1" x14ac:dyDescent="0.2">
      <c r="A344" s="6"/>
      <c r="B344" s="37" t="s">
        <v>144</v>
      </c>
      <c r="C344" s="306">
        <v>30.520000000000003</v>
      </c>
      <c r="D344" s="307"/>
      <c r="E344" s="307"/>
      <c r="F344" s="182">
        <v>-0.53333333333333333</v>
      </c>
      <c r="G344" s="56"/>
      <c r="H344" s="5"/>
    </row>
    <row r="345" spans="1:8" s="57" customFormat="1" ht="10.5" customHeight="1" x14ac:dyDescent="0.2">
      <c r="A345" s="6"/>
      <c r="B345" s="37" t="s">
        <v>125</v>
      </c>
      <c r="C345" s="306">
        <v>25534.97999999997</v>
      </c>
      <c r="D345" s="307"/>
      <c r="E345" s="307">
        <v>55.38</v>
      </c>
      <c r="F345" s="182">
        <v>0.29879672378460631</v>
      </c>
      <c r="G345" s="56"/>
      <c r="H345" s="5"/>
    </row>
    <row r="346" spans="1:8" s="57" customFormat="1" ht="10.5" customHeight="1" x14ac:dyDescent="0.2">
      <c r="A346" s="6"/>
      <c r="B346" s="37" t="s">
        <v>126</v>
      </c>
      <c r="C346" s="306">
        <v>2.65</v>
      </c>
      <c r="D346" s="307"/>
      <c r="E346" s="307"/>
      <c r="F346" s="182">
        <v>0</v>
      </c>
      <c r="G346" s="56"/>
      <c r="H346" s="5"/>
    </row>
    <row r="347" spans="1:8" s="57" customFormat="1" ht="10.5" customHeight="1" x14ac:dyDescent="0.2">
      <c r="A347" s="6"/>
      <c r="B347" s="37" t="s">
        <v>127</v>
      </c>
      <c r="C347" s="306">
        <v>25</v>
      </c>
      <c r="D347" s="307"/>
      <c r="E347" s="307"/>
      <c r="F347" s="182"/>
      <c r="G347" s="56"/>
      <c r="H347" s="5"/>
    </row>
    <row r="348" spans="1:8" s="57" customFormat="1" ht="10.5" customHeight="1" x14ac:dyDescent="0.2">
      <c r="A348" s="6"/>
      <c r="B348" s="37" t="s">
        <v>133</v>
      </c>
      <c r="C348" s="306">
        <v>3372.13</v>
      </c>
      <c r="D348" s="307"/>
      <c r="E348" s="307"/>
      <c r="F348" s="182">
        <v>0.15837764678401145</v>
      </c>
      <c r="G348" s="56"/>
      <c r="H348" s="5"/>
    </row>
    <row r="349" spans="1:8" s="57" customFormat="1" ht="10.5" customHeight="1" x14ac:dyDescent="0.2">
      <c r="A349" s="6"/>
      <c r="B349" s="37" t="s">
        <v>134</v>
      </c>
      <c r="C349" s="306"/>
      <c r="D349" s="307"/>
      <c r="E349" s="307"/>
      <c r="F349" s="182"/>
      <c r="G349" s="56"/>
      <c r="H349" s="5"/>
    </row>
    <row r="350" spans="1:8" s="57" customFormat="1" ht="11.25" customHeight="1" x14ac:dyDescent="0.2">
      <c r="A350" s="6"/>
      <c r="B350" s="37" t="s">
        <v>24</v>
      </c>
      <c r="C350" s="306">
        <v>630.78000000000009</v>
      </c>
      <c r="D350" s="307"/>
      <c r="E350" s="307"/>
      <c r="F350" s="182">
        <v>-0.50992914413574475</v>
      </c>
      <c r="G350" s="56"/>
      <c r="H350" s="5"/>
    </row>
    <row r="351" spans="1:8" s="57" customFormat="1" ht="11.25" customHeight="1" x14ac:dyDescent="0.2">
      <c r="A351" s="6"/>
      <c r="B351" s="37" t="s">
        <v>138</v>
      </c>
      <c r="C351" s="306">
        <v>29.64</v>
      </c>
      <c r="D351" s="307"/>
      <c r="E351" s="307"/>
      <c r="F351" s="182"/>
      <c r="G351" s="56"/>
      <c r="H351" s="5"/>
    </row>
    <row r="352" spans="1:8" s="57" customFormat="1" ht="10.5" customHeight="1" x14ac:dyDescent="0.2">
      <c r="A352" s="6"/>
      <c r="B352" s="37" t="s">
        <v>151</v>
      </c>
      <c r="C352" s="306">
        <v>19029.049999999996</v>
      </c>
      <c r="D352" s="307"/>
      <c r="E352" s="307">
        <v>41.6</v>
      </c>
      <c r="F352" s="182">
        <v>0.11597644310054012</v>
      </c>
      <c r="G352" s="56"/>
      <c r="H352" s="5"/>
    </row>
    <row r="353" spans="1:8" s="57" customFormat="1" ht="11.25" customHeight="1" x14ac:dyDescent="0.2">
      <c r="A353" s="6"/>
      <c r="B353" s="37" t="s">
        <v>140</v>
      </c>
      <c r="C353" s="306"/>
      <c r="D353" s="307"/>
      <c r="E353" s="307"/>
      <c r="F353" s="182"/>
      <c r="G353" s="56"/>
    </row>
    <row r="354" spans="1:8" s="60" customFormat="1" ht="12.75" customHeight="1" x14ac:dyDescent="0.2">
      <c r="A354" s="24"/>
      <c r="B354" s="37" t="s">
        <v>129</v>
      </c>
      <c r="C354" s="306">
        <v>6941.03</v>
      </c>
      <c r="D354" s="307"/>
      <c r="E354" s="307">
        <v>24.75</v>
      </c>
      <c r="F354" s="182">
        <v>0.37423824250319737</v>
      </c>
      <c r="G354" s="59"/>
      <c r="H354" s="5"/>
    </row>
    <row r="355" spans="1:8" s="60" customFormat="1" ht="13.5" customHeight="1" x14ac:dyDescent="0.2">
      <c r="A355" s="24"/>
      <c r="B355" s="16" t="s">
        <v>416</v>
      </c>
      <c r="C355" s="306"/>
      <c r="D355" s="307"/>
      <c r="E355" s="307"/>
      <c r="F355" s="182"/>
      <c r="G355" s="59"/>
    </row>
    <row r="356" spans="1:8" s="60" customFormat="1" ht="13.5" customHeight="1" x14ac:dyDescent="0.2">
      <c r="A356" s="24"/>
      <c r="B356" s="16" t="s">
        <v>427</v>
      </c>
      <c r="C356" s="306"/>
      <c r="D356" s="307"/>
      <c r="E356" s="307"/>
      <c r="F356" s="182"/>
      <c r="G356" s="59"/>
    </row>
    <row r="357" spans="1:8" s="558" customFormat="1" ht="10.5" customHeight="1" x14ac:dyDescent="0.2">
      <c r="A357" s="489"/>
      <c r="B357" s="553" t="s">
        <v>312</v>
      </c>
      <c r="C357" s="554"/>
      <c r="D357" s="555"/>
      <c r="E357" s="555"/>
      <c r="F357" s="556"/>
      <c r="G357" s="557"/>
      <c r="H357" s="486"/>
    </row>
    <row r="358" spans="1:8" s="60" customFormat="1" ht="10.5" customHeight="1" x14ac:dyDescent="0.2">
      <c r="A358" s="24"/>
      <c r="B358" s="37" t="s">
        <v>179</v>
      </c>
      <c r="C358" s="306">
        <v>60</v>
      </c>
      <c r="D358" s="307"/>
      <c r="E358" s="307"/>
      <c r="F358" s="182"/>
      <c r="G358" s="59"/>
      <c r="H358" s="5"/>
    </row>
    <row r="359" spans="1:8" s="60" customFormat="1" ht="10.5" customHeight="1" x14ac:dyDescent="0.2">
      <c r="A359" s="24"/>
      <c r="B359" s="37" t="s">
        <v>468</v>
      </c>
      <c r="C359" s="306">
        <v>90</v>
      </c>
      <c r="D359" s="307"/>
      <c r="E359" s="307"/>
      <c r="F359" s="182"/>
      <c r="G359" s="59"/>
      <c r="H359" s="5"/>
    </row>
    <row r="360" spans="1:8" s="60" customFormat="1" ht="10.5" customHeight="1" x14ac:dyDescent="0.2">
      <c r="A360" s="24"/>
      <c r="B360" s="575" t="s">
        <v>460</v>
      </c>
      <c r="C360" s="306"/>
      <c r="D360" s="307"/>
      <c r="E360" s="307"/>
      <c r="F360" s="182"/>
      <c r="G360" s="59"/>
      <c r="H360" s="5"/>
    </row>
    <row r="361" spans="1:8" s="60" customFormat="1" ht="10.5" customHeight="1" x14ac:dyDescent="0.2">
      <c r="A361" s="24"/>
      <c r="B361" s="575" t="s">
        <v>488</v>
      </c>
      <c r="C361" s="306"/>
      <c r="D361" s="307"/>
      <c r="E361" s="307"/>
      <c r="F361" s="182"/>
      <c r="G361" s="59"/>
      <c r="H361" s="5"/>
    </row>
    <row r="362" spans="1:8" s="60" customFormat="1" ht="10.5" customHeight="1" x14ac:dyDescent="0.2">
      <c r="A362" s="24"/>
      <c r="B362" s="37" t="s">
        <v>424</v>
      </c>
      <c r="C362" s="306"/>
      <c r="D362" s="307"/>
      <c r="E362" s="307"/>
      <c r="F362" s="182"/>
      <c r="G362" s="59"/>
      <c r="H362" s="5"/>
    </row>
    <row r="363" spans="1:8" s="60" customFormat="1" ht="10.5" customHeight="1" x14ac:dyDescent="0.2">
      <c r="A363" s="24"/>
      <c r="B363" s="37" t="s">
        <v>178</v>
      </c>
      <c r="C363" s="308"/>
      <c r="D363" s="309"/>
      <c r="E363" s="309"/>
      <c r="F363" s="183"/>
      <c r="G363" s="59"/>
      <c r="H363" s="5"/>
    </row>
    <row r="364" spans="1:8" s="60" customFormat="1" ht="10.5" customHeight="1" x14ac:dyDescent="0.2">
      <c r="A364" s="24"/>
      <c r="B364" s="35" t="s">
        <v>246</v>
      </c>
      <c r="C364" s="308">
        <v>55745.77999999997</v>
      </c>
      <c r="D364" s="309"/>
      <c r="E364" s="309">
        <v>121.73</v>
      </c>
      <c r="F364" s="183">
        <v>0.20776232904536251</v>
      </c>
      <c r="G364" s="56"/>
      <c r="H364" s="5"/>
    </row>
    <row r="365" spans="1:8" s="57" customFormat="1" ht="10.5" customHeight="1" x14ac:dyDescent="0.2">
      <c r="A365" s="6"/>
      <c r="B365" s="35" t="s">
        <v>8</v>
      </c>
      <c r="C365" s="308">
        <v>4731989.3899999941</v>
      </c>
      <c r="D365" s="309">
        <v>109521.11999999989</v>
      </c>
      <c r="E365" s="309">
        <v>28834.78</v>
      </c>
      <c r="F365" s="183">
        <v>0.15024627321377038</v>
      </c>
      <c r="G365" s="56"/>
      <c r="H365" s="5"/>
    </row>
    <row r="366" spans="1:8" s="57" customFormat="1" ht="10.5" customHeight="1" x14ac:dyDescent="0.2">
      <c r="A366" s="6"/>
      <c r="B366" s="31" t="s">
        <v>145</v>
      </c>
      <c r="C366" s="306"/>
      <c r="D366" s="307"/>
      <c r="E366" s="307"/>
      <c r="F366" s="182"/>
      <c r="G366" s="56"/>
      <c r="H366" s="5"/>
    </row>
    <row r="367" spans="1:8" s="57" customFormat="1" ht="10.5" customHeight="1" x14ac:dyDescent="0.2">
      <c r="A367" s="6"/>
      <c r="B367" s="37" t="s">
        <v>146</v>
      </c>
      <c r="C367" s="306">
        <v>9624339.3699999973</v>
      </c>
      <c r="D367" s="307">
        <v>1205713.4799999997</v>
      </c>
      <c r="E367" s="307">
        <v>60872.84</v>
      </c>
      <c r="F367" s="182">
        <v>0.13919048418218183</v>
      </c>
      <c r="G367" s="59"/>
      <c r="H367" s="5"/>
    </row>
    <row r="368" spans="1:8" s="60" customFormat="1" ht="10.5" customHeight="1" x14ac:dyDescent="0.2">
      <c r="A368" s="24"/>
      <c r="B368" s="37" t="s">
        <v>442</v>
      </c>
      <c r="C368" s="306">
        <v>23425.720000000067</v>
      </c>
      <c r="D368" s="307">
        <v>2359.7800000000002</v>
      </c>
      <c r="E368" s="307">
        <v>99.16</v>
      </c>
      <c r="F368" s="182">
        <v>7.1916156540249077E-2</v>
      </c>
      <c r="G368" s="266"/>
      <c r="H368" s="5"/>
    </row>
    <row r="369" spans="1:9" s="60" customFormat="1" ht="10.5" customHeight="1" x14ac:dyDescent="0.2">
      <c r="A369" s="24"/>
      <c r="B369" s="37" t="s">
        <v>147</v>
      </c>
      <c r="C369" s="306">
        <v>46655.119999999901</v>
      </c>
      <c r="D369" s="307">
        <v>9422.7300000000032</v>
      </c>
      <c r="E369" s="307">
        <v>166.51000000000002</v>
      </c>
      <c r="F369" s="182">
        <v>0.10969901320170994</v>
      </c>
      <c r="G369" s="265"/>
      <c r="H369" s="267"/>
      <c r="I369" s="59"/>
    </row>
    <row r="370" spans="1:9" s="60" customFormat="1" x14ac:dyDescent="0.2">
      <c r="A370" s="24"/>
      <c r="B370" s="37" t="s">
        <v>148</v>
      </c>
      <c r="C370" s="306">
        <v>265337.37999999599</v>
      </c>
      <c r="D370" s="307">
        <v>21392.070000000029</v>
      </c>
      <c r="E370" s="307">
        <v>799.59999999999945</v>
      </c>
      <c r="F370" s="182">
        <v>0.18084771942916422</v>
      </c>
      <c r="G370" s="265"/>
      <c r="H370" s="265"/>
      <c r="I370" s="59"/>
    </row>
    <row r="371" spans="1:9" s="60" customFormat="1" ht="10.5" customHeight="1" x14ac:dyDescent="0.2">
      <c r="A371" s="24"/>
      <c r="B371" s="37" t="s">
        <v>125</v>
      </c>
      <c r="C371" s="306">
        <v>109145.77000000003</v>
      </c>
      <c r="D371" s="307">
        <v>6664.4200000000037</v>
      </c>
      <c r="E371" s="307">
        <v>1084.4700000000005</v>
      </c>
      <c r="F371" s="182">
        <v>0.27499859236568813</v>
      </c>
      <c r="G371" s="265"/>
      <c r="H371" s="265"/>
      <c r="I371" s="59"/>
    </row>
    <row r="372" spans="1:9" s="60" customFormat="1" ht="10.5" customHeight="1" x14ac:dyDescent="0.2">
      <c r="A372" s="24"/>
      <c r="B372" s="37" t="s">
        <v>149</v>
      </c>
      <c r="C372" s="306">
        <v>527.58999999999958</v>
      </c>
      <c r="D372" s="307">
        <v>4.4000000000000004</v>
      </c>
      <c r="E372" s="307">
        <v>18.2</v>
      </c>
      <c r="F372" s="182">
        <v>0.18182429102638742</v>
      </c>
      <c r="G372" s="210"/>
      <c r="H372" s="265"/>
      <c r="I372" s="59"/>
    </row>
    <row r="373" spans="1:9" s="60" customFormat="1" ht="10.5" customHeight="1" x14ac:dyDescent="0.2">
      <c r="A373" s="24"/>
      <c r="B373" s="16" t="s">
        <v>35</v>
      </c>
      <c r="C373" s="306"/>
      <c r="D373" s="307"/>
      <c r="E373" s="307"/>
      <c r="F373" s="182"/>
      <c r="G373" s="210"/>
      <c r="H373" s="211"/>
      <c r="I373" s="59"/>
    </row>
    <row r="374" spans="1:9" s="60" customFormat="1" ht="10.5" customHeight="1" x14ac:dyDescent="0.2">
      <c r="A374" s="24"/>
      <c r="B374" s="37" t="s">
        <v>435</v>
      </c>
      <c r="C374" s="306"/>
      <c r="D374" s="307"/>
      <c r="E374" s="307"/>
      <c r="F374" s="182"/>
      <c r="G374" s="4"/>
      <c r="H374" s="211"/>
      <c r="I374" s="59"/>
    </row>
    <row r="375" spans="1:9" ht="13.5" customHeight="1" x14ac:dyDescent="0.2">
      <c r="B375" s="37" t="s">
        <v>47</v>
      </c>
      <c r="C375" s="306"/>
      <c r="D375" s="307"/>
      <c r="E375" s="307"/>
      <c r="F375" s="182"/>
      <c r="G375" s="8"/>
      <c r="H375" s="4"/>
      <c r="I375" s="51"/>
    </row>
    <row r="376" spans="1:9" ht="13.5" customHeight="1" x14ac:dyDescent="0.2">
      <c r="B376" s="575" t="s">
        <v>461</v>
      </c>
      <c r="C376" s="306"/>
      <c r="D376" s="307"/>
      <c r="E376" s="307"/>
      <c r="F376" s="182"/>
      <c r="G376" s="8"/>
      <c r="H376" s="4"/>
      <c r="I376" s="51"/>
    </row>
    <row r="377" spans="1:9" ht="13.5" hidden="1" customHeight="1" x14ac:dyDescent="0.2">
      <c r="B377" s="575"/>
      <c r="C377" s="306"/>
      <c r="D377" s="307"/>
      <c r="E377" s="307"/>
      <c r="F377" s="182"/>
      <c r="G377" s="8"/>
      <c r="H377" s="4"/>
      <c r="I377" s="51"/>
    </row>
    <row r="378" spans="1:9" ht="15" customHeight="1" x14ac:dyDescent="0.2">
      <c r="B378" s="41" t="s">
        <v>150</v>
      </c>
      <c r="C378" s="311">
        <v>10069430.949999992</v>
      </c>
      <c r="D378" s="312">
        <v>1245556.8799999997</v>
      </c>
      <c r="E378" s="312">
        <v>63040.78</v>
      </c>
      <c r="F378" s="184">
        <v>0.14126404332230136</v>
      </c>
      <c r="H378" s="8"/>
      <c r="I378" s="8"/>
    </row>
    <row r="379" spans="1:9" ht="9.75" customHeight="1" x14ac:dyDescent="0.2">
      <c r="B379" s="265"/>
      <c r="C379" s="266"/>
      <c r="D379" s="266"/>
      <c r="E379" s="266"/>
      <c r="F379" s="266"/>
      <c r="G379" s="15"/>
    </row>
    <row r="380" spans="1:9" ht="19.5" customHeight="1" x14ac:dyDescent="0.2">
      <c r="B380" s="265" t="s">
        <v>238</v>
      </c>
      <c r="C380" s="265"/>
      <c r="D380" s="265"/>
      <c r="E380" s="265"/>
      <c r="F380" s="265"/>
      <c r="G380" s="23"/>
      <c r="H380" s="5"/>
      <c r="I380" s="5"/>
    </row>
    <row r="381" spans="1:9" ht="13.5" customHeight="1" x14ac:dyDescent="0.2">
      <c r="B381" s="265" t="s">
        <v>249</v>
      </c>
      <c r="C381" s="265"/>
      <c r="D381" s="265"/>
      <c r="E381" s="265"/>
      <c r="F381" s="265"/>
      <c r="G381" s="23"/>
      <c r="H381" s="5"/>
      <c r="I381" s="5"/>
    </row>
    <row r="382" spans="1:9" ht="10.5" customHeight="1" x14ac:dyDescent="0.2">
      <c r="B382" s="265" t="s">
        <v>251</v>
      </c>
      <c r="C382" s="265"/>
      <c r="D382" s="265"/>
      <c r="E382" s="265"/>
      <c r="F382" s="265"/>
      <c r="G382" s="56"/>
      <c r="H382" s="5"/>
      <c r="I382" s="5"/>
    </row>
    <row r="383" spans="1:9" s="57" customFormat="1" ht="12.75" customHeight="1" x14ac:dyDescent="0.15">
      <c r="A383" s="6"/>
      <c r="B383" s="265"/>
      <c r="C383" s="210"/>
      <c r="D383" s="210"/>
      <c r="E383" s="210"/>
      <c r="F383" s="210"/>
      <c r="G383" s="59"/>
    </row>
    <row r="384" spans="1:9" s="60" customFormat="1" ht="14.25" customHeight="1" x14ac:dyDescent="0.2">
      <c r="A384" s="24"/>
      <c r="B384" s="50"/>
      <c r="C384" s="210"/>
      <c r="D384" s="210"/>
      <c r="E384" s="210"/>
      <c r="F384" s="210"/>
      <c r="G384" s="56"/>
    </row>
    <row r="385" spans="1:9" s="57" customFormat="1" x14ac:dyDescent="0.2">
      <c r="A385" s="6"/>
      <c r="B385" s="5"/>
      <c r="C385" s="3"/>
      <c r="D385" s="3"/>
      <c r="E385" s="3"/>
      <c r="F385" s="4"/>
      <c r="G385" s="56"/>
      <c r="H385" s="5"/>
    </row>
    <row r="386" spans="1:9" s="57" customFormat="1" ht="15.75" x14ac:dyDescent="0.25">
      <c r="A386" s="6"/>
      <c r="B386" s="7" t="s">
        <v>288</v>
      </c>
      <c r="C386" s="8"/>
      <c r="D386" s="8"/>
      <c r="E386" s="8"/>
      <c r="F386" s="8"/>
      <c r="G386" s="56"/>
      <c r="H386" s="5"/>
    </row>
    <row r="387" spans="1:9" s="57" customFormat="1" x14ac:dyDescent="0.2">
      <c r="A387" s="6"/>
      <c r="B387" s="9"/>
      <c r="C387" s="10" t="str">
        <f>$C$3</f>
        <v>MOIS DE JUILLET 2024</v>
      </c>
      <c r="D387" s="11"/>
      <c r="E387" s="3"/>
      <c r="F387" s="3"/>
      <c r="G387" s="56"/>
      <c r="H387" s="5"/>
    </row>
    <row r="388" spans="1:9" s="57" customFormat="1" ht="12.75" x14ac:dyDescent="0.2">
      <c r="A388" s="6"/>
      <c r="B388" s="12" t="str">
        <f>B272</f>
        <v xml:space="preserve">             II- ASSURANCE MATERNITE : DEPENSES en milliers d'euros</v>
      </c>
      <c r="C388" s="13"/>
      <c r="D388" s="13"/>
      <c r="E388" s="13"/>
      <c r="F388" s="14"/>
      <c r="G388" s="56"/>
      <c r="H388" s="5"/>
    </row>
    <row r="389" spans="1:9" s="57" customFormat="1" x14ac:dyDescent="0.2">
      <c r="A389" s="6"/>
      <c r="B389" s="16" t="s">
        <v>7</v>
      </c>
      <c r="C389" s="17" t="s">
        <v>6</v>
      </c>
      <c r="D389" s="219" t="s">
        <v>242</v>
      </c>
      <c r="E389" s="219" t="s">
        <v>237</v>
      </c>
      <c r="F389" s="19" t="str">
        <f>Maladie_mnt!$H$5</f>
        <v>GAM</v>
      </c>
      <c r="G389" s="59"/>
      <c r="H389" s="5"/>
    </row>
    <row r="390" spans="1:9" s="60" customFormat="1" x14ac:dyDescent="0.2">
      <c r="A390" s="24"/>
      <c r="B390" s="21"/>
      <c r="C390" s="44"/>
      <c r="D390" s="220"/>
      <c r="E390" s="220" t="s">
        <v>239</v>
      </c>
      <c r="F390" s="22" t="str">
        <f>Maladie_mnt!$H$6</f>
        <v>en %</v>
      </c>
      <c r="G390" s="59"/>
      <c r="H390" s="5"/>
    </row>
    <row r="391" spans="1:9" s="60" customFormat="1" ht="12" x14ac:dyDescent="0.2">
      <c r="A391" s="24"/>
      <c r="B391" s="31" t="s">
        <v>152</v>
      </c>
      <c r="C391" s="55"/>
      <c r="D391" s="225"/>
      <c r="E391" s="225"/>
      <c r="F391" s="182"/>
      <c r="G391" s="56"/>
      <c r="H391" s="5"/>
    </row>
    <row r="392" spans="1:9" s="57" customFormat="1" x14ac:dyDescent="0.2">
      <c r="A392" s="6"/>
      <c r="B392" s="16" t="s">
        <v>12</v>
      </c>
      <c r="C392" s="306">
        <v>6076104.2300000032</v>
      </c>
      <c r="D392" s="307">
        <v>12428.49</v>
      </c>
      <c r="E392" s="307">
        <v>28541.899999999994</v>
      </c>
      <c r="F392" s="182">
        <v>0.15831141467702659</v>
      </c>
      <c r="G392" s="66"/>
      <c r="H392" s="5"/>
    </row>
    <row r="393" spans="1:9" s="57" customFormat="1" ht="10.5" customHeight="1" x14ac:dyDescent="0.2">
      <c r="A393" s="6"/>
      <c r="B393" s="16" t="s">
        <v>10</v>
      </c>
      <c r="C393" s="306">
        <v>9664.6599999999817</v>
      </c>
      <c r="D393" s="307"/>
      <c r="E393" s="307"/>
      <c r="F393" s="182"/>
      <c r="G393" s="66"/>
      <c r="H393" s="5"/>
    </row>
    <row r="394" spans="1:9" s="57" customFormat="1" ht="10.5" customHeight="1" x14ac:dyDescent="0.2">
      <c r="A394" s="6"/>
      <c r="B394" s="16" t="s">
        <v>9</v>
      </c>
      <c r="C394" s="306"/>
      <c r="D394" s="307"/>
      <c r="E394" s="307"/>
      <c r="F394" s="182"/>
      <c r="G394" s="56"/>
      <c r="H394" s="5"/>
    </row>
    <row r="395" spans="1:9" s="57" customFormat="1" ht="10.5" customHeight="1" x14ac:dyDescent="0.2">
      <c r="A395" s="6"/>
      <c r="B395" s="16" t="s">
        <v>299</v>
      </c>
      <c r="C395" s="306">
        <v>3051.9299999999994</v>
      </c>
      <c r="D395" s="307"/>
      <c r="E395" s="307"/>
      <c r="F395" s="182"/>
      <c r="G395" s="59"/>
      <c r="H395" s="5"/>
    </row>
    <row r="396" spans="1:9" s="60" customFormat="1" ht="10.5" customHeight="1" x14ac:dyDescent="0.2">
      <c r="A396" s="24"/>
      <c r="B396" s="16" t="s">
        <v>11</v>
      </c>
      <c r="C396" s="306">
        <v>37.630000000000003</v>
      </c>
      <c r="D396" s="307"/>
      <c r="E396" s="307"/>
      <c r="F396" s="182"/>
      <c r="G396" s="56"/>
      <c r="H396" s="5"/>
    </row>
    <row r="397" spans="1:9" s="57" customFormat="1" ht="9" customHeight="1" x14ac:dyDescent="0.2">
      <c r="A397" s="6"/>
      <c r="B397" s="16" t="s">
        <v>75</v>
      </c>
      <c r="C397" s="306">
        <v>420.44999999999987</v>
      </c>
      <c r="D397" s="307"/>
      <c r="E397" s="307"/>
      <c r="F397" s="182"/>
      <c r="G397" s="59"/>
    </row>
    <row r="398" spans="1:9" s="57" customFormat="1" ht="10.5" customHeight="1" x14ac:dyDescent="0.2">
      <c r="A398" s="6"/>
      <c r="B398" s="16" t="s">
        <v>85</v>
      </c>
      <c r="C398" s="306">
        <v>294079.09000000014</v>
      </c>
      <c r="D398" s="313">
        <v>294079.09000000014</v>
      </c>
      <c r="E398" s="313"/>
      <c r="F398" s="185"/>
      <c r="G398" s="59"/>
      <c r="H398" s="28"/>
    </row>
    <row r="399" spans="1:9" s="60" customFormat="1" ht="15" customHeight="1" x14ac:dyDescent="0.2">
      <c r="A399" s="24"/>
      <c r="B399" s="37" t="s">
        <v>25</v>
      </c>
      <c r="C399" s="306"/>
      <c r="D399" s="313"/>
      <c r="E399" s="313"/>
      <c r="F399" s="185"/>
      <c r="G399" s="69"/>
    </row>
    <row r="400" spans="1:9" ht="17.25" customHeight="1" x14ac:dyDescent="0.2">
      <c r="A400" s="2"/>
      <c r="B400" s="37" t="s">
        <v>48</v>
      </c>
      <c r="C400" s="306"/>
      <c r="D400" s="313"/>
      <c r="E400" s="313"/>
      <c r="F400" s="185"/>
      <c r="G400" s="69"/>
      <c r="H400" s="5"/>
      <c r="I400" s="5"/>
    </row>
    <row r="401" spans="1:11" ht="10.5" customHeight="1" x14ac:dyDescent="0.2">
      <c r="A401" s="2"/>
      <c r="B401" s="37" t="s">
        <v>355</v>
      </c>
      <c r="C401" s="306">
        <v>269</v>
      </c>
      <c r="D401" s="307"/>
      <c r="E401" s="307">
        <v>3</v>
      </c>
      <c r="F401" s="182"/>
      <c r="G401" s="69"/>
      <c r="H401" s="5"/>
      <c r="I401" s="5"/>
    </row>
    <row r="402" spans="1:11" ht="13.5" customHeight="1" x14ac:dyDescent="0.2">
      <c r="A402" s="2"/>
      <c r="B402" s="37" t="s">
        <v>79</v>
      </c>
      <c r="C402" s="306">
        <v>21284.830000000005</v>
      </c>
      <c r="D402" s="307"/>
      <c r="E402" s="307">
        <v>61</v>
      </c>
      <c r="F402" s="182">
        <v>-3.0444336538032024E-2</v>
      </c>
      <c r="G402" s="69"/>
      <c r="H402" s="5"/>
      <c r="I402" s="5"/>
    </row>
    <row r="403" spans="1:11" ht="11.25" customHeight="1" x14ac:dyDescent="0.2">
      <c r="A403" s="2"/>
      <c r="B403" s="37" t="s">
        <v>432</v>
      </c>
      <c r="C403" s="306">
        <v>321514.63000000658</v>
      </c>
      <c r="D403" s="313"/>
      <c r="E403" s="313">
        <v>1615.17</v>
      </c>
      <c r="F403" s="185">
        <v>0.16676933043762832</v>
      </c>
      <c r="G403" s="70"/>
      <c r="H403" s="5"/>
      <c r="I403" s="5"/>
    </row>
    <row r="404" spans="1:11" ht="11.25" customHeight="1" x14ac:dyDescent="0.2">
      <c r="A404" s="2"/>
      <c r="B404" s="563" t="s">
        <v>440</v>
      </c>
      <c r="C404" s="306">
        <v>139442.62000000032</v>
      </c>
      <c r="D404" s="313"/>
      <c r="E404" s="313">
        <v>638.79999999999995</v>
      </c>
      <c r="F404" s="185"/>
      <c r="G404" s="70"/>
      <c r="H404" s="5"/>
      <c r="I404" s="5"/>
    </row>
    <row r="405" spans="1:11" ht="11.25" customHeight="1" x14ac:dyDescent="0.2">
      <c r="A405" s="2"/>
      <c r="B405" s="574" t="s">
        <v>457</v>
      </c>
      <c r="C405" s="306"/>
      <c r="D405" s="313"/>
      <c r="E405" s="313"/>
      <c r="F405" s="185"/>
      <c r="G405" s="70"/>
      <c r="H405" s="5"/>
      <c r="I405" s="5"/>
    </row>
    <row r="406" spans="1:11" ht="11.25" customHeight="1" x14ac:dyDescent="0.2">
      <c r="A406" s="2"/>
      <c r="B406" s="574" t="s">
        <v>476</v>
      </c>
      <c r="C406" s="306">
        <v>33465.360000000001</v>
      </c>
      <c r="D406" s="313"/>
      <c r="E406" s="313">
        <v>248.4</v>
      </c>
      <c r="F406" s="185">
        <v>0.81803444694101968</v>
      </c>
      <c r="G406" s="70"/>
      <c r="H406" s="5"/>
      <c r="I406" s="5"/>
    </row>
    <row r="407" spans="1:11" ht="11.25" customHeight="1" x14ac:dyDescent="0.2">
      <c r="A407" s="2"/>
      <c r="B407" s="574" t="s">
        <v>493</v>
      </c>
      <c r="C407" s="306"/>
      <c r="D407" s="313"/>
      <c r="E407" s="313"/>
      <c r="F407" s="185"/>
      <c r="G407" s="70"/>
      <c r="H407" s="5"/>
      <c r="I407" s="5"/>
    </row>
    <row r="408" spans="1:11" s="28" customFormat="1" ht="10.5" customHeight="1" x14ac:dyDescent="0.2">
      <c r="A408" s="54"/>
      <c r="B408" s="563" t="s">
        <v>445</v>
      </c>
      <c r="C408" s="306">
        <v>67.100000000000136</v>
      </c>
      <c r="D408" s="313"/>
      <c r="E408" s="313"/>
      <c r="F408" s="185">
        <v>0.10909090909090846</v>
      </c>
      <c r="G408" s="70"/>
      <c r="H408" s="5"/>
      <c r="I408" s="5"/>
      <c r="J408" s="5"/>
      <c r="K408" s="5"/>
    </row>
    <row r="409" spans="1:11" ht="10.5" customHeight="1" x14ac:dyDescent="0.2">
      <c r="A409" s="2"/>
      <c r="B409" s="16" t="s">
        <v>280</v>
      </c>
      <c r="C409" s="308"/>
      <c r="D409" s="315"/>
      <c r="E409" s="315"/>
      <c r="F409" s="186"/>
      <c r="G409" s="69"/>
      <c r="H409" s="5"/>
      <c r="I409" s="28"/>
      <c r="J409" s="28"/>
      <c r="K409" s="28"/>
    </row>
    <row r="410" spans="1:11" ht="10.5" customHeight="1" x14ac:dyDescent="0.2">
      <c r="A410" s="2"/>
      <c r="B410" s="29" t="s">
        <v>156</v>
      </c>
      <c r="C410" s="308">
        <v>6899401.5300000086</v>
      </c>
      <c r="D410" s="315">
        <v>306507.58000000013</v>
      </c>
      <c r="E410" s="315">
        <v>31108.269999999993</v>
      </c>
      <c r="F410" s="186">
        <v>0.20062795469715433</v>
      </c>
      <c r="G410" s="69"/>
      <c r="H410" s="5"/>
      <c r="I410" s="5"/>
    </row>
    <row r="411" spans="1:11" ht="10.5" customHeight="1" x14ac:dyDescent="0.2">
      <c r="A411" s="2"/>
      <c r="B411" s="29" t="s">
        <v>153</v>
      </c>
      <c r="C411" s="308">
        <v>287.20000000000005</v>
      </c>
      <c r="D411" s="315"/>
      <c r="E411" s="315"/>
      <c r="F411" s="186"/>
      <c r="G411" s="69"/>
      <c r="H411" s="5"/>
      <c r="I411" s="5"/>
    </row>
    <row r="412" spans="1:11" ht="10.5" customHeight="1" x14ac:dyDescent="0.2">
      <c r="A412" s="2"/>
      <c r="B412" s="31" t="s">
        <v>154</v>
      </c>
      <c r="C412" s="308"/>
      <c r="D412" s="315"/>
      <c r="E412" s="315"/>
      <c r="F412" s="186"/>
      <c r="G412" s="69"/>
      <c r="H412" s="5"/>
      <c r="I412" s="5"/>
    </row>
    <row r="413" spans="1:11" ht="10.5" customHeight="1" x14ac:dyDescent="0.2">
      <c r="A413" s="2"/>
      <c r="B413" s="272" t="s">
        <v>268</v>
      </c>
      <c r="C413" s="317"/>
      <c r="D413" s="318"/>
      <c r="E413" s="318"/>
      <c r="F413" s="281"/>
      <c r="G413" s="71"/>
      <c r="H413" s="5"/>
      <c r="I413" s="5"/>
    </row>
    <row r="414" spans="1:11" ht="10.5" customHeight="1" x14ac:dyDescent="0.2">
      <c r="A414" s="2"/>
      <c r="B414" s="67" t="s">
        <v>267</v>
      </c>
      <c r="C414" s="317">
        <v>4754019.6800000137</v>
      </c>
      <c r="D414" s="318"/>
      <c r="E414" s="318">
        <v>25939.170000000006</v>
      </c>
      <c r="F414" s="281">
        <v>8.6609064967736238E-2</v>
      </c>
      <c r="G414" s="69"/>
      <c r="H414" s="5"/>
      <c r="I414" s="5"/>
    </row>
    <row r="415" spans="1:11" ht="18.75" customHeight="1" x14ac:dyDescent="0.2">
      <c r="A415" s="2"/>
      <c r="B415" s="272" t="s">
        <v>266</v>
      </c>
      <c r="C415" s="317"/>
      <c r="D415" s="318"/>
      <c r="E415" s="318"/>
      <c r="F415" s="281"/>
      <c r="G415" s="69"/>
      <c r="H415" s="5"/>
      <c r="I415" s="5"/>
    </row>
    <row r="416" spans="1:11" ht="10.5" customHeight="1" x14ac:dyDescent="0.2">
      <c r="A416" s="2"/>
      <c r="B416" s="67" t="s">
        <v>257</v>
      </c>
      <c r="C416" s="317">
        <v>2171929.7800000357</v>
      </c>
      <c r="D416" s="318"/>
      <c r="E416" s="318">
        <v>10972.05</v>
      </c>
      <c r="F416" s="281">
        <v>0.23855421150844158</v>
      </c>
      <c r="G416" s="69"/>
      <c r="H416" s="5"/>
      <c r="I416" s="5"/>
    </row>
    <row r="417" spans="1:11" ht="10.5" customHeight="1" x14ac:dyDescent="0.2">
      <c r="A417" s="2"/>
      <c r="B417" s="16" t="s">
        <v>258</v>
      </c>
      <c r="C417" s="317">
        <v>22730.12</v>
      </c>
      <c r="D417" s="318"/>
      <c r="E417" s="318">
        <v>86.35</v>
      </c>
      <c r="F417" s="281">
        <v>0.34627519662444062</v>
      </c>
      <c r="G417" s="69"/>
      <c r="H417" s="5"/>
      <c r="I417" s="5"/>
    </row>
    <row r="418" spans="1:11" ht="10.5" customHeight="1" x14ac:dyDescent="0.2">
      <c r="A418" s="2"/>
      <c r="B418" s="67" t="s">
        <v>259</v>
      </c>
      <c r="C418" s="317">
        <v>20057.41</v>
      </c>
      <c r="D418" s="318"/>
      <c r="E418" s="318"/>
      <c r="F418" s="281">
        <v>0.37420652619996519</v>
      </c>
      <c r="G418" s="69"/>
      <c r="H418" s="5"/>
      <c r="I418" s="5"/>
    </row>
    <row r="419" spans="1:11" ht="10.5" customHeight="1" x14ac:dyDescent="0.2">
      <c r="A419" s="2"/>
      <c r="B419" s="67" t="s">
        <v>260</v>
      </c>
      <c r="C419" s="317">
        <v>1130.99</v>
      </c>
      <c r="D419" s="318"/>
      <c r="E419" s="318"/>
      <c r="F419" s="281">
        <v>-9.5417863055771046E-2</v>
      </c>
      <c r="G419" s="69"/>
      <c r="H419" s="5"/>
      <c r="I419" s="5"/>
    </row>
    <row r="420" spans="1:11" ht="10.5" customHeight="1" x14ac:dyDescent="0.2">
      <c r="A420" s="2"/>
      <c r="B420" s="67" t="s">
        <v>261</v>
      </c>
      <c r="C420" s="317">
        <v>787.5</v>
      </c>
      <c r="D420" s="318"/>
      <c r="E420" s="318"/>
      <c r="F420" s="281">
        <v>2.7504011001604489E-3</v>
      </c>
      <c r="G420" s="69"/>
      <c r="H420" s="5"/>
      <c r="I420" s="5"/>
    </row>
    <row r="421" spans="1:11" ht="10.5" customHeight="1" x14ac:dyDescent="0.2">
      <c r="A421" s="2"/>
      <c r="B421" s="67" t="s">
        <v>262</v>
      </c>
      <c r="C421" s="317">
        <v>1255.54</v>
      </c>
      <c r="D421" s="318"/>
      <c r="E421" s="318"/>
      <c r="F421" s="281">
        <v>0.38287514318442128</v>
      </c>
      <c r="G421" s="69"/>
      <c r="H421" s="5"/>
      <c r="I421" s="5"/>
    </row>
    <row r="422" spans="1:11" ht="10.5" customHeight="1" x14ac:dyDescent="0.2">
      <c r="A422" s="2"/>
      <c r="B422" s="67" t="s">
        <v>264</v>
      </c>
      <c r="C422" s="317">
        <v>18688.519999999997</v>
      </c>
      <c r="D422" s="318"/>
      <c r="E422" s="318"/>
      <c r="F422" s="281">
        <v>0.43041647627379498</v>
      </c>
      <c r="G422" s="71"/>
      <c r="H422" s="5"/>
      <c r="I422" s="5"/>
    </row>
    <row r="423" spans="1:11" s="28" customFormat="1" ht="10.5" customHeight="1" x14ac:dyDescent="0.2">
      <c r="A423" s="54"/>
      <c r="B423" s="67" t="s">
        <v>263</v>
      </c>
      <c r="C423" s="317"/>
      <c r="D423" s="318"/>
      <c r="E423" s="318"/>
      <c r="F423" s="281"/>
      <c r="G423" s="70"/>
      <c r="H423" s="5"/>
      <c r="I423" s="5"/>
      <c r="J423" s="5"/>
      <c r="K423" s="5"/>
    </row>
    <row r="424" spans="1:11" x14ac:dyDescent="0.2">
      <c r="A424" s="2"/>
      <c r="B424" s="29" t="s">
        <v>265</v>
      </c>
      <c r="C424" s="317"/>
      <c r="D424" s="318"/>
      <c r="E424" s="318"/>
      <c r="F424" s="281"/>
      <c r="G424" s="69"/>
      <c r="H424" s="5"/>
      <c r="I424" s="28"/>
      <c r="J424" s="28"/>
      <c r="K424" s="28"/>
    </row>
    <row r="425" spans="1:11" x14ac:dyDescent="0.2">
      <c r="A425" s="2"/>
      <c r="B425" s="16" t="s">
        <v>269</v>
      </c>
      <c r="C425" s="317">
        <v>131.1</v>
      </c>
      <c r="D425" s="318"/>
      <c r="E425" s="318"/>
      <c r="F425" s="281">
        <v>1</v>
      </c>
      <c r="G425" s="69"/>
      <c r="H425" s="5"/>
      <c r="I425" s="5"/>
    </row>
    <row r="426" spans="1:11" s="28" customFormat="1" ht="15" customHeight="1" x14ac:dyDescent="0.2">
      <c r="A426" s="54"/>
      <c r="B426" s="16" t="s">
        <v>270</v>
      </c>
      <c r="C426" s="317"/>
      <c r="D426" s="318"/>
      <c r="E426" s="318"/>
      <c r="F426" s="281"/>
      <c r="G426" s="70"/>
      <c r="H426" s="5"/>
      <c r="I426" s="5"/>
      <c r="J426" s="5"/>
      <c r="K426" s="5"/>
    </row>
    <row r="427" spans="1:11" x14ac:dyDescent="0.2">
      <c r="A427" s="2"/>
      <c r="B427" s="29" t="s">
        <v>271</v>
      </c>
      <c r="C427" s="317"/>
      <c r="D427" s="318"/>
      <c r="E427" s="318"/>
      <c r="F427" s="281"/>
      <c r="G427" s="69"/>
      <c r="H427" s="5"/>
      <c r="I427" s="5"/>
    </row>
    <row r="428" spans="1:11" ht="9.75" customHeight="1" x14ac:dyDescent="0.2">
      <c r="A428" s="2"/>
      <c r="B428" s="16" t="s">
        <v>272</v>
      </c>
      <c r="C428" s="317">
        <v>4142.79</v>
      </c>
      <c r="D428" s="318"/>
      <c r="E428" s="318"/>
      <c r="F428" s="281">
        <v>-0.25253048307418069</v>
      </c>
      <c r="G428" s="70"/>
      <c r="H428" s="5"/>
      <c r="I428" s="5"/>
    </row>
    <row r="429" spans="1:11" ht="9.75" customHeight="1" x14ac:dyDescent="0.2">
      <c r="A429" s="2"/>
      <c r="B429" s="574" t="s">
        <v>458</v>
      </c>
      <c r="C429" s="317"/>
      <c r="D429" s="318"/>
      <c r="E429" s="318"/>
      <c r="F429" s="281"/>
      <c r="G429" s="70"/>
      <c r="H429" s="5"/>
      <c r="I429" s="5"/>
    </row>
    <row r="430" spans="1:11" s="28" customFormat="1" ht="15.75" customHeight="1" x14ac:dyDescent="0.2">
      <c r="A430" s="2"/>
      <c r="B430" s="16" t="s">
        <v>86</v>
      </c>
      <c r="C430" s="317">
        <v>14.89</v>
      </c>
      <c r="D430" s="318"/>
      <c r="E430" s="318"/>
      <c r="F430" s="281"/>
      <c r="G430" s="69"/>
      <c r="H430" s="5"/>
    </row>
    <row r="431" spans="1:11" ht="20.25" customHeight="1" x14ac:dyDescent="0.2">
      <c r="A431" s="2"/>
      <c r="B431" s="29" t="s">
        <v>155</v>
      </c>
      <c r="C431" s="308">
        <v>6994888.3200000487</v>
      </c>
      <c r="D431" s="315"/>
      <c r="E431" s="315">
        <v>36997.570000000007</v>
      </c>
      <c r="F431" s="186">
        <v>0.13153056956690179</v>
      </c>
      <c r="G431" s="69"/>
      <c r="H431" s="5"/>
      <c r="I431" s="5"/>
    </row>
    <row r="432" spans="1:11" ht="18" customHeight="1" x14ac:dyDescent="0.2">
      <c r="A432" s="2"/>
      <c r="B432" s="273" t="s">
        <v>43</v>
      </c>
      <c r="C432" s="308"/>
      <c r="D432" s="315"/>
      <c r="E432" s="315"/>
      <c r="F432" s="186"/>
      <c r="G432" s="69"/>
      <c r="H432" s="5"/>
      <c r="I432" s="5"/>
    </row>
    <row r="433" spans="1:10" ht="18" customHeight="1" x14ac:dyDescent="0.2">
      <c r="A433" s="2"/>
      <c r="B433" s="74" t="s">
        <v>162</v>
      </c>
      <c r="C433" s="308"/>
      <c r="D433" s="315"/>
      <c r="E433" s="315"/>
      <c r="F433" s="186"/>
      <c r="G433" s="69"/>
      <c r="H433" s="5"/>
      <c r="I433" s="5"/>
    </row>
    <row r="434" spans="1:10" ht="15.75" customHeight="1" x14ac:dyDescent="0.2">
      <c r="A434" s="2"/>
      <c r="B434" s="37" t="s">
        <v>20</v>
      </c>
      <c r="C434" s="306"/>
      <c r="D434" s="313"/>
      <c r="E434" s="313"/>
      <c r="F434" s="185"/>
      <c r="G434" s="69"/>
      <c r="H434" s="5"/>
      <c r="I434" s="5"/>
    </row>
    <row r="435" spans="1:10" ht="10.5" customHeight="1" x14ac:dyDescent="0.2">
      <c r="A435" s="2"/>
      <c r="B435" s="75" t="s">
        <v>159</v>
      </c>
      <c r="C435" s="306">
        <v>128809.62</v>
      </c>
      <c r="D435" s="313"/>
      <c r="E435" s="313">
        <v>128.96</v>
      </c>
      <c r="F435" s="185">
        <v>0.18858424259850093</v>
      </c>
      <c r="G435" s="70"/>
      <c r="H435" s="5"/>
      <c r="I435" s="5"/>
    </row>
    <row r="436" spans="1:10" ht="10.5" customHeight="1" x14ac:dyDescent="0.2">
      <c r="A436" s="54"/>
      <c r="B436" s="75" t="s">
        <v>26</v>
      </c>
      <c r="C436" s="306">
        <v>43481.990000000027</v>
      </c>
      <c r="D436" s="313"/>
      <c r="E436" s="313">
        <v>60.15</v>
      </c>
      <c r="F436" s="185">
        <v>8.7810945709260846E-2</v>
      </c>
      <c r="G436" s="69"/>
      <c r="H436" s="5"/>
      <c r="I436" s="5"/>
    </row>
    <row r="437" spans="1:10" x14ac:dyDescent="0.2">
      <c r="A437" s="2"/>
      <c r="B437" s="75" t="s">
        <v>27</v>
      </c>
      <c r="C437" s="306">
        <v>252133.85999999984</v>
      </c>
      <c r="D437" s="313"/>
      <c r="E437" s="313">
        <v>1104.42</v>
      </c>
      <c r="F437" s="185">
        <v>0.14759603180812642</v>
      </c>
      <c r="G437" s="69"/>
      <c r="H437" s="5"/>
      <c r="I437" s="5"/>
    </row>
    <row r="438" spans="1:10" ht="10.5" customHeight="1" x14ac:dyDescent="0.2">
      <c r="A438" s="2"/>
      <c r="B438" s="75" t="s">
        <v>274</v>
      </c>
      <c r="C438" s="306">
        <v>8297.1900000000023</v>
      </c>
      <c r="D438" s="313"/>
      <c r="E438" s="313"/>
      <c r="F438" s="185">
        <v>0.17575730952303403</v>
      </c>
      <c r="G438" s="69"/>
      <c r="H438" s="5"/>
      <c r="I438" s="5"/>
    </row>
    <row r="439" spans="1:10" ht="10.5" customHeight="1" x14ac:dyDescent="0.2">
      <c r="A439" s="2"/>
      <c r="B439" s="75" t="s">
        <v>273</v>
      </c>
      <c r="C439" s="306"/>
      <c r="D439" s="313"/>
      <c r="E439" s="313"/>
      <c r="F439" s="185"/>
      <c r="G439" s="69"/>
      <c r="H439" s="5"/>
      <c r="I439" s="5"/>
    </row>
    <row r="440" spans="1:10" ht="10.5" customHeight="1" x14ac:dyDescent="0.2">
      <c r="A440" s="2"/>
      <c r="B440" s="75" t="s">
        <v>49</v>
      </c>
      <c r="C440" s="306">
        <v>338052.1100000001</v>
      </c>
      <c r="D440" s="313"/>
      <c r="E440" s="313">
        <v>609.28</v>
      </c>
      <c r="F440" s="185">
        <v>0.12030105736472341</v>
      </c>
      <c r="G440" s="79"/>
      <c r="H440" s="5"/>
      <c r="I440" s="5"/>
    </row>
    <row r="441" spans="1:10" s="28" customFormat="1" ht="10.5" customHeight="1" x14ac:dyDescent="0.2">
      <c r="A441" s="77"/>
      <c r="B441" s="37" t="s">
        <v>50</v>
      </c>
      <c r="C441" s="306"/>
      <c r="D441" s="313"/>
      <c r="E441" s="313"/>
      <c r="F441" s="185"/>
      <c r="G441" s="69"/>
      <c r="H441" s="5"/>
    </row>
    <row r="442" spans="1:10" s="28" customFormat="1" ht="10.5" customHeight="1" x14ac:dyDescent="0.2">
      <c r="A442" s="77"/>
      <c r="B442" s="574" t="s">
        <v>459</v>
      </c>
      <c r="C442" s="306"/>
      <c r="D442" s="313"/>
      <c r="E442" s="313"/>
      <c r="F442" s="185"/>
      <c r="G442" s="69"/>
      <c r="H442" s="5"/>
    </row>
    <row r="443" spans="1:10" x14ac:dyDescent="0.2">
      <c r="A443" s="2"/>
      <c r="B443" s="75" t="s">
        <v>28</v>
      </c>
      <c r="C443" s="306">
        <v>2360.2399999999998</v>
      </c>
      <c r="D443" s="313"/>
      <c r="E443" s="313"/>
      <c r="F443" s="185">
        <v>-0.39353045015507093</v>
      </c>
      <c r="G443" s="69"/>
      <c r="H443" s="5"/>
      <c r="I443" s="5"/>
    </row>
    <row r="444" spans="1:10" x14ac:dyDescent="0.2">
      <c r="A444" s="2"/>
      <c r="B444" s="37" t="s">
        <v>178</v>
      </c>
      <c r="C444" s="306"/>
      <c r="D444" s="313"/>
      <c r="E444" s="313"/>
      <c r="F444" s="185"/>
      <c r="G444" s="69"/>
      <c r="H444" s="5"/>
      <c r="I444" s="5"/>
    </row>
    <row r="445" spans="1:10" x14ac:dyDescent="0.2">
      <c r="A445" s="2"/>
      <c r="B445" s="35" t="s">
        <v>160</v>
      </c>
      <c r="C445" s="308">
        <v>773135.01</v>
      </c>
      <c r="D445" s="315"/>
      <c r="E445" s="315">
        <v>1902.81</v>
      </c>
      <c r="F445" s="186">
        <v>0.13571026095298189</v>
      </c>
      <c r="G445" s="69"/>
      <c r="H445" s="5"/>
      <c r="I445" s="5"/>
    </row>
    <row r="446" spans="1:10" s="80" customFormat="1" ht="19.5" customHeight="1" x14ac:dyDescent="0.2">
      <c r="A446" s="2"/>
      <c r="B446" s="76" t="s">
        <v>33</v>
      </c>
      <c r="C446" s="306"/>
      <c r="D446" s="313"/>
      <c r="E446" s="313"/>
      <c r="F446" s="185"/>
      <c r="G446" s="69"/>
      <c r="H446" s="5"/>
    </row>
    <row r="447" spans="1:10" ht="12" x14ac:dyDescent="0.2">
      <c r="A447" s="2"/>
      <c r="B447" s="76" t="s">
        <v>490</v>
      </c>
      <c r="C447" s="306"/>
      <c r="D447" s="313"/>
      <c r="E447" s="313"/>
      <c r="F447" s="185"/>
      <c r="G447" s="69"/>
      <c r="H447" s="5"/>
      <c r="I447" s="5"/>
      <c r="J447" s="83"/>
    </row>
    <row r="448" spans="1:10" ht="12" x14ac:dyDescent="0.2">
      <c r="A448" s="2"/>
      <c r="B448" s="76" t="s">
        <v>446</v>
      </c>
      <c r="C448" s="306"/>
      <c r="D448" s="313"/>
      <c r="E448" s="313"/>
      <c r="F448" s="185"/>
      <c r="G448" s="69"/>
      <c r="H448" s="5"/>
      <c r="I448" s="5"/>
      <c r="J448" s="164"/>
    </row>
    <row r="449" spans="1:10" ht="12" x14ac:dyDescent="0.2">
      <c r="A449" s="2"/>
      <c r="B449" s="76" t="s">
        <v>477</v>
      </c>
      <c r="C449" s="306">
        <v>4006.6000000000017</v>
      </c>
      <c r="D449" s="313"/>
      <c r="E449" s="313">
        <v>7.9</v>
      </c>
      <c r="F449" s="185"/>
      <c r="G449" s="69"/>
      <c r="H449" s="5"/>
      <c r="I449" s="5"/>
      <c r="J449" s="164"/>
    </row>
    <row r="450" spans="1:10" ht="12" x14ac:dyDescent="0.2">
      <c r="A450" s="2"/>
      <c r="B450" s="76" t="s">
        <v>492</v>
      </c>
      <c r="C450" s="306">
        <v>1870.0875000000003</v>
      </c>
      <c r="D450" s="313"/>
      <c r="E450" s="313"/>
      <c r="F450" s="185"/>
      <c r="G450" s="69"/>
      <c r="H450" s="5"/>
      <c r="I450" s="5"/>
      <c r="J450" s="164"/>
    </row>
    <row r="451" spans="1:10" x14ac:dyDescent="0.2">
      <c r="A451" s="2"/>
      <c r="B451" s="76" t="s">
        <v>480</v>
      </c>
      <c r="C451" s="306">
        <v>56919</v>
      </c>
      <c r="D451" s="313"/>
      <c r="E451" s="313">
        <v>232</v>
      </c>
      <c r="F451" s="185"/>
      <c r="G451" s="70"/>
      <c r="H451" s="5"/>
      <c r="I451" s="5"/>
    </row>
    <row r="452" spans="1:10" x14ac:dyDescent="0.2">
      <c r="A452" s="2"/>
      <c r="B452" s="76" t="s">
        <v>494</v>
      </c>
      <c r="C452" s="306"/>
      <c r="D452" s="313"/>
      <c r="E452" s="313"/>
      <c r="F452" s="185"/>
      <c r="G452" s="70"/>
      <c r="H452" s="5"/>
      <c r="I452" s="5"/>
    </row>
    <row r="453" spans="1:10" x14ac:dyDescent="0.2">
      <c r="A453" s="2"/>
      <c r="B453" s="76" t="s">
        <v>499</v>
      </c>
      <c r="C453" s="306"/>
      <c r="D453" s="313"/>
      <c r="E453" s="313"/>
      <c r="F453" s="185"/>
      <c r="G453" s="70"/>
      <c r="H453" s="5"/>
      <c r="I453" s="5"/>
    </row>
    <row r="454" spans="1:10" ht="11.25" customHeight="1" x14ac:dyDescent="0.2">
      <c r="A454" s="54"/>
      <c r="B454" s="73" t="s">
        <v>158</v>
      </c>
      <c r="C454" s="308"/>
      <c r="D454" s="315"/>
      <c r="E454" s="315"/>
      <c r="F454" s="186"/>
      <c r="G454" s="69"/>
      <c r="H454" s="5"/>
      <c r="I454" s="5"/>
    </row>
    <row r="455" spans="1:10" ht="14.25" customHeight="1" x14ac:dyDescent="0.2">
      <c r="A455" s="2"/>
      <c r="B455" s="78" t="s">
        <v>161</v>
      </c>
      <c r="C455" s="306">
        <v>835930.69749999989</v>
      </c>
      <c r="D455" s="313"/>
      <c r="E455" s="313">
        <v>2142.71</v>
      </c>
      <c r="F455" s="185">
        <v>0.20119838329166484</v>
      </c>
      <c r="G455" s="69"/>
      <c r="H455" s="5"/>
      <c r="I455" s="5"/>
    </row>
    <row r="456" spans="1:10" ht="13.5" customHeight="1" x14ac:dyDescent="0.2">
      <c r="A456" s="2"/>
      <c r="B456" s="76" t="s">
        <v>80</v>
      </c>
      <c r="C456" s="306"/>
      <c r="D456" s="313"/>
      <c r="E456" s="313"/>
      <c r="F456" s="185"/>
      <c r="G456" s="70"/>
      <c r="H456" s="5"/>
      <c r="I456" s="5"/>
    </row>
    <row r="457" spans="1:10" s="28" customFormat="1" x14ac:dyDescent="0.2">
      <c r="A457" s="54"/>
      <c r="B457" s="76" t="s">
        <v>81</v>
      </c>
      <c r="C457" s="306"/>
      <c r="D457" s="313"/>
      <c r="E457" s="313"/>
      <c r="F457" s="185"/>
      <c r="G457" s="69"/>
      <c r="H457" s="5"/>
    </row>
    <row r="458" spans="1:10" s="28" customFormat="1" x14ac:dyDescent="0.2">
      <c r="A458" s="54"/>
      <c r="B458" s="76" t="s">
        <v>78</v>
      </c>
      <c r="C458" s="306"/>
      <c r="D458" s="313"/>
      <c r="E458" s="313"/>
      <c r="F458" s="185"/>
      <c r="G458" s="69"/>
      <c r="H458" s="5"/>
      <c r="I458" s="70"/>
      <c r="J458" s="5"/>
    </row>
    <row r="459" spans="1:10" s="28" customFormat="1" x14ac:dyDescent="0.2">
      <c r="A459" s="54"/>
      <c r="B459" s="76" t="s">
        <v>76</v>
      </c>
      <c r="C459" s="306"/>
      <c r="D459" s="313"/>
      <c r="E459" s="313"/>
      <c r="F459" s="185"/>
      <c r="G459" s="69"/>
      <c r="H459" s="5"/>
      <c r="I459" s="70"/>
      <c r="J459" s="5"/>
    </row>
    <row r="460" spans="1:10" s="28" customFormat="1" x14ac:dyDescent="0.2">
      <c r="A460" s="54"/>
      <c r="B460" s="76" t="s">
        <v>77</v>
      </c>
      <c r="C460" s="306"/>
      <c r="D460" s="313"/>
      <c r="E460" s="313"/>
      <c r="F460" s="185"/>
      <c r="G460" s="210"/>
      <c r="H460" s="5"/>
      <c r="I460" s="70"/>
      <c r="J460" s="5"/>
    </row>
    <row r="461" spans="1:10" ht="10.5" customHeight="1" x14ac:dyDescent="0.2">
      <c r="A461" s="54"/>
      <c r="B461" s="83" t="s">
        <v>247</v>
      </c>
      <c r="C461" s="306"/>
      <c r="D461" s="313"/>
      <c r="E461" s="313"/>
      <c r="F461" s="185"/>
      <c r="G461" s="213"/>
      <c r="H461" s="211"/>
      <c r="I461" s="5"/>
    </row>
    <row r="462" spans="1:10" s="28" customFormat="1" ht="12.75" x14ac:dyDescent="0.2">
      <c r="A462" s="54"/>
      <c r="B462" s="52" t="s">
        <v>157</v>
      </c>
      <c r="C462" s="308">
        <v>29531928.087500047</v>
      </c>
      <c r="D462" s="315">
        <v>306507.58000000013</v>
      </c>
      <c r="E462" s="315">
        <v>162124.10999999999</v>
      </c>
      <c r="F462" s="186">
        <v>0.15533924592697779</v>
      </c>
      <c r="G462" s="213"/>
      <c r="H462" s="214"/>
    </row>
    <row r="463" spans="1:10" s="28" customFormat="1" x14ac:dyDescent="0.2">
      <c r="A463" s="54"/>
      <c r="B463" s="167" t="s">
        <v>181</v>
      </c>
      <c r="C463" s="319"/>
      <c r="D463" s="320"/>
      <c r="E463" s="320"/>
      <c r="F463" s="240"/>
      <c r="G463" s="213"/>
      <c r="H463" s="214"/>
      <c r="I463" s="70"/>
      <c r="J463" s="5"/>
    </row>
    <row r="464" spans="1:10" s="28" customFormat="1" x14ac:dyDescent="0.2">
      <c r="A464" s="54"/>
      <c r="B464" s="168" t="s">
        <v>182</v>
      </c>
      <c r="C464" s="321"/>
      <c r="D464" s="322"/>
      <c r="E464" s="322"/>
      <c r="F464" s="194"/>
      <c r="G464" s="213"/>
      <c r="H464" s="214"/>
      <c r="I464" s="70"/>
      <c r="J464" s="5"/>
    </row>
    <row r="465" spans="1:10" s="28" customFormat="1" ht="12.75" x14ac:dyDescent="0.2">
      <c r="A465" s="54"/>
      <c r="B465" s="435" t="s">
        <v>31</v>
      </c>
      <c r="C465" s="436">
        <v>81966103.193585083</v>
      </c>
      <c r="D465" s="437"/>
      <c r="E465" s="437">
        <v>471248.52999999991</v>
      </c>
      <c r="F465" s="438">
        <v>0.1757489365747229</v>
      </c>
      <c r="G465" s="5"/>
      <c r="H465" s="214"/>
      <c r="I465" s="70"/>
      <c r="J465" s="5"/>
    </row>
    <row r="466" spans="1:10" s="28" customFormat="1" x14ac:dyDescent="0.2">
      <c r="A466" s="6"/>
      <c r="B466" s="76" t="s">
        <v>13</v>
      </c>
      <c r="C466" s="319">
        <v>94909834.689999983</v>
      </c>
      <c r="D466" s="320"/>
      <c r="E466" s="320"/>
      <c r="F466" s="240">
        <v>8.6030370005496959E-2</v>
      </c>
      <c r="G466" s="8"/>
      <c r="H466" s="5"/>
      <c r="I466" s="70"/>
    </row>
    <row r="467" spans="1:10" s="28" customFormat="1" x14ac:dyDescent="0.2">
      <c r="A467" s="6"/>
      <c r="B467" s="76" t="s">
        <v>14</v>
      </c>
      <c r="C467" s="321">
        <v>12440647.229999999</v>
      </c>
      <c r="D467" s="322"/>
      <c r="E467" s="322"/>
      <c r="F467" s="194">
        <v>0.1278317365059487</v>
      </c>
      <c r="G467" s="3"/>
      <c r="H467" s="8"/>
      <c r="I467" s="70"/>
    </row>
    <row r="468" spans="1:10" s="28" customFormat="1" ht="12" x14ac:dyDescent="0.2">
      <c r="A468" s="6"/>
      <c r="B468" s="229" t="s">
        <v>248</v>
      </c>
      <c r="C468" s="431">
        <v>107350481.91999999</v>
      </c>
      <c r="D468" s="439"/>
      <c r="E468" s="439"/>
      <c r="F468" s="445">
        <v>9.0715228977331641E-2</v>
      </c>
      <c r="G468" s="15"/>
      <c r="H468" s="3"/>
      <c r="I468" s="70"/>
    </row>
    <row r="469" spans="1:10" s="28" customFormat="1" ht="12.75" x14ac:dyDescent="0.2">
      <c r="A469" s="6"/>
      <c r="B469" s="265" t="s">
        <v>238</v>
      </c>
      <c r="C469" s="213"/>
      <c r="D469" s="213"/>
      <c r="E469" s="213"/>
      <c r="F469" s="213"/>
      <c r="G469" s="199"/>
      <c r="H469" s="89"/>
      <c r="I469" s="70"/>
    </row>
    <row r="470" spans="1:10" ht="16.5" customHeight="1" x14ac:dyDescent="0.2">
      <c r="B470" s="265" t="s">
        <v>251</v>
      </c>
      <c r="C470" s="213"/>
      <c r="D470" s="213"/>
      <c r="E470" s="213"/>
      <c r="F470" s="213"/>
      <c r="G470" s="199"/>
      <c r="H470" s="90"/>
      <c r="I470" s="85"/>
    </row>
    <row r="471" spans="1:10" ht="12" x14ac:dyDescent="0.2">
      <c r="B471" s="265"/>
      <c r="C471" s="213"/>
      <c r="D471" s="213"/>
      <c r="E471" s="213"/>
      <c r="F471" s="213"/>
      <c r="G471" s="200"/>
      <c r="H471" s="90"/>
      <c r="I471" s="8"/>
    </row>
    <row r="472" spans="1:10" ht="12" x14ac:dyDescent="0.2">
      <c r="A472" s="91"/>
      <c r="B472" s="265"/>
      <c r="C472" s="213"/>
      <c r="D472" s="213"/>
      <c r="E472" s="213"/>
      <c r="F472" s="213"/>
      <c r="G472" s="199"/>
      <c r="H472" s="93"/>
    </row>
    <row r="473" spans="1:10" ht="19.5" customHeight="1" x14ac:dyDescent="0.2">
      <c r="B473" s="43"/>
      <c r="C473" s="85"/>
      <c r="D473" s="85"/>
      <c r="E473" s="86"/>
      <c r="F473" s="5"/>
      <c r="G473" s="200"/>
      <c r="H473" s="90"/>
      <c r="I473" s="15"/>
    </row>
    <row r="474" spans="1:10" ht="15.75" x14ac:dyDescent="0.25">
      <c r="A474" s="91"/>
      <c r="B474" s="7" t="s">
        <v>288</v>
      </c>
      <c r="C474" s="8"/>
      <c r="D474" s="8"/>
      <c r="E474" s="8"/>
      <c r="F474" s="8"/>
      <c r="G474" s="198"/>
      <c r="H474" s="93"/>
      <c r="I474" s="20"/>
    </row>
    <row r="475" spans="1:10" ht="12.75" hidden="1" customHeight="1" x14ac:dyDescent="0.2">
      <c r="B475" s="9"/>
      <c r="C475" s="10" t="str">
        <f>$C$3</f>
        <v>MOIS DE JUILLET 2024</v>
      </c>
      <c r="D475" s="11"/>
      <c r="G475" s="201"/>
      <c r="H475" s="90"/>
      <c r="I475" s="20"/>
    </row>
    <row r="476" spans="1:10" ht="12.75" customHeight="1" x14ac:dyDescent="0.2">
      <c r="B476" s="12" t="str">
        <f>B388</f>
        <v xml:space="preserve">             II- ASSURANCE MATERNITE : DEPENSES en milliers d'euros</v>
      </c>
      <c r="C476" s="13"/>
      <c r="D476" s="13"/>
      <c r="E476" s="13"/>
      <c r="F476" s="14"/>
      <c r="G476" s="201"/>
      <c r="H476" s="90"/>
      <c r="I476" s="20"/>
    </row>
    <row r="477" spans="1:10" s="95" customFormat="1" ht="12.75" customHeight="1" x14ac:dyDescent="0.2">
      <c r="A477" s="6"/>
      <c r="B477" s="831"/>
      <c r="C477" s="832"/>
      <c r="D477" s="87"/>
      <c r="E477" s="601" t="s">
        <v>6</v>
      </c>
      <c r="F477" s="339" t="str">
        <f>Maladie_mnt!$H$5</f>
        <v>GAM</v>
      </c>
      <c r="G477" s="201"/>
      <c r="H477" s="90"/>
      <c r="I477" s="94"/>
      <c r="J477" s="104"/>
    </row>
    <row r="478" spans="1:10" ht="12.75" customHeight="1" x14ac:dyDescent="0.2">
      <c r="B478" s="848" t="s">
        <v>29</v>
      </c>
      <c r="C478" s="849"/>
      <c r="D478" s="90"/>
      <c r="E478" s="301"/>
      <c r="F478" s="239"/>
      <c r="G478" s="201"/>
      <c r="H478" s="90"/>
      <c r="I478" s="20"/>
    </row>
    <row r="479" spans="1:10" s="95" customFormat="1" ht="12" customHeight="1" x14ac:dyDescent="0.2">
      <c r="A479" s="6"/>
      <c r="B479" s="861"/>
      <c r="C479" s="862"/>
      <c r="D479" s="90"/>
      <c r="E479" s="301"/>
      <c r="F479" s="239"/>
      <c r="G479" s="199"/>
      <c r="H479" s="90"/>
      <c r="I479" s="94"/>
      <c r="J479" s="104"/>
    </row>
    <row r="480" spans="1:10" ht="12.75" customHeight="1" x14ac:dyDescent="0.2">
      <c r="B480" s="852" t="s">
        <v>74</v>
      </c>
      <c r="C480" s="853"/>
      <c r="D480" s="93"/>
      <c r="E480" s="303"/>
      <c r="F480" s="237"/>
      <c r="G480" s="201"/>
      <c r="H480" s="90"/>
      <c r="I480" s="20"/>
      <c r="J480" s="104"/>
    </row>
    <row r="481" spans="2:10" ht="18" customHeight="1" x14ac:dyDescent="0.2">
      <c r="B481" s="861"/>
      <c r="C481" s="862"/>
      <c r="D481" s="90"/>
      <c r="E481" s="301"/>
      <c r="F481" s="239"/>
      <c r="G481" s="199"/>
      <c r="H481" s="90"/>
      <c r="I481" s="20"/>
      <c r="J481" s="104"/>
    </row>
    <row r="482" spans="2:10" ht="18" customHeight="1" x14ac:dyDescent="0.2">
      <c r="B482" s="92" t="s">
        <v>73</v>
      </c>
      <c r="C482" s="172"/>
      <c r="D482" s="93"/>
      <c r="E482" s="303">
        <v>192696156.59252265</v>
      </c>
      <c r="F482" s="237">
        <v>-1.4135023962399185E-2</v>
      </c>
      <c r="G482" s="199"/>
      <c r="H482" s="90"/>
      <c r="I482" s="20"/>
      <c r="J482" s="104"/>
    </row>
    <row r="483" spans="2:10" ht="18" customHeight="1" x14ac:dyDescent="0.2">
      <c r="B483" s="76"/>
      <c r="C483" s="96"/>
      <c r="D483" s="96"/>
      <c r="E483" s="325"/>
      <c r="F483" s="242"/>
      <c r="G483" s="199"/>
      <c r="H483" s="90"/>
      <c r="I483" s="20"/>
      <c r="J483" s="104"/>
    </row>
    <row r="484" spans="2:10" ht="18" customHeight="1" x14ac:dyDescent="0.2">
      <c r="B484" s="850" t="s">
        <v>410</v>
      </c>
      <c r="C484" s="851"/>
      <c r="D484" s="90"/>
      <c r="E484" s="303">
        <v>53943987.052446231</v>
      </c>
      <c r="F484" s="237">
        <v>0.15162152545452545</v>
      </c>
      <c r="G484" s="199"/>
      <c r="H484" s="90"/>
      <c r="I484" s="20"/>
      <c r="J484" s="104"/>
    </row>
    <row r="485" spans="2:10" ht="15" customHeight="1" x14ac:dyDescent="0.2">
      <c r="B485" s="846" t="s">
        <v>72</v>
      </c>
      <c r="C485" s="847"/>
      <c r="D485" s="90"/>
      <c r="E485" s="301"/>
      <c r="F485" s="239"/>
      <c r="G485" s="199"/>
      <c r="H485" s="90"/>
      <c r="I485" s="20"/>
      <c r="J485" s="104"/>
    </row>
    <row r="486" spans="2:10" ht="15" customHeight="1" x14ac:dyDescent="0.2">
      <c r="B486" s="421" t="s">
        <v>404</v>
      </c>
      <c r="C486" s="404"/>
      <c r="D486" s="90"/>
      <c r="E486" s="301">
        <v>22162963.700311992</v>
      </c>
      <c r="F486" s="239">
        <v>-0.50257939854324696</v>
      </c>
      <c r="G486" s="199"/>
      <c r="H486" s="90"/>
      <c r="I486" s="20"/>
      <c r="J486" s="104"/>
    </row>
    <row r="487" spans="2:10" ht="15" customHeight="1" x14ac:dyDescent="0.2">
      <c r="B487" s="421" t="s">
        <v>407</v>
      </c>
      <c r="C487" s="404"/>
      <c r="D487" s="90"/>
      <c r="E487" s="301">
        <v>25009.040967999998</v>
      </c>
      <c r="F487" s="239">
        <v>-0.84902516578904841</v>
      </c>
      <c r="G487" s="199"/>
      <c r="H487" s="90"/>
      <c r="I487" s="20"/>
      <c r="J487" s="104"/>
    </row>
    <row r="488" spans="2:10" ht="15" customHeight="1" x14ac:dyDescent="0.2">
      <c r="B488" s="421" t="s">
        <v>405</v>
      </c>
      <c r="C488" s="404"/>
      <c r="D488" s="90"/>
      <c r="E488" s="301">
        <v>31756014.311166238</v>
      </c>
      <c r="F488" s="239"/>
      <c r="G488" s="199"/>
      <c r="H488" s="90"/>
      <c r="I488" s="20"/>
      <c r="J488" s="104"/>
    </row>
    <row r="489" spans="2:10" ht="15" customHeight="1" x14ac:dyDescent="0.2">
      <c r="B489" s="829" t="s">
        <v>71</v>
      </c>
      <c r="C489" s="830"/>
      <c r="D489" s="90"/>
      <c r="E489" s="303">
        <v>134755594.13523641</v>
      </c>
      <c r="F489" s="237">
        <v>1.3570251795586463E-2</v>
      </c>
      <c r="G489" s="199"/>
      <c r="H489" s="90"/>
      <c r="I489" s="20"/>
      <c r="J489" s="104"/>
    </row>
    <row r="490" spans="2:10" ht="15" customHeight="1" x14ac:dyDescent="0.2">
      <c r="B490" s="846" t="s">
        <v>70</v>
      </c>
      <c r="C490" s="847"/>
      <c r="D490" s="90"/>
      <c r="E490" s="301"/>
      <c r="F490" s="239"/>
      <c r="G490" s="199"/>
      <c r="H490" s="90"/>
      <c r="I490" s="20"/>
      <c r="J490" s="104"/>
    </row>
    <row r="491" spans="2:10" ht="15" customHeight="1" x14ac:dyDescent="0.2">
      <c r="B491" s="846" t="s">
        <v>361</v>
      </c>
      <c r="C491" s="847"/>
      <c r="D491" s="90"/>
      <c r="E491" s="301">
        <v>0</v>
      </c>
      <c r="F491" s="239"/>
      <c r="G491" s="199"/>
      <c r="H491" s="90"/>
      <c r="I491" s="20"/>
      <c r="J491" s="104"/>
    </row>
    <row r="492" spans="2:10" ht="12.75" customHeight="1" x14ac:dyDescent="0.2">
      <c r="B492" s="844" t="s">
        <v>413</v>
      </c>
      <c r="C492" s="845"/>
      <c r="D492" s="90"/>
      <c r="E492" s="301">
        <v>108894457.55908552</v>
      </c>
      <c r="F492" s="239">
        <v>3.8669817560727182E-2</v>
      </c>
      <c r="G492" s="199"/>
      <c r="H492" s="90"/>
      <c r="I492" s="20"/>
      <c r="J492" s="104"/>
    </row>
    <row r="493" spans="2:10" ht="15" customHeight="1" x14ac:dyDescent="0.2">
      <c r="B493" s="846" t="s">
        <v>357</v>
      </c>
      <c r="C493" s="847"/>
      <c r="D493" s="90"/>
      <c r="E493" s="301">
        <v>20308002.339458805</v>
      </c>
      <c r="F493" s="239">
        <v>0.2106764331603026</v>
      </c>
      <c r="G493" s="199"/>
      <c r="H493" s="90"/>
      <c r="I493" s="20"/>
      <c r="J493" s="104"/>
    </row>
    <row r="494" spans="2:10" ht="27" customHeight="1" x14ac:dyDescent="0.2">
      <c r="B494" s="846" t="s">
        <v>358</v>
      </c>
      <c r="C494" s="847"/>
      <c r="D494" s="90"/>
      <c r="E494" s="301">
        <v>3183628.662916081</v>
      </c>
      <c r="F494" s="239">
        <v>4.8074408068659924E-2</v>
      </c>
      <c r="G494" s="199"/>
      <c r="H494" s="90"/>
      <c r="I494" s="20"/>
      <c r="J494" s="104"/>
    </row>
    <row r="495" spans="2:10" ht="15" customHeight="1" x14ac:dyDescent="0.2">
      <c r="B495" s="846" t="s">
        <v>359</v>
      </c>
      <c r="C495" s="847"/>
      <c r="D495" s="90"/>
      <c r="E495" s="301">
        <v>2369505.5737759997</v>
      </c>
      <c r="F495" s="239">
        <v>-0.71449725026245081</v>
      </c>
      <c r="G495" s="201"/>
      <c r="H495" s="90"/>
      <c r="I495" s="20"/>
      <c r="J495" s="104"/>
    </row>
    <row r="496" spans="2:10" ht="15" customHeight="1" x14ac:dyDescent="0.2">
      <c r="B496" s="812" t="s">
        <v>394</v>
      </c>
      <c r="C496" s="813"/>
      <c r="D496" s="90"/>
      <c r="E496" s="301">
        <v>1842336.1454079999</v>
      </c>
      <c r="F496" s="239">
        <v>-0.71145471248372361</v>
      </c>
      <c r="G496" s="199"/>
      <c r="H496" s="90"/>
      <c r="I496" s="20"/>
      <c r="J496" s="104"/>
    </row>
    <row r="497" spans="1:10" ht="15" customHeight="1" x14ac:dyDescent="0.2">
      <c r="B497" s="812" t="s">
        <v>395</v>
      </c>
      <c r="C497" s="813"/>
      <c r="D497" s="90"/>
      <c r="E497" s="301">
        <v>32641.075999999994</v>
      </c>
      <c r="F497" s="239">
        <v>-0.75328213928020804</v>
      </c>
      <c r="G497" s="199"/>
      <c r="H497" s="90"/>
      <c r="I497" s="20"/>
      <c r="J497" s="104"/>
    </row>
    <row r="498" spans="1:10" ht="15" customHeight="1" x14ac:dyDescent="0.2">
      <c r="B498" s="812" t="s">
        <v>396</v>
      </c>
      <c r="C498" s="813"/>
      <c r="D498" s="90"/>
      <c r="E498" s="301">
        <v>76648.424711999993</v>
      </c>
      <c r="F498" s="239">
        <v>-0.86324454876273138</v>
      </c>
      <c r="G498" s="201"/>
      <c r="H498" s="90"/>
      <c r="I498" s="20"/>
      <c r="J498" s="104"/>
    </row>
    <row r="499" spans="1:10" ht="23.25" customHeight="1" x14ac:dyDescent="0.2">
      <c r="B499" s="812" t="s">
        <v>397</v>
      </c>
      <c r="C499" s="813"/>
      <c r="D499" s="90"/>
      <c r="E499" s="301">
        <v>9862.7806959999998</v>
      </c>
      <c r="F499" s="239">
        <v>-0.8397990939511506</v>
      </c>
      <c r="G499" s="200"/>
      <c r="H499" s="90"/>
      <c r="I499" s="20"/>
      <c r="J499" s="104"/>
    </row>
    <row r="500" spans="1:10" ht="15" customHeight="1" x14ac:dyDescent="0.2">
      <c r="A500" s="91"/>
      <c r="B500" s="836" t="s">
        <v>406</v>
      </c>
      <c r="C500" s="837"/>
      <c r="D500" s="90"/>
      <c r="E500" s="301">
        <v>408017.14695999998</v>
      </c>
      <c r="F500" s="239">
        <v>-0.64830907339631194</v>
      </c>
      <c r="G500" s="200"/>
      <c r="H500" s="93"/>
      <c r="I500" s="20"/>
      <c r="J500" s="104"/>
    </row>
    <row r="501" spans="1:10" ht="12.75" x14ac:dyDescent="0.2">
      <c r="A501" s="91"/>
      <c r="B501" s="829" t="s">
        <v>362</v>
      </c>
      <c r="C501" s="830"/>
      <c r="D501" s="90"/>
      <c r="E501" s="303">
        <v>158896.62999999998</v>
      </c>
      <c r="F501" s="237">
        <v>0.62669421902177169</v>
      </c>
      <c r="G501" s="199"/>
      <c r="H501" s="93"/>
      <c r="I501" s="20"/>
      <c r="J501" s="104"/>
    </row>
    <row r="502" spans="1:10" ht="24.75" customHeight="1" x14ac:dyDescent="0.2">
      <c r="B502" s="827" t="s">
        <v>363</v>
      </c>
      <c r="C502" s="843"/>
      <c r="D502" s="90"/>
      <c r="E502" s="303">
        <v>3837678.7748399992</v>
      </c>
      <c r="F502" s="237">
        <v>-0.75349112802666374</v>
      </c>
      <c r="G502" s="199"/>
      <c r="H502" s="90"/>
      <c r="I502" s="20"/>
      <c r="J502" s="104"/>
    </row>
    <row r="503" spans="1:10" ht="15" customHeight="1" x14ac:dyDescent="0.2">
      <c r="B503" s="423" t="s">
        <v>408</v>
      </c>
      <c r="C503" s="405"/>
      <c r="D503" s="90"/>
      <c r="E503" s="301">
        <v>3649893.016383999</v>
      </c>
      <c r="F503" s="239">
        <v>-0.76030599028013901</v>
      </c>
      <c r="G503" s="200"/>
      <c r="H503" s="90"/>
      <c r="I503" s="20"/>
      <c r="J503" s="104"/>
    </row>
    <row r="504" spans="1:10" ht="15" customHeight="1" x14ac:dyDescent="0.2">
      <c r="A504" s="91"/>
      <c r="B504" s="423" t="s">
        <v>409</v>
      </c>
      <c r="C504" s="405"/>
      <c r="D504" s="90"/>
      <c r="E504" s="301">
        <v>187785.75845600004</v>
      </c>
      <c r="F504" s="239">
        <v>-0.44900887066360551</v>
      </c>
      <c r="G504" s="199"/>
      <c r="H504" s="93"/>
      <c r="I504" s="20"/>
      <c r="J504" s="104"/>
    </row>
    <row r="505" spans="1:10" s="498" customFormat="1" ht="16.5" customHeight="1" x14ac:dyDescent="0.2">
      <c r="A505" s="452"/>
      <c r="B505" s="857" t="s">
        <v>314</v>
      </c>
      <c r="C505" s="858"/>
      <c r="D505" s="547"/>
      <c r="E505" s="548"/>
      <c r="F505" s="549"/>
      <c r="G505" s="550"/>
      <c r="H505" s="547"/>
      <c r="I505" s="551"/>
      <c r="J505" s="457"/>
    </row>
    <row r="506" spans="1:10" s="498" customFormat="1" ht="16.5" customHeight="1" x14ac:dyDescent="0.2">
      <c r="A506" s="452"/>
      <c r="B506" s="857" t="s">
        <v>315</v>
      </c>
      <c r="C506" s="858"/>
      <c r="D506" s="547"/>
      <c r="E506" s="548"/>
      <c r="F506" s="549"/>
      <c r="G506" s="552"/>
      <c r="H506" s="547"/>
      <c r="I506" s="551"/>
      <c r="J506" s="457"/>
    </row>
    <row r="507" spans="1:10" ht="24" customHeight="1" x14ac:dyDescent="0.2">
      <c r="A507" s="91"/>
      <c r="B507" s="829" t="s">
        <v>370</v>
      </c>
      <c r="C507" s="830"/>
      <c r="D507" s="90"/>
      <c r="E507" s="303"/>
      <c r="F507" s="237"/>
      <c r="G507" s="8"/>
      <c r="H507" s="99"/>
      <c r="I507" s="20"/>
      <c r="J507" s="104"/>
    </row>
    <row r="508" spans="1:10" ht="16.5" customHeight="1" x14ac:dyDescent="0.2">
      <c r="B508" s="833" t="s">
        <v>66</v>
      </c>
      <c r="C508" s="834"/>
      <c r="D508" s="93"/>
      <c r="E508" s="303">
        <v>18140386.229999974</v>
      </c>
      <c r="F508" s="237">
        <v>0.1657794206303338</v>
      </c>
      <c r="H508" s="8"/>
      <c r="I508" s="20"/>
      <c r="J508" s="104"/>
    </row>
    <row r="509" spans="1:10" s="95" customFormat="1" ht="16.5" customHeight="1" x14ac:dyDescent="0.2">
      <c r="A509" s="6"/>
      <c r="B509" s="829" t="s">
        <v>375</v>
      </c>
      <c r="C509" s="830"/>
      <c r="D509" s="93"/>
      <c r="E509" s="301">
        <v>17974228.929999985</v>
      </c>
      <c r="F509" s="239">
        <v>0.16262027173414162</v>
      </c>
      <c r="G509" s="15"/>
      <c r="H509" s="3"/>
      <c r="I509" s="94"/>
      <c r="J509" s="104"/>
    </row>
    <row r="510" spans="1:10" ht="18" customHeight="1" x14ac:dyDescent="0.2">
      <c r="B510" s="829" t="s">
        <v>236</v>
      </c>
      <c r="C510" s="830"/>
      <c r="D510" s="90"/>
      <c r="E510" s="301"/>
      <c r="F510" s="239"/>
      <c r="G510" s="89"/>
      <c r="H510" s="15"/>
      <c r="I510" s="20"/>
      <c r="J510" s="104"/>
    </row>
    <row r="511" spans="1:10" ht="15" customHeight="1" x14ac:dyDescent="0.2">
      <c r="B511" s="829" t="s">
        <v>316</v>
      </c>
      <c r="C511" s="830"/>
      <c r="D511" s="90"/>
      <c r="E511" s="301"/>
      <c r="F511" s="239"/>
      <c r="G511" s="102"/>
      <c r="H511" s="20"/>
      <c r="I511" s="20"/>
      <c r="J511" s="104"/>
    </row>
    <row r="512" spans="1:10" s="95" customFormat="1" ht="27" customHeight="1" x14ac:dyDescent="0.2">
      <c r="A512" s="6"/>
      <c r="B512" s="833" t="s">
        <v>67</v>
      </c>
      <c r="C512" s="834"/>
      <c r="D512" s="93"/>
      <c r="E512" s="303">
        <v>2136081.2600000002</v>
      </c>
      <c r="F512" s="237"/>
      <c r="G512" s="102"/>
      <c r="H512" s="103"/>
      <c r="I512" s="94"/>
      <c r="J512" s="104"/>
    </row>
    <row r="513" spans="1:9" ht="12.75" x14ac:dyDescent="0.2">
      <c r="B513" s="829" t="s">
        <v>68</v>
      </c>
      <c r="C513" s="830"/>
      <c r="D513" s="90"/>
      <c r="E513" s="301">
        <v>2131252.2800000003</v>
      </c>
      <c r="F513" s="239"/>
      <c r="G513" s="105"/>
      <c r="H513" s="103"/>
      <c r="I513" s="8"/>
    </row>
    <row r="514" spans="1:9" ht="10.5" customHeight="1" x14ac:dyDescent="0.2">
      <c r="B514" s="829" t="s">
        <v>69</v>
      </c>
      <c r="C514" s="830"/>
      <c r="D514" s="90"/>
      <c r="E514" s="301">
        <v>4828.9799999999987</v>
      </c>
      <c r="F514" s="239">
        <v>-1.0825858335911209E-2</v>
      </c>
      <c r="G514" s="105"/>
      <c r="H514" s="106"/>
    </row>
    <row r="515" spans="1:9" ht="27.75" customHeight="1" x14ac:dyDescent="0.2">
      <c r="A515" s="24"/>
      <c r="B515" s="838" t="s">
        <v>167</v>
      </c>
      <c r="C515" s="839"/>
      <c r="D515" s="98"/>
      <c r="E515" s="326">
        <v>212972624.08252263</v>
      </c>
      <c r="F515" s="243">
        <v>4.2294323261589106E-3</v>
      </c>
      <c r="G515" s="109"/>
      <c r="H515" s="107"/>
      <c r="I515" s="5"/>
    </row>
    <row r="516" spans="1:9" ht="15.75" x14ac:dyDescent="0.25">
      <c r="B516" s="7" t="s">
        <v>288</v>
      </c>
      <c r="C516" s="8"/>
      <c r="D516" s="8"/>
      <c r="E516" s="8"/>
      <c r="F516" s="8"/>
      <c r="G516" s="109"/>
      <c r="H516" s="106"/>
      <c r="I516" s="5"/>
    </row>
    <row r="517" spans="1:9" s="104" customFormat="1" ht="14.25" customHeight="1" x14ac:dyDescent="0.2">
      <c r="A517" s="6"/>
      <c r="B517" s="9"/>
      <c r="C517" s="10" t="str">
        <f>$C$3</f>
        <v>MOIS DE JUILLET 2024</v>
      </c>
      <c r="D517" s="11"/>
      <c r="E517" s="3"/>
      <c r="F517" s="3"/>
      <c r="G517" s="109"/>
      <c r="H517" s="106"/>
    </row>
    <row r="518" spans="1:9" s="104" customFormat="1" ht="40.5" customHeight="1" x14ac:dyDescent="0.2">
      <c r="A518" s="6"/>
      <c r="B518" s="12" t="str">
        <f>B476</f>
        <v xml:space="preserve">             II- ASSURANCE MATERNITE : DEPENSES en milliers d'euros</v>
      </c>
      <c r="C518" s="13"/>
      <c r="D518" s="13"/>
      <c r="E518" s="13"/>
      <c r="F518" s="14"/>
      <c r="G518" s="109"/>
      <c r="H518" s="106"/>
    </row>
    <row r="519" spans="1:9" s="104" customFormat="1" ht="14.25" customHeight="1" x14ac:dyDescent="0.2">
      <c r="A519" s="6"/>
      <c r="B519" s="863"/>
      <c r="C519" s="864"/>
      <c r="D519" s="163"/>
      <c r="E519" s="624" t="s">
        <v>6</v>
      </c>
      <c r="F519" s="19" t="str">
        <f>Maladie_mnt!$H$5</f>
        <v>GAM</v>
      </c>
      <c r="G519" s="109"/>
      <c r="H519" s="106"/>
    </row>
    <row r="520" spans="1:9" s="104" customFormat="1" ht="14.25" customHeight="1" x14ac:dyDescent="0.2">
      <c r="A520" s="6"/>
      <c r="B520" s="840" t="s">
        <v>51</v>
      </c>
      <c r="C520" s="841"/>
      <c r="D520" s="842"/>
      <c r="E520" s="101"/>
      <c r="F520" s="176"/>
      <c r="G520" s="109"/>
      <c r="H520" s="106"/>
    </row>
    <row r="521" spans="1:9" s="104" customFormat="1" ht="36" customHeight="1" x14ac:dyDescent="0.2">
      <c r="A521" s="6"/>
      <c r="B521" s="809" t="s">
        <v>52</v>
      </c>
      <c r="C521" s="810"/>
      <c r="D521" s="811"/>
      <c r="E521" s="327">
        <v>33043869.610000033</v>
      </c>
      <c r="F521" s="177">
        <v>0.1140342244066197</v>
      </c>
      <c r="G521" s="109"/>
      <c r="H521" s="110"/>
    </row>
    <row r="522" spans="1:9" s="104" customFormat="1" ht="19.5" customHeight="1" x14ac:dyDescent="0.2">
      <c r="A522" s="6"/>
      <c r="B522" s="800" t="s">
        <v>183</v>
      </c>
      <c r="C522" s="801"/>
      <c r="D522" s="805"/>
      <c r="E522" s="327">
        <v>32962113.830000032</v>
      </c>
      <c r="F522" s="177">
        <v>0.11354201732566493</v>
      </c>
      <c r="G522" s="109"/>
      <c r="H522" s="110"/>
    </row>
    <row r="523" spans="1:9" s="104" customFormat="1" ht="14.25" customHeight="1" x14ac:dyDescent="0.2">
      <c r="A523" s="6"/>
      <c r="B523" s="806" t="s">
        <v>53</v>
      </c>
      <c r="C523" s="807"/>
      <c r="D523" s="808"/>
      <c r="E523" s="328">
        <v>32016023.120000027</v>
      </c>
      <c r="F523" s="174">
        <v>0.11670095206894748</v>
      </c>
      <c r="G523" s="109"/>
      <c r="H523" s="110"/>
    </row>
    <row r="524" spans="1:9" s="104" customFormat="1" ht="46.5" customHeight="1" x14ac:dyDescent="0.2">
      <c r="A524" s="6"/>
      <c r="B524" s="806" t="s">
        <v>428</v>
      </c>
      <c r="C524" s="807"/>
      <c r="D524" s="808"/>
      <c r="E524" s="328">
        <v>215467.61999999988</v>
      </c>
      <c r="F524" s="174">
        <v>0.21729033500231609</v>
      </c>
      <c r="G524" s="109"/>
      <c r="H524" s="106"/>
    </row>
    <row r="525" spans="1:9" s="104" customFormat="1" ht="12.75" x14ac:dyDescent="0.2">
      <c r="A525" s="6"/>
      <c r="B525" s="806" t="s">
        <v>54</v>
      </c>
      <c r="C525" s="807"/>
      <c r="D525" s="808"/>
      <c r="E525" s="328"/>
      <c r="F525" s="174"/>
      <c r="G525" s="108"/>
      <c r="H525" s="106"/>
    </row>
    <row r="526" spans="1:9" s="104" customFormat="1" ht="12.75" x14ac:dyDescent="0.2">
      <c r="A526" s="6"/>
      <c r="B526" s="806" t="s">
        <v>497</v>
      </c>
      <c r="C526" s="807"/>
      <c r="D526" s="808"/>
      <c r="E526" s="328">
        <v>7612.4899999999961</v>
      </c>
      <c r="F526" s="174">
        <v>0.43492996401596162</v>
      </c>
      <c r="G526" s="109"/>
      <c r="H526" s="106"/>
    </row>
    <row r="527" spans="1:9" s="104" customFormat="1" ht="12.75" x14ac:dyDescent="0.2">
      <c r="A527" s="6"/>
      <c r="B527" s="806" t="s">
        <v>302</v>
      </c>
      <c r="C527" s="807"/>
      <c r="D527" s="808"/>
      <c r="E527" s="328"/>
      <c r="F527" s="174"/>
      <c r="G527" s="109"/>
      <c r="H527" s="106"/>
    </row>
    <row r="528" spans="1:9" s="104" customFormat="1" ht="24" customHeight="1" x14ac:dyDescent="0.2">
      <c r="A528" s="6"/>
      <c r="B528" s="169" t="s">
        <v>184</v>
      </c>
      <c r="C528" s="170"/>
      <c r="D528" s="171"/>
      <c r="E528" s="328">
        <v>704882.53</v>
      </c>
      <c r="F528" s="174">
        <v>0.74503383961694314</v>
      </c>
      <c r="G528" s="109"/>
      <c r="H528" s="111"/>
    </row>
    <row r="529" spans="1:8" s="104" customFormat="1" ht="12.75" x14ac:dyDescent="0.2">
      <c r="A529" s="24"/>
      <c r="B529" s="395" t="s">
        <v>373</v>
      </c>
      <c r="C529" s="170"/>
      <c r="D529" s="171"/>
      <c r="E529" s="328"/>
      <c r="F529" s="174"/>
      <c r="G529" s="109"/>
      <c r="H529" s="112"/>
    </row>
    <row r="530" spans="1:8" s="104" customFormat="1" ht="12.75" x14ac:dyDescent="0.2">
      <c r="A530" s="24"/>
      <c r="B530" s="169" t="s">
        <v>185</v>
      </c>
      <c r="C530" s="170"/>
      <c r="D530" s="171"/>
      <c r="E530" s="328"/>
      <c r="F530" s="174"/>
      <c r="G530" s="109"/>
      <c r="H530" s="107"/>
    </row>
    <row r="531" spans="1:8" s="104" customFormat="1" ht="21" customHeight="1" x14ac:dyDescent="0.2">
      <c r="A531" s="6"/>
      <c r="B531" s="806" t="s">
        <v>186</v>
      </c>
      <c r="C531" s="807"/>
      <c r="D531" s="808"/>
      <c r="E531" s="328">
        <v>14243.47</v>
      </c>
      <c r="F531" s="174">
        <v>8.9216780863820011E-2</v>
      </c>
      <c r="G531" s="109"/>
      <c r="H531" s="106"/>
    </row>
    <row r="532" spans="1:8" s="104" customFormat="1" ht="18" customHeight="1" x14ac:dyDescent="0.2">
      <c r="A532" s="6"/>
      <c r="B532" s="806" t="s">
        <v>187</v>
      </c>
      <c r="C532" s="807"/>
      <c r="D532" s="808"/>
      <c r="E532" s="328"/>
      <c r="F532" s="174"/>
      <c r="G532" s="109"/>
      <c r="H532" s="111"/>
    </row>
    <row r="533" spans="1:8" s="104" customFormat="1" ht="15" customHeight="1" x14ac:dyDescent="0.2">
      <c r="A533" s="6"/>
      <c r="B533" s="806" t="s">
        <v>188</v>
      </c>
      <c r="C533" s="807"/>
      <c r="D533" s="808"/>
      <c r="E533" s="328">
        <v>3884.6000000000004</v>
      </c>
      <c r="F533" s="174"/>
      <c r="G533" s="109"/>
      <c r="H533" s="111"/>
    </row>
    <row r="534" spans="1:8" s="104" customFormat="1" ht="15" customHeight="1" x14ac:dyDescent="0.2">
      <c r="A534" s="24"/>
      <c r="B534" s="800" t="s">
        <v>55</v>
      </c>
      <c r="C534" s="801"/>
      <c r="D534" s="805"/>
      <c r="E534" s="327">
        <v>15824.600000000009</v>
      </c>
      <c r="F534" s="177">
        <v>0.36122312752897257</v>
      </c>
      <c r="G534" s="109"/>
      <c r="H534" s="107"/>
    </row>
    <row r="535" spans="1:8" s="104" customFormat="1" ht="18" customHeight="1" x14ac:dyDescent="0.2">
      <c r="A535" s="6"/>
      <c r="B535" s="824" t="s">
        <v>56</v>
      </c>
      <c r="C535" s="825"/>
      <c r="D535" s="826"/>
      <c r="E535" s="328">
        <v>15824.600000000009</v>
      </c>
      <c r="F535" s="174">
        <v>0.36122312752897257</v>
      </c>
      <c r="G535" s="109"/>
      <c r="H535" s="106"/>
    </row>
    <row r="536" spans="1:8" s="104" customFormat="1" ht="15" customHeight="1" x14ac:dyDescent="0.2">
      <c r="A536" s="6"/>
      <c r="B536" s="806" t="s">
        <v>57</v>
      </c>
      <c r="C536" s="807"/>
      <c r="D536" s="808"/>
      <c r="E536" s="328">
        <v>15824.600000000009</v>
      </c>
      <c r="F536" s="174">
        <v>0.36122312752897257</v>
      </c>
      <c r="G536" s="109"/>
      <c r="H536" s="106"/>
    </row>
    <row r="537" spans="1:8" s="104" customFormat="1" ht="15" customHeight="1" x14ac:dyDescent="0.2">
      <c r="A537" s="6"/>
      <c r="B537" s="806" t="s">
        <v>58</v>
      </c>
      <c r="C537" s="807"/>
      <c r="D537" s="808"/>
      <c r="E537" s="328"/>
      <c r="F537" s="174"/>
      <c r="G537" s="109"/>
      <c r="H537" s="106"/>
    </row>
    <row r="538" spans="1:8" s="104" customFormat="1" ht="15" customHeight="1" x14ac:dyDescent="0.2">
      <c r="A538" s="6"/>
      <c r="B538" s="824" t="s">
        <v>59</v>
      </c>
      <c r="C538" s="825"/>
      <c r="D538" s="826"/>
      <c r="E538" s="328"/>
      <c r="F538" s="174"/>
      <c r="G538" s="102"/>
      <c r="H538" s="106"/>
    </row>
    <row r="539" spans="1:8" s="104" customFormat="1" ht="18" customHeight="1" x14ac:dyDescent="0.2">
      <c r="A539" s="6"/>
      <c r="B539" s="806" t="s">
        <v>372</v>
      </c>
      <c r="C539" s="807"/>
      <c r="D539" s="808"/>
      <c r="E539" s="328"/>
      <c r="F539" s="174"/>
      <c r="G539" s="105"/>
      <c r="H539" s="106"/>
    </row>
    <row r="540" spans="1:8" s="104" customFormat="1" ht="26.25" customHeight="1" x14ac:dyDescent="0.2">
      <c r="A540" s="24"/>
      <c r="B540" s="806" t="s">
        <v>434</v>
      </c>
      <c r="C540" s="807"/>
      <c r="D540" s="808"/>
      <c r="E540" s="328"/>
      <c r="F540" s="174"/>
      <c r="G540" s="199"/>
      <c r="H540" s="107"/>
    </row>
    <row r="541" spans="1:8" s="104" customFormat="1" ht="17.25" customHeight="1" x14ac:dyDescent="0.2">
      <c r="A541" s="6"/>
      <c r="B541" s="824" t="s">
        <v>180</v>
      </c>
      <c r="C541" s="825"/>
      <c r="D541" s="826"/>
      <c r="E541" s="328"/>
      <c r="F541" s="174"/>
      <c r="G541" s="199"/>
      <c r="H541" s="90"/>
    </row>
    <row r="542" spans="1:8" s="104" customFormat="1" ht="17.25" customHeight="1" x14ac:dyDescent="0.2">
      <c r="A542" s="6"/>
      <c r="B542" s="800" t="s">
        <v>189</v>
      </c>
      <c r="C542" s="801"/>
      <c r="D542" s="805"/>
      <c r="E542" s="327">
        <v>4500.03</v>
      </c>
      <c r="F542" s="177">
        <v>-3.3249548852797184E-2</v>
      </c>
      <c r="G542" s="199"/>
      <c r="H542" s="90"/>
    </row>
    <row r="543" spans="1:8" s="104" customFormat="1" ht="17.25" customHeight="1" x14ac:dyDescent="0.2">
      <c r="A543" s="6"/>
      <c r="B543" s="800" t="s">
        <v>190</v>
      </c>
      <c r="C543" s="801"/>
      <c r="D543" s="805"/>
      <c r="E543" s="327">
        <v>61431.149999999987</v>
      </c>
      <c r="F543" s="177">
        <v>0.39525685146186884</v>
      </c>
      <c r="G543" s="199"/>
      <c r="H543" s="90"/>
    </row>
    <row r="544" spans="1:8" s="104" customFormat="1" ht="13.5" customHeight="1" x14ac:dyDescent="0.2">
      <c r="A544" s="6"/>
      <c r="B544" s="806" t="s">
        <v>191</v>
      </c>
      <c r="C544" s="807"/>
      <c r="D544" s="808"/>
      <c r="E544" s="328">
        <v>61431.149999999987</v>
      </c>
      <c r="F544" s="174">
        <v>0.39525685146186884</v>
      </c>
      <c r="G544" s="105"/>
      <c r="H544" s="90"/>
    </row>
    <row r="545" spans="1:10" s="104" customFormat="1" ht="12.75" x14ac:dyDescent="0.2">
      <c r="A545" s="6"/>
      <c r="B545" s="806" t="s">
        <v>392</v>
      </c>
      <c r="C545" s="807"/>
      <c r="D545" s="808"/>
      <c r="E545" s="328"/>
      <c r="F545" s="174"/>
      <c r="G545" s="108"/>
      <c r="H545" s="106"/>
    </row>
    <row r="546" spans="1:10" ht="15" customHeight="1" x14ac:dyDescent="0.2">
      <c r="B546" s="587" t="s">
        <v>393</v>
      </c>
      <c r="C546" s="383"/>
      <c r="D546" s="384"/>
      <c r="E546" s="328"/>
      <c r="F546" s="174"/>
      <c r="G546" s="109"/>
      <c r="H546" s="106"/>
      <c r="I546" s="20"/>
      <c r="J546" s="104"/>
    </row>
    <row r="547" spans="1:10" ht="15" customHeight="1" x14ac:dyDescent="0.2">
      <c r="B547" s="800" t="s">
        <v>82</v>
      </c>
      <c r="C547" s="814"/>
      <c r="D547" s="815"/>
      <c r="E547" s="327"/>
      <c r="F547" s="177"/>
      <c r="G547" s="109"/>
      <c r="H547" s="106"/>
      <c r="I547" s="20"/>
      <c r="J547" s="104"/>
    </row>
    <row r="548" spans="1:10" ht="42.75" customHeight="1" x14ac:dyDescent="0.2">
      <c r="B548" s="809" t="s">
        <v>60</v>
      </c>
      <c r="C548" s="810"/>
      <c r="D548" s="811"/>
      <c r="E548" s="327"/>
      <c r="F548" s="177"/>
      <c r="G548" s="102"/>
      <c r="H548" s="106"/>
      <c r="I548" s="20"/>
      <c r="J548" s="104"/>
    </row>
    <row r="549" spans="1:10" ht="20.25" customHeight="1" x14ac:dyDescent="0.2">
      <c r="B549" s="802" t="s">
        <v>390</v>
      </c>
      <c r="C549" s="855"/>
      <c r="D549" s="856"/>
      <c r="E549" s="327"/>
      <c r="F549" s="177"/>
      <c r="G549" s="102"/>
      <c r="H549" s="106"/>
      <c r="I549" s="20"/>
      <c r="J549" s="104"/>
    </row>
    <row r="550" spans="1:10" s="486" customFormat="1" ht="15" customHeight="1" x14ac:dyDescent="0.2">
      <c r="A550" s="452"/>
      <c r="B550" s="802" t="s">
        <v>391</v>
      </c>
      <c r="C550" s="855"/>
      <c r="D550" s="856"/>
      <c r="E550" s="548"/>
      <c r="F550" s="549"/>
      <c r="G550" s="455"/>
      <c r="H550" s="461"/>
      <c r="I550" s="494"/>
      <c r="J550" s="457"/>
    </row>
    <row r="551" spans="1:10" s="486" customFormat="1" ht="15" customHeight="1" x14ac:dyDescent="0.2">
      <c r="A551" s="452"/>
      <c r="B551" s="802" t="s">
        <v>462</v>
      </c>
      <c r="C551" s="855"/>
      <c r="D551" s="856"/>
      <c r="E551" s="548"/>
      <c r="F551" s="549"/>
      <c r="G551" s="455"/>
      <c r="H551" s="461"/>
      <c r="I551" s="494"/>
      <c r="J551" s="457"/>
    </row>
    <row r="552" spans="1:10" s="104" customFormat="1" ht="21" hidden="1" customHeight="1" x14ac:dyDescent="0.2">
      <c r="A552" s="6"/>
      <c r="B552" s="809"/>
      <c r="C552" s="810"/>
      <c r="D552" s="811"/>
      <c r="E552" s="406"/>
      <c r="F552" s="239"/>
      <c r="G552" s="109"/>
      <c r="H552" s="113"/>
    </row>
    <row r="553" spans="1:10" s="104" customFormat="1" ht="24.75" customHeight="1" x14ac:dyDescent="0.2">
      <c r="A553" s="6"/>
      <c r="B553" s="809" t="s">
        <v>481</v>
      </c>
      <c r="C553" s="810"/>
      <c r="D553" s="811"/>
      <c r="E553" s="406"/>
      <c r="F553" s="239"/>
      <c r="G553" s="108"/>
      <c r="H553" s="113"/>
    </row>
    <row r="554" spans="1:10" s="104" customFormat="1" ht="24.75" customHeight="1" x14ac:dyDescent="0.2">
      <c r="A554" s="6"/>
      <c r="B554" s="591" t="s">
        <v>482</v>
      </c>
      <c r="C554" s="592"/>
      <c r="D554" s="578"/>
      <c r="E554" s="406"/>
      <c r="F554" s="239"/>
      <c r="G554" s="108"/>
      <c r="H554" s="113"/>
    </row>
    <row r="555" spans="1:10" s="104" customFormat="1" ht="12.75" customHeight="1" x14ac:dyDescent="0.2">
      <c r="A555" s="6"/>
      <c r="B555" s="809" t="s">
        <v>342</v>
      </c>
      <c r="C555" s="810"/>
      <c r="D555" s="811"/>
      <c r="E555" s="327">
        <v>18005.120000000003</v>
      </c>
      <c r="F555" s="177">
        <v>6.2691598978689811E-2</v>
      </c>
      <c r="G555" s="109"/>
      <c r="H555" s="113"/>
    </row>
    <row r="556" spans="1:10" s="104" customFormat="1" ht="12.75" customHeight="1" x14ac:dyDescent="0.2">
      <c r="A556" s="6"/>
      <c r="B556" s="800" t="s">
        <v>61</v>
      </c>
      <c r="C556" s="801"/>
      <c r="D556" s="805"/>
      <c r="E556" s="327"/>
      <c r="F556" s="177"/>
      <c r="G556" s="109"/>
      <c r="H556" s="113"/>
    </row>
    <row r="557" spans="1:10" s="104" customFormat="1" ht="11.25" customHeight="1" x14ac:dyDescent="0.2">
      <c r="A557" s="6"/>
      <c r="B557" s="806" t="s">
        <v>471</v>
      </c>
      <c r="C557" s="807"/>
      <c r="D557" s="808"/>
      <c r="E557" s="328"/>
      <c r="F557" s="174"/>
      <c r="G557" s="109"/>
      <c r="H557" s="113"/>
    </row>
    <row r="558" spans="1:10" s="104" customFormat="1" ht="11.25" customHeight="1" x14ac:dyDescent="0.2">
      <c r="A558" s="6"/>
      <c r="B558" s="806" t="s">
        <v>473</v>
      </c>
      <c r="C558" s="807"/>
      <c r="D558" s="808"/>
      <c r="E558" s="328"/>
      <c r="F558" s="174"/>
      <c r="G558" s="109"/>
      <c r="H558" s="113"/>
    </row>
    <row r="559" spans="1:10" s="104" customFormat="1" ht="11.25" customHeight="1" x14ac:dyDescent="0.2">
      <c r="A559" s="6"/>
      <c r="B559" s="806" t="s">
        <v>430</v>
      </c>
      <c r="C559" s="807"/>
      <c r="D559" s="808"/>
      <c r="E559" s="328"/>
      <c r="F559" s="174"/>
      <c r="G559" s="109"/>
      <c r="H559" s="113"/>
    </row>
    <row r="560" spans="1:10" s="104" customFormat="1" ht="11.25" customHeight="1" x14ac:dyDescent="0.2">
      <c r="A560" s="6"/>
      <c r="B560" s="806" t="s">
        <v>469</v>
      </c>
      <c r="C560" s="807"/>
      <c r="D560" s="808"/>
      <c r="E560" s="328"/>
      <c r="F560" s="174"/>
      <c r="G560" s="109"/>
      <c r="H560" s="113"/>
    </row>
    <row r="561" spans="1:10" s="104" customFormat="1" ht="21" customHeight="1" x14ac:dyDescent="0.2">
      <c r="A561" s="6"/>
      <c r="B561" s="806" t="s">
        <v>399</v>
      </c>
      <c r="C561" s="807"/>
      <c r="D561" s="808"/>
      <c r="E561" s="328"/>
      <c r="F561" s="174"/>
      <c r="G561" s="109"/>
      <c r="H561" s="113"/>
    </row>
    <row r="562" spans="1:10" s="104" customFormat="1" ht="12.75" customHeight="1" x14ac:dyDescent="0.2">
      <c r="A562" s="6"/>
      <c r="B562" s="806" t="s">
        <v>400</v>
      </c>
      <c r="C562" s="807"/>
      <c r="D562" s="808"/>
      <c r="E562" s="328"/>
      <c r="F562" s="174"/>
      <c r="G562" s="455"/>
      <c r="H562" s="113"/>
    </row>
    <row r="563" spans="1:10" s="104" customFormat="1" ht="12.75" customHeight="1" x14ac:dyDescent="0.2">
      <c r="A563" s="6"/>
      <c r="B563" s="806" t="s">
        <v>443</v>
      </c>
      <c r="C563" s="807"/>
      <c r="D563" s="808"/>
      <c r="E563" s="328"/>
      <c r="F563" s="174"/>
      <c r="G563" s="455"/>
      <c r="H563" s="113"/>
    </row>
    <row r="564" spans="1:10" s="457" customFormat="1" ht="15" customHeight="1" x14ac:dyDescent="0.2">
      <c r="A564" s="452"/>
      <c r="B564" s="806" t="s">
        <v>401</v>
      </c>
      <c r="C564" s="807"/>
      <c r="D564" s="808"/>
      <c r="E564" s="328"/>
      <c r="F564" s="174"/>
      <c r="G564" s="460"/>
      <c r="H564" s="456"/>
    </row>
    <row r="565" spans="1:10" s="457" customFormat="1" ht="12.75" customHeight="1" x14ac:dyDescent="0.2">
      <c r="A565" s="452"/>
      <c r="B565" s="800" t="s">
        <v>62</v>
      </c>
      <c r="C565" s="865"/>
      <c r="D565" s="866"/>
      <c r="E565" s="327">
        <v>18005.120000000003</v>
      </c>
      <c r="F565" s="177">
        <v>6.4576590468599981E-2</v>
      </c>
      <c r="G565" s="460"/>
      <c r="H565" s="461"/>
    </row>
    <row r="566" spans="1:10" s="457" customFormat="1" ht="12.75" customHeight="1" x14ac:dyDescent="0.2">
      <c r="A566" s="452"/>
      <c r="B566" s="806" t="s">
        <v>470</v>
      </c>
      <c r="C566" s="807"/>
      <c r="D566" s="808"/>
      <c r="E566" s="328">
        <v>17916.560000000005</v>
      </c>
      <c r="F566" s="174">
        <v>0.22834034577015361</v>
      </c>
      <c r="G566" s="462"/>
      <c r="H566" s="461"/>
    </row>
    <row r="567" spans="1:10" s="457" customFormat="1" ht="12.75" customHeight="1" x14ac:dyDescent="0.2">
      <c r="A567" s="452"/>
      <c r="B567" s="806" t="s">
        <v>474</v>
      </c>
      <c r="C567" s="807"/>
      <c r="D567" s="808"/>
      <c r="E567" s="328"/>
      <c r="F567" s="174"/>
      <c r="G567" s="462"/>
      <c r="H567" s="461"/>
    </row>
    <row r="568" spans="1:10" s="457" customFormat="1" ht="12.75" customHeight="1" x14ac:dyDescent="0.2">
      <c r="A568" s="452"/>
      <c r="B568" s="806" t="s">
        <v>402</v>
      </c>
      <c r="C568" s="807"/>
      <c r="D568" s="808"/>
      <c r="E568" s="328"/>
      <c r="F568" s="174"/>
      <c r="G568" s="462"/>
      <c r="H568" s="461"/>
    </row>
    <row r="569" spans="1:10" s="457" customFormat="1" ht="12.75" customHeight="1" x14ac:dyDescent="0.2">
      <c r="A569" s="452"/>
      <c r="B569" s="806" t="s">
        <v>469</v>
      </c>
      <c r="C569" s="807"/>
      <c r="D569" s="808"/>
      <c r="E569" s="328">
        <v>88.56</v>
      </c>
      <c r="F569" s="174">
        <v>-0.22349846558526965</v>
      </c>
      <c r="G569" s="464"/>
      <c r="H569" s="461"/>
    </row>
    <row r="570" spans="1:10" s="457" customFormat="1" ht="12.75" customHeight="1" x14ac:dyDescent="0.2">
      <c r="A570" s="452"/>
      <c r="B570" s="806" t="s">
        <v>472</v>
      </c>
      <c r="C570" s="807"/>
      <c r="D570" s="808"/>
      <c r="E570" s="328"/>
      <c r="F570" s="174"/>
      <c r="G570" s="580"/>
      <c r="H570" s="461"/>
    </row>
    <row r="571" spans="1:10" s="457" customFormat="1" ht="12.75" customHeight="1" x14ac:dyDescent="0.2">
      <c r="A571" s="463"/>
      <c r="B571" s="806" t="s">
        <v>399</v>
      </c>
      <c r="C571" s="807"/>
      <c r="D571" s="808"/>
      <c r="E571" s="328"/>
      <c r="F571" s="174"/>
      <c r="G571" s="470"/>
      <c r="H571" s="465"/>
    </row>
    <row r="572" spans="1:10" s="457" customFormat="1" ht="21" customHeight="1" x14ac:dyDescent="0.2">
      <c r="A572" s="452"/>
      <c r="B572" s="806" t="s">
        <v>400</v>
      </c>
      <c r="C572" s="807"/>
      <c r="D572" s="808"/>
      <c r="E572" s="328"/>
      <c r="F572" s="174"/>
      <c r="G572" s="473"/>
      <c r="H572" s="470"/>
    </row>
    <row r="573" spans="1:10" s="457" customFormat="1" ht="21" customHeight="1" x14ac:dyDescent="0.2">
      <c r="A573" s="452"/>
      <c r="B573" s="169" t="s">
        <v>425</v>
      </c>
      <c r="C573" s="383"/>
      <c r="D573" s="384"/>
      <c r="E573" s="328"/>
      <c r="F573" s="174"/>
      <c r="G573" s="477"/>
      <c r="H573" s="473"/>
    </row>
    <row r="574" spans="1:10" s="457" customFormat="1" ht="15" customHeight="1" x14ac:dyDescent="0.2">
      <c r="A574" s="452"/>
      <c r="B574" s="821" t="s">
        <v>403</v>
      </c>
      <c r="C574" s="822"/>
      <c r="D574" s="823"/>
      <c r="E574" s="453"/>
      <c r="F574" s="454"/>
      <c r="G574" s="481"/>
      <c r="H574" s="477"/>
    </row>
    <row r="575" spans="1:10" s="457" customFormat="1" ht="16.5" customHeight="1" x14ac:dyDescent="0.2">
      <c r="A575" s="452"/>
      <c r="B575" s="809" t="s">
        <v>343</v>
      </c>
      <c r="C575" s="810"/>
      <c r="D575" s="867"/>
      <c r="E575" s="458"/>
      <c r="F575" s="459"/>
      <c r="G575" s="623"/>
      <c r="H575" s="481"/>
    </row>
    <row r="576" spans="1:10" s="602" customFormat="1" ht="12.75" customHeight="1" x14ac:dyDescent="0.2">
      <c r="A576" s="452"/>
      <c r="B576" s="809" t="s">
        <v>344</v>
      </c>
      <c r="C576" s="810"/>
      <c r="D576" s="867"/>
      <c r="E576" s="458">
        <v>497889.66999999993</v>
      </c>
      <c r="F576" s="459">
        <v>0.47036108139549171</v>
      </c>
      <c r="G576" s="622"/>
      <c r="H576" s="484"/>
      <c r="J576" s="457"/>
    </row>
    <row r="577" spans="1:10" s="486" customFormat="1" ht="12.75" x14ac:dyDescent="0.2">
      <c r="A577" s="452"/>
      <c r="B577" s="800" t="s">
        <v>63</v>
      </c>
      <c r="C577" s="801"/>
      <c r="D577" s="854"/>
      <c r="E577" s="453">
        <v>185004.88999999998</v>
      </c>
      <c r="F577" s="454">
        <v>0.7436166233334407</v>
      </c>
      <c r="G577" s="487"/>
      <c r="H577" s="484"/>
      <c r="I577" s="470"/>
    </row>
    <row r="578" spans="1:10" s="486" customFormat="1" ht="12.75" x14ac:dyDescent="0.2">
      <c r="A578" s="463"/>
      <c r="B578" s="800" t="s">
        <v>64</v>
      </c>
      <c r="C578" s="801"/>
      <c r="D578" s="854"/>
      <c r="E578" s="453">
        <v>312884.77999999997</v>
      </c>
      <c r="F578" s="454">
        <v>0.35747470869926334</v>
      </c>
      <c r="G578" s="490"/>
      <c r="H578" s="488"/>
      <c r="I578" s="472"/>
    </row>
    <row r="579" spans="1:10" s="486" customFormat="1" ht="12.75" x14ac:dyDescent="0.2">
      <c r="A579" s="463"/>
      <c r="B579" s="800" t="s">
        <v>478</v>
      </c>
      <c r="C579" s="801"/>
      <c r="D579" s="854"/>
      <c r="E579" s="453"/>
      <c r="F579" s="454"/>
      <c r="G579" s="490"/>
      <c r="H579" s="488"/>
      <c r="I579" s="472"/>
    </row>
    <row r="580" spans="1:10" s="486" customFormat="1" ht="12.75" x14ac:dyDescent="0.2">
      <c r="A580" s="463"/>
      <c r="B580" s="800" t="s">
        <v>479</v>
      </c>
      <c r="C580" s="801"/>
      <c r="D580" s="801"/>
      <c r="E580" s="453"/>
      <c r="F580" s="454"/>
      <c r="G580" s="490"/>
      <c r="H580" s="488"/>
      <c r="I580" s="472"/>
    </row>
    <row r="581" spans="1:10" s="486" customFormat="1" ht="19.5" customHeight="1" x14ac:dyDescent="0.2">
      <c r="A581" s="489"/>
      <c r="B581" s="818" t="s">
        <v>65</v>
      </c>
      <c r="C581" s="819"/>
      <c r="D581" s="820"/>
      <c r="E581" s="326">
        <v>33559764.400000036</v>
      </c>
      <c r="F581" s="243">
        <v>0.11802491295946083</v>
      </c>
      <c r="G581" s="492"/>
      <c r="H581" s="491"/>
      <c r="I581" s="481"/>
    </row>
    <row r="582" spans="1:10" s="486" customFormat="1" x14ac:dyDescent="0.2">
      <c r="A582" s="452"/>
      <c r="B582" s="467">
        <f>64</f>
        <v>64</v>
      </c>
      <c r="C582" s="468"/>
      <c r="D582" s="468"/>
      <c r="E582" s="469"/>
      <c r="F582" s="470"/>
      <c r="G582" s="492"/>
      <c r="H582" s="493"/>
      <c r="I582" s="494"/>
    </row>
    <row r="583" spans="1:10" s="486" customFormat="1" ht="15.75" x14ac:dyDescent="0.25">
      <c r="A583" s="452"/>
      <c r="B583" s="471" t="s">
        <v>0</v>
      </c>
      <c r="C583" s="472"/>
      <c r="D583" s="472"/>
      <c r="E583" s="472"/>
      <c r="F583" s="473"/>
      <c r="G583" s="492"/>
      <c r="H583" s="493"/>
      <c r="I583" s="494"/>
    </row>
    <row r="584" spans="1:10" s="496" customFormat="1" ht="12" customHeight="1" x14ac:dyDescent="0.2">
      <c r="A584" s="452"/>
      <c r="B584" s="474"/>
      <c r="C584" s="475" t="str">
        <f>$C$3</f>
        <v>MOIS DE JUILLET 2024</v>
      </c>
      <c r="D584" s="476"/>
      <c r="E584" s="468"/>
      <c r="F584" s="477"/>
      <c r="G584" s="492"/>
      <c r="H584" s="493"/>
      <c r="I584" s="495"/>
    </row>
    <row r="585" spans="1:10" s="498" customFormat="1" ht="12.75" customHeight="1" x14ac:dyDescent="0.2">
      <c r="A585" s="452"/>
      <c r="B585" s="478" t="str">
        <f>B518</f>
        <v xml:space="preserve">             II- ASSURANCE MATERNITE : DEPENSES en milliers d'euros</v>
      </c>
      <c r="C585" s="479"/>
      <c r="D585" s="479"/>
      <c r="E585" s="479"/>
      <c r="F585" s="480"/>
      <c r="G585" s="492"/>
      <c r="H585" s="493"/>
      <c r="I585" s="497"/>
    </row>
    <row r="586" spans="1:10" s="500" customFormat="1" ht="12.75" customHeight="1" x14ac:dyDescent="0.2">
      <c r="A586" s="452"/>
      <c r="B586" s="859"/>
      <c r="C586" s="860"/>
      <c r="D586" s="482"/>
      <c r="E586" s="601" t="s">
        <v>6</v>
      </c>
      <c r="F586" s="339" t="s">
        <v>300</v>
      </c>
      <c r="G586" s="490"/>
      <c r="H586" s="493"/>
      <c r="I586" s="499"/>
      <c r="J586" s="457"/>
    </row>
    <row r="587" spans="1:10" s="486" customFormat="1" ht="12.75" customHeight="1" x14ac:dyDescent="0.2">
      <c r="A587" s="452"/>
      <c r="B587" s="505" t="s">
        <v>475</v>
      </c>
      <c r="C587" s="505"/>
      <c r="D587" s="505"/>
      <c r="E587" s="326"/>
      <c r="F587" s="243"/>
      <c r="G587" s="519"/>
      <c r="H587" s="513"/>
      <c r="I587" s="520"/>
    </row>
    <row r="588" spans="1:10" s="496" customFormat="1" ht="17.25" customHeight="1" x14ac:dyDescent="0.2">
      <c r="A588" s="452"/>
      <c r="B588" s="501"/>
      <c r="C588" s="502"/>
      <c r="D588" s="502"/>
      <c r="E588" s="502"/>
      <c r="F588" s="621"/>
      <c r="G588" s="519"/>
      <c r="H588" s="513"/>
      <c r="I588" s="495"/>
      <c r="J588" s="457"/>
    </row>
    <row r="589" spans="1:10" s="486" customFormat="1" ht="16.5" customHeight="1" x14ac:dyDescent="0.2">
      <c r="A589" s="452"/>
      <c r="B589" s="505" t="s">
        <v>30</v>
      </c>
      <c r="C589" s="506"/>
      <c r="D589" s="507"/>
      <c r="E589" s="618">
        <v>246532388.48252267</v>
      </c>
      <c r="F589" s="617">
        <v>1.8338905219501322E-2</v>
      </c>
      <c r="G589" s="519"/>
      <c r="H589" s="513"/>
      <c r="I589" s="520"/>
      <c r="J589" s="457"/>
    </row>
    <row r="590" spans="1:10" s="486" customFormat="1" ht="16.5" customHeight="1" x14ac:dyDescent="0.2">
      <c r="A590" s="452"/>
      <c r="B590" s="510"/>
      <c r="C590" s="506"/>
      <c r="D590" s="506"/>
      <c r="E590" s="620"/>
      <c r="F590" s="619"/>
      <c r="G590" s="519"/>
      <c r="H590" s="513"/>
      <c r="I590" s="520"/>
      <c r="J590" s="457"/>
    </row>
    <row r="591" spans="1:10" s="486" customFormat="1" ht="16.5" customHeight="1" x14ac:dyDescent="0.2">
      <c r="A591" s="452"/>
      <c r="B591" s="505" t="s">
        <v>240</v>
      </c>
      <c r="C591" s="506"/>
      <c r="D591" s="507"/>
      <c r="E591" s="618">
        <v>91094.459999999992</v>
      </c>
      <c r="F591" s="617">
        <v>0.2003678013577499</v>
      </c>
      <c r="G591" s="519"/>
      <c r="H591" s="513"/>
      <c r="I591" s="520"/>
      <c r="J591" s="457"/>
    </row>
    <row r="592" spans="1:10" s="486" customFormat="1" ht="16.5" hidden="1" customHeight="1" x14ac:dyDescent="0.2">
      <c r="A592" s="452"/>
      <c r="B592" s="514"/>
      <c r="C592" s="515"/>
      <c r="D592" s="607"/>
      <c r="E592" s="616"/>
      <c r="F592" s="615"/>
      <c r="G592" s="519"/>
      <c r="H592" s="513"/>
      <c r="I592" s="520"/>
      <c r="J592" s="457"/>
    </row>
    <row r="593" spans="1:10" s="486" customFormat="1" ht="16.5" hidden="1" customHeight="1" x14ac:dyDescent="0.2">
      <c r="A593" s="452"/>
      <c r="B593" s="514"/>
      <c r="C593" s="515"/>
      <c r="D593" s="607"/>
      <c r="E593" s="616"/>
      <c r="F593" s="615"/>
      <c r="G593" s="519"/>
      <c r="H593" s="513"/>
      <c r="I593" s="520"/>
      <c r="J593" s="457"/>
    </row>
    <row r="594" spans="1:10" s="486" customFormat="1" ht="16.5" hidden="1" customHeight="1" x14ac:dyDescent="0.2">
      <c r="A594" s="452"/>
      <c r="B594" s="514"/>
      <c r="C594" s="515"/>
      <c r="D594" s="607"/>
      <c r="E594" s="616"/>
      <c r="F594" s="615"/>
      <c r="G594" s="519"/>
      <c r="H594" s="513"/>
      <c r="I594" s="520"/>
      <c r="J594" s="457"/>
    </row>
    <row r="595" spans="1:10" s="486" customFormat="1" ht="16.5" customHeight="1" x14ac:dyDescent="0.2">
      <c r="A595" s="452"/>
      <c r="B595" s="514"/>
      <c r="C595" s="515"/>
      <c r="D595" s="607"/>
      <c r="E595" s="616"/>
      <c r="F595" s="615"/>
      <c r="G595" s="519"/>
      <c r="H595" s="513"/>
      <c r="I595" s="520"/>
      <c r="J595" s="457"/>
    </row>
    <row r="596" spans="1:10" s="486" customFormat="1" ht="16.5" customHeight="1" x14ac:dyDescent="0.2">
      <c r="A596" s="452"/>
      <c r="B596" s="126" t="s">
        <v>433</v>
      </c>
      <c r="C596" s="127"/>
      <c r="D596" s="128"/>
      <c r="E596" s="411"/>
      <c r="F596" s="412"/>
      <c r="G596" s="519"/>
      <c r="H596" s="513"/>
      <c r="I596" s="520"/>
      <c r="J596" s="457"/>
    </row>
    <row r="597" spans="1:10" s="486" customFormat="1" ht="16.5" customHeight="1" x14ac:dyDescent="0.2">
      <c r="A597" s="452"/>
      <c r="B597" s="514"/>
      <c r="C597" s="515"/>
      <c r="D597" s="607"/>
      <c r="E597" s="616"/>
      <c r="F597" s="615"/>
      <c r="G597" s="519"/>
      <c r="H597" s="513"/>
      <c r="I597" s="520"/>
      <c r="J597" s="457"/>
    </row>
    <row r="598" spans="1:10" s="486" customFormat="1" ht="16.5" customHeight="1" x14ac:dyDescent="0.2">
      <c r="A598" s="452"/>
      <c r="B598" s="505" t="s">
        <v>19</v>
      </c>
      <c r="C598" s="521"/>
      <c r="D598" s="614"/>
      <c r="E598" s="618"/>
      <c r="F598" s="617"/>
      <c r="G598" s="519"/>
      <c r="H598" s="513"/>
      <c r="I598" s="520"/>
      <c r="J598" s="457"/>
    </row>
    <row r="599" spans="1:10" s="486" customFormat="1" ht="16.5" customHeight="1" x14ac:dyDescent="0.2">
      <c r="A599" s="452"/>
      <c r="B599" s="514"/>
      <c r="C599" s="515"/>
      <c r="D599" s="607"/>
      <c r="E599" s="616"/>
      <c r="F599" s="615"/>
      <c r="G599" s="519"/>
      <c r="H599" s="513"/>
      <c r="I599" s="520"/>
      <c r="J599" s="457"/>
    </row>
    <row r="600" spans="1:10" s="486" customFormat="1" ht="16.5" customHeight="1" x14ac:dyDescent="0.2">
      <c r="A600" s="452"/>
      <c r="B600" s="505" t="s">
        <v>44</v>
      </c>
      <c r="C600" s="521"/>
      <c r="D600" s="614"/>
      <c r="E600" s="618"/>
      <c r="F600" s="617"/>
      <c r="G600" s="519"/>
      <c r="H600" s="513"/>
      <c r="I600" s="520"/>
    </row>
    <row r="601" spans="1:10" s="486" customFormat="1" ht="16.5" customHeight="1" x14ac:dyDescent="0.2">
      <c r="A601" s="452"/>
      <c r="B601" s="514"/>
      <c r="C601" s="515"/>
      <c r="D601" s="607"/>
      <c r="E601" s="616"/>
      <c r="F601" s="615"/>
      <c r="G601" s="519"/>
      <c r="H601" s="513"/>
      <c r="I601" s="520"/>
      <c r="J601" s="457"/>
    </row>
    <row r="602" spans="1:10" s="486" customFormat="1" ht="16.5" customHeight="1" x14ac:dyDescent="0.2">
      <c r="A602" s="452"/>
      <c r="B602" s="523" t="s">
        <v>42</v>
      </c>
      <c r="C602" s="521"/>
      <c r="D602" s="614"/>
      <c r="E602" s="613"/>
      <c r="F602" s="612"/>
      <c r="G602" s="519"/>
      <c r="H602" s="513"/>
      <c r="I602" s="520"/>
    </row>
    <row r="603" spans="1:10" s="486" customFormat="1" ht="16.5" customHeight="1" x14ac:dyDescent="0.2">
      <c r="A603" s="452"/>
      <c r="B603" s="526" t="s">
        <v>83</v>
      </c>
      <c r="C603" s="515"/>
      <c r="D603" s="611"/>
      <c r="E603" s="568"/>
      <c r="F603" s="570"/>
      <c r="G603" s="540"/>
      <c r="H603" s="513"/>
      <c r="I603" s="520"/>
      <c r="J603" s="457"/>
    </row>
    <row r="604" spans="1:10" s="486" customFormat="1" ht="16.5" customHeight="1" x14ac:dyDescent="0.2">
      <c r="A604" s="452"/>
      <c r="B604" s="530" t="s">
        <v>84</v>
      </c>
      <c r="C604" s="531"/>
      <c r="D604" s="610"/>
      <c r="E604" s="609"/>
      <c r="F604" s="608"/>
      <c r="G604" s="468"/>
      <c r="H604" s="541"/>
      <c r="I604" s="520"/>
    </row>
    <row r="605" spans="1:10" s="486" customFormat="1" ht="16.5" customHeight="1" thickBot="1" x14ac:dyDescent="0.25">
      <c r="A605" s="452"/>
      <c r="B605" s="535"/>
      <c r="C605" s="515"/>
      <c r="D605" s="607"/>
      <c r="E605" s="606"/>
      <c r="F605" s="605"/>
      <c r="G605" s="468"/>
      <c r="H605" s="541"/>
      <c r="I605" s="520"/>
    </row>
    <row r="606" spans="1:10" ht="16.5" customHeight="1" thickBot="1" x14ac:dyDescent="0.25">
      <c r="B606" s="536" t="s">
        <v>168</v>
      </c>
      <c r="C606" s="537"/>
      <c r="D606" s="537"/>
      <c r="E606" s="604">
        <v>435940203.97610778</v>
      </c>
      <c r="F606" s="603">
        <v>6.2479042685473107E-2</v>
      </c>
      <c r="I606" s="111"/>
      <c r="J606" s="104"/>
    </row>
    <row r="607" spans="1:10" ht="16.5" customHeight="1" x14ac:dyDescent="0.2">
      <c r="B607" s="467"/>
      <c r="C607" s="468"/>
      <c r="D607" s="468"/>
      <c r="E607" s="468"/>
      <c r="F607" s="468"/>
      <c r="I607" s="111"/>
      <c r="J607" s="104"/>
    </row>
    <row r="608" spans="1:10" ht="16.5" customHeight="1" x14ac:dyDescent="0.2">
      <c r="I608" s="111"/>
    </row>
    <row r="609" spans="1:10" s="136" customFormat="1" ht="39" customHeight="1" x14ac:dyDescent="0.2">
      <c r="A609" s="6"/>
      <c r="B609" s="5"/>
      <c r="C609" s="3"/>
      <c r="D609" s="3"/>
      <c r="E609" s="3"/>
      <c r="F609" s="3"/>
      <c r="G609" s="3"/>
      <c r="H609" s="3"/>
      <c r="I609" s="85"/>
      <c r="J609" s="104"/>
    </row>
  </sheetData>
  <dataConsolidate/>
  <mergeCells count="90">
    <mergeCell ref="B580:D580"/>
    <mergeCell ref="B567:D567"/>
    <mergeCell ref="B578:D578"/>
    <mergeCell ref="B581:D581"/>
    <mergeCell ref="B568:D568"/>
    <mergeCell ref="B569:D569"/>
    <mergeCell ref="B571:D571"/>
    <mergeCell ref="B575:D575"/>
    <mergeCell ref="B577:D577"/>
    <mergeCell ref="B574:D574"/>
    <mergeCell ref="B509:C509"/>
    <mergeCell ref="B522:D522"/>
    <mergeCell ref="B523:D523"/>
    <mergeCell ref="B524:D524"/>
    <mergeCell ref="B548:D548"/>
    <mergeCell ref="B526:D526"/>
    <mergeCell ref="B531:D531"/>
    <mergeCell ref="B527:D527"/>
    <mergeCell ref="B537:D537"/>
    <mergeCell ref="B538:D538"/>
    <mergeCell ref="B541:D541"/>
    <mergeCell ref="B542:D542"/>
    <mergeCell ref="B539:D539"/>
    <mergeCell ref="B540:D540"/>
    <mergeCell ref="B544:D544"/>
    <mergeCell ref="B545:D545"/>
    <mergeCell ref="B510:C510"/>
    <mergeCell ref="B519:C519"/>
    <mergeCell ref="B515:C515"/>
    <mergeCell ref="B513:C513"/>
    <mergeCell ref="B557:D557"/>
    <mergeCell ref="B551:D551"/>
    <mergeCell ref="B552:D552"/>
    <mergeCell ref="B553:D553"/>
    <mergeCell ref="B547:D547"/>
    <mergeCell ref="B555:D555"/>
    <mergeCell ref="B501:C501"/>
    <mergeCell ref="B484:C484"/>
    <mergeCell ref="B479:C479"/>
    <mergeCell ref="B496:C496"/>
    <mergeCell ref="B558:D558"/>
    <mergeCell ref="B533:D533"/>
    <mergeCell ref="B534:D534"/>
    <mergeCell ref="B543:D543"/>
    <mergeCell ref="B556:D556"/>
    <mergeCell ref="B480:C480"/>
    <mergeCell ref="B492:C492"/>
    <mergeCell ref="B491:C491"/>
    <mergeCell ref="B489:C489"/>
    <mergeCell ref="B493:C493"/>
    <mergeCell ref="B536:D536"/>
    <mergeCell ref="B511:C511"/>
    <mergeCell ref="B498:C498"/>
    <mergeCell ref="B499:C499"/>
    <mergeCell ref="B490:C490"/>
    <mergeCell ref="B485:C485"/>
    <mergeCell ref="B495:C495"/>
    <mergeCell ref="B506:C506"/>
    <mergeCell ref="B514:C514"/>
    <mergeCell ref="B535:D535"/>
    <mergeCell ref="B586:C586"/>
    <mergeCell ref="B477:C477"/>
    <mergeCell ref="B494:C494"/>
    <mergeCell ref="B507:C507"/>
    <mergeCell ref="B497:C497"/>
    <mergeCell ref="B478:C478"/>
    <mergeCell ref="B502:C502"/>
    <mergeCell ref="B505:C505"/>
    <mergeCell ref="B550:D550"/>
    <mergeCell ref="B508:C508"/>
    <mergeCell ref="B512:C512"/>
    <mergeCell ref="B500:C500"/>
    <mergeCell ref="B481:C481"/>
    <mergeCell ref="B520:D520"/>
    <mergeCell ref="B549:D549"/>
    <mergeCell ref="B521:D521"/>
    <mergeCell ref="B532:D532"/>
    <mergeCell ref="B561:D561"/>
    <mergeCell ref="B560:D560"/>
    <mergeCell ref="B559:D559"/>
    <mergeCell ref="B579:D579"/>
    <mergeCell ref="B562:D562"/>
    <mergeCell ref="B564:D564"/>
    <mergeCell ref="B572:D572"/>
    <mergeCell ref="B525:D525"/>
    <mergeCell ref="B563:D563"/>
    <mergeCell ref="B565:D565"/>
    <mergeCell ref="B570:D570"/>
    <mergeCell ref="B576:D576"/>
    <mergeCell ref="B566:D566"/>
  </mergeCells>
  <printOptions headings="1"/>
  <pageMargins left="0.19685039370078741" right="0.19685039370078741" top="0.27559055118110237" bottom="0.19685039370078741" header="0.31496062992125984" footer="0.51181102362204722"/>
  <pageSetup paperSize="9" scale="32" fitToHeight="7" orientation="portrait" verticalDpi="1200" r:id="rId1"/>
  <headerFooter alignWithMargins="0"/>
  <rowBreaks count="4" manualBreakCount="4">
    <brk id="135" max="8" man="1"/>
    <brk id="268" max="8" man="1"/>
    <brk id="384" max="8" man="1"/>
    <brk id="472" max="8"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6">
    <tabColor indexed="45"/>
  </sheetPr>
  <dimension ref="A1:I23"/>
  <sheetViews>
    <sheetView showZeros="0" view="pageBreakPreview" zoomScale="115" zoomScaleNormal="100" zoomScaleSheetLayoutView="115" workbookViewId="0">
      <selection activeCell="D21" sqref="D21:F21"/>
    </sheetView>
  </sheetViews>
  <sheetFormatPr baseColWidth="10" defaultRowHeight="11.25" x14ac:dyDescent="0.2"/>
  <cols>
    <col min="1" max="1" width="4" style="6" customWidth="1"/>
    <col min="2" max="2" width="45.42578125" style="5" customWidth="1"/>
    <col min="3" max="3" width="13.7109375" style="3" customWidth="1"/>
    <col min="4" max="4" width="14.7109375" style="3" customWidth="1"/>
    <col min="5" max="5" width="2.28515625" style="3" customWidth="1"/>
    <col min="6" max="6" width="10.42578125" style="3" customWidth="1"/>
    <col min="7" max="7" width="2.5703125" style="3" customWidth="1"/>
    <col min="8" max="16384" width="11.42578125" style="5"/>
  </cols>
  <sheetData>
    <row r="1" spans="1:9" x14ac:dyDescent="0.2">
      <c r="B1" s="43"/>
      <c r="G1" s="4"/>
    </row>
    <row r="2" spans="1:9" s="136" customFormat="1" ht="24.75" customHeight="1" x14ac:dyDescent="0.15">
      <c r="A2" s="6"/>
      <c r="B2" s="137" t="s">
        <v>332</v>
      </c>
      <c r="C2" s="138"/>
      <c r="D2" s="138"/>
      <c r="E2" s="138"/>
      <c r="F2" s="138"/>
      <c r="G2" s="138"/>
    </row>
    <row r="3" spans="1:9" ht="12" customHeight="1" x14ac:dyDescent="0.2">
      <c r="B3" s="9">
        <f>Maladie_mnt!B3</f>
        <v>0</v>
      </c>
      <c r="C3" s="11" t="str">
        <f>Maladie_mnt!C3</f>
        <v>MOIS DE JUILLET 2024</v>
      </c>
      <c r="D3" s="11"/>
      <c r="H3" s="3"/>
      <c r="I3" s="3"/>
    </row>
    <row r="4" spans="1:9" ht="19.5" customHeight="1" x14ac:dyDescent="0.2">
      <c r="B4" s="12" t="s">
        <v>46</v>
      </c>
      <c r="C4" s="87"/>
      <c r="D4" s="139"/>
      <c r="E4" s="139"/>
      <c r="F4" s="140"/>
      <c r="G4" s="86"/>
    </row>
    <row r="5" spans="1:9" ht="25.5" customHeight="1" x14ac:dyDescent="0.2">
      <c r="B5" s="141" t="s">
        <v>15</v>
      </c>
      <c r="C5" s="142"/>
      <c r="D5" s="189" t="s">
        <v>6</v>
      </c>
      <c r="E5" s="143"/>
      <c r="F5" s="341" t="s">
        <v>333</v>
      </c>
      <c r="G5" s="144"/>
    </row>
    <row r="6" spans="1:9" ht="25.5" customHeight="1" x14ac:dyDescent="0.2">
      <c r="B6" s="145" t="s">
        <v>32</v>
      </c>
      <c r="C6" s="146"/>
      <c r="D6" s="365"/>
      <c r="E6" s="257"/>
      <c r="F6" s="388"/>
      <c r="G6" s="144"/>
    </row>
    <row r="7" spans="1:9" s="95" customFormat="1" ht="25.5" customHeight="1" x14ac:dyDescent="0.2">
      <c r="A7" s="91"/>
      <c r="B7" s="147" t="s">
        <v>16</v>
      </c>
      <c r="C7" s="148"/>
      <c r="D7" s="364"/>
      <c r="E7" s="258"/>
      <c r="F7" s="239"/>
      <c r="G7" s="94"/>
    </row>
    <row r="8" spans="1:9" ht="15" hidden="1" customHeight="1" x14ac:dyDescent="0.2">
      <c r="B8" s="149" t="s">
        <v>334</v>
      </c>
      <c r="C8" s="68"/>
      <c r="D8" s="364">
        <v>687009109.82000017</v>
      </c>
      <c r="E8" s="258"/>
      <c r="F8" s="239">
        <v>0.16193480243377056</v>
      </c>
      <c r="G8" s="20"/>
    </row>
    <row r="9" spans="1:9" ht="15" hidden="1" customHeight="1" x14ac:dyDescent="0.2">
      <c r="B9" s="149" t="s">
        <v>335</v>
      </c>
      <c r="C9" s="68"/>
      <c r="D9" s="364"/>
      <c r="E9" s="258"/>
      <c r="F9" s="239"/>
      <c r="G9" s="20"/>
    </row>
    <row r="10" spans="1:9" ht="15" customHeight="1" x14ac:dyDescent="0.2">
      <c r="B10" s="149" t="s">
        <v>317</v>
      </c>
      <c r="C10" s="68"/>
      <c r="D10" s="364">
        <v>687009109.82000017</v>
      </c>
      <c r="E10" s="258"/>
      <c r="F10" s="239">
        <v>0.16193480243377056</v>
      </c>
      <c r="G10" s="20"/>
    </row>
    <row r="11" spans="1:9" ht="24" hidden="1" customHeight="1" x14ac:dyDescent="0.2">
      <c r="B11" s="149" t="s">
        <v>336</v>
      </c>
      <c r="C11" s="68"/>
      <c r="D11" s="364">
        <v>28436738.98</v>
      </c>
      <c r="E11" s="258"/>
      <c r="F11" s="239">
        <v>0.27622557472588682</v>
      </c>
      <c r="G11" s="20"/>
    </row>
    <row r="12" spans="1:9" ht="12.75" hidden="1" customHeight="1" x14ac:dyDescent="0.2">
      <c r="B12" s="149" t="s">
        <v>337</v>
      </c>
      <c r="C12" s="68"/>
      <c r="D12" s="364"/>
      <c r="E12" s="258"/>
      <c r="F12" s="239"/>
      <c r="G12" s="20"/>
    </row>
    <row r="13" spans="1:9" ht="13.5" customHeight="1" x14ac:dyDescent="0.2">
      <c r="B13" s="149" t="s">
        <v>318</v>
      </c>
      <c r="C13" s="68"/>
      <c r="D13" s="364">
        <v>28436738.98</v>
      </c>
      <c r="E13" s="258"/>
      <c r="F13" s="239">
        <v>0.27622557472588682</v>
      </c>
      <c r="G13" s="20"/>
    </row>
    <row r="14" spans="1:9" ht="21.75" hidden="1" customHeight="1" x14ac:dyDescent="0.2">
      <c r="B14" s="149" t="s">
        <v>338</v>
      </c>
      <c r="C14" s="68"/>
      <c r="D14" s="364">
        <v>14469048.180000002</v>
      </c>
      <c r="E14" s="258"/>
      <c r="F14" s="239">
        <v>0.10792746290966782</v>
      </c>
      <c r="G14" s="20"/>
    </row>
    <row r="15" spans="1:9" ht="14.25" hidden="1" customHeight="1" x14ac:dyDescent="0.2">
      <c r="B15" s="149" t="s">
        <v>339</v>
      </c>
      <c r="C15" s="68"/>
      <c r="D15" s="365"/>
      <c r="E15" s="257"/>
      <c r="F15" s="239"/>
      <c r="G15" s="20"/>
    </row>
    <row r="16" spans="1:9" ht="16.5" customHeight="1" x14ac:dyDescent="0.2">
      <c r="B16" s="149" t="s">
        <v>319</v>
      </c>
      <c r="C16" s="68"/>
      <c r="D16" s="364">
        <v>14469048.180000002</v>
      </c>
      <c r="E16" s="258"/>
      <c r="F16" s="239">
        <v>0.10792746290966782</v>
      </c>
      <c r="G16" s="20"/>
    </row>
    <row r="17" spans="1:7" s="63" customFormat="1" ht="29.25" customHeight="1" x14ac:dyDescent="0.2">
      <c r="A17" s="61"/>
      <c r="B17" s="151" t="s">
        <v>17</v>
      </c>
      <c r="C17" s="152"/>
      <c r="D17" s="426">
        <v>729914896.98000014</v>
      </c>
      <c r="E17" s="397"/>
      <c r="F17" s="389">
        <v>0.16487334504923412</v>
      </c>
      <c r="G17" s="153"/>
    </row>
    <row r="18" spans="1:7" ht="20.25" customHeight="1" thickBot="1" x14ac:dyDescent="0.25">
      <c r="B18" s="97" t="s">
        <v>18</v>
      </c>
      <c r="C18" s="150"/>
      <c r="D18" s="364"/>
      <c r="E18" s="258"/>
      <c r="F18" s="390"/>
      <c r="G18" s="20"/>
    </row>
    <row r="19" spans="1:7" s="121" customFormat="1" ht="42.75" customHeight="1" thickBot="1" x14ac:dyDescent="0.25">
      <c r="A19" s="114"/>
      <c r="B19" s="154" t="s">
        <v>19</v>
      </c>
      <c r="C19" s="155"/>
      <c r="D19" s="366">
        <v>729914896.98000014</v>
      </c>
      <c r="E19" s="259"/>
      <c r="F19" s="260">
        <v>0.16487334504923412</v>
      </c>
      <c r="G19" s="156"/>
    </row>
    <row r="20" spans="1:7" s="160" customFormat="1" ht="42.75" customHeight="1" thickBot="1" x14ac:dyDescent="0.25">
      <c r="A20" s="6"/>
      <c r="B20" s="157"/>
      <c r="C20" s="158"/>
      <c r="D20" s="159"/>
      <c r="E20" s="159"/>
      <c r="F20" s="188"/>
      <c r="G20" s="47"/>
    </row>
    <row r="21" spans="1:7" s="121" customFormat="1" ht="53.25" customHeight="1" thickBot="1" x14ac:dyDescent="0.25">
      <c r="A21" s="114"/>
      <c r="B21" s="379" t="s">
        <v>44</v>
      </c>
      <c r="C21" s="380"/>
      <c r="D21" s="381">
        <v>9908532.0600000042</v>
      </c>
      <c r="E21" s="259"/>
      <c r="F21" s="260">
        <v>0.33775960102341807</v>
      </c>
      <c r="G21" s="156"/>
    </row>
    <row r="22" spans="1:7" ht="29.25" customHeight="1" x14ac:dyDescent="0.2">
      <c r="B22" s="382"/>
      <c r="C22" s="159"/>
      <c r="D22" s="159"/>
      <c r="E22" s="159"/>
      <c r="F22" s="47"/>
      <c r="G22" s="47"/>
    </row>
    <row r="23" spans="1:7" ht="9" customHeight="1" x14ac:dyDescent="0.2">
      <c r="A23" s="1"/>
      <c r="F23" s="4"/>
      <c r="G23" s="4"/>
    </row>
  </sheetData>
  <dataConsolidate/>
  <pageMargins left="0.19685039370078741" right="0.19685039370078741" top="0.27559055118110237" bottom="0.19685039370078741" header="0.31496062992125984" footer="0.51181102362204722"/>
  <pageSetup paperSize="9" scale="88" orientation="portrait" horizontalDpi="1200" verticalDpi="1200" r:id="rId1"/>
  <headerFooter alignWithMargins="0">
    <oddFooter xml:space="preserve">&amp;R&amp;8
</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7">
    <tabColor indexed="45"/>
  </sheetPr>
  <dimension ref="A1:K601"/>
  <sheetViews>
    <sheetView showZeros="0" view="pageBreakPreview" topLeftCell="A430" zoomScale="115" zoomScaleNormal="100" zoomScaleSheetLayoutView="115" workbookViewId="0">
      <selection activeCell="E600" sqref="E600:F600"/>
    </sheetView>
  </sheetViews>
  <sheetFormatPr baseColWidth="10" defaultRowHeight="11.25" x14ac:dyDescent="0.2"/>
  <cols>
    <col min="1" max="1" width="4" style="6" customWidth="1"/>
    <col min="2" max="2" width="64.28515625" style="5" customWidth="1"/>
    <col min="3" max="3" width="15" style="3" bestFit="1" customWidth="1"/>
    <col min="4" max="4" width="14.85546875" style="3" customWidth="1"/>
    <col min="5" max="5" width="15" style="3" customWidth="1"/>
    <col min="6" max="6" width="14.85546875" style="3" bestFit="1" customWidth="1"/>
    <col min="7" max="7" width="3.85546875" style="3" customWidth="1"/>
    <col min="8" max="8" width="6.5703125" style="3" bestFit="1" customWidth="1"/>
    <col min="9" max="9" width="2.5703125" style="3" customWidth="1"/>
    <col min="10" max="10" width="4" style="5" bestFit="1" customWidth="1"/>
    <col min="11" max="16384" width="11.42578125" style="5"/>
  </cols>
  <sheetData>
    <row r="1" spans="1:9" ht="9" customHeight="1" x14ac:dyDescent="0.2">
      <c r="A1" s="1"/>
      <c r="B1" s="43"/>
      <c r="F1" s="5"/>
      <c r="G1" s="5"/>
      <c r="H1" s="5"/>
      <c r="I1" s="4"/>
    </row>
    <row r="2" spans="1:9" ht="15" customHeight="1" x14ac:dyDescent="0.25">
      <c r="B2" s="7" t="s">
        <v>288</v>
      </c>
      <c r="C2" s="8"/>
      <c r="D2" s="8"/>
      <c r="E2" s="8"/>
      <c r="F2" s="8"/>
      <c r="G2" s="8"/>
      <c r="H2" s="8"/>
      <c r="I2" s="8"/>
    </row>
    <row r="3" spans="1:9" ht="12" customHeight="1" x14ac:dyDescent="0.2">
      <c r="B3" s="9"/>
      <c r="C3" s="10" t="str">
        <f>Tousrisques_mnt!C3</f>
        <v>MOIS DE JUILLET 2024</v>
      </c>
      <c r="D3" s="11"/>
    </row>
    <row r="4" spans="1:9" ht="14.25" customHeight="1" x14ac:dyDescent="0.2">
      <c r="B4" s="12" t="s">
        <v>173</v>
      </c>
      <c r="C4" s="13"/>
      <c r="D4" s="13"/>
      <c r="E4" s="13"/>
      <c r="F4" s="14"/>
      <c r="G4" s="15"/>
      <c r="H4" s="5"/>
      <c r="I4" s="5"/>
    </row>
    <row r="5" spans="1:9" ht="12" customHeight="1" x14ac:dyDescent="0.2">
      <c r="B5" s="16" t="s">
        <v>4</v>
      </c>
      <c r="C5" s="18" t="s">
        <v>6</v>
      </c>
      <c r="D5" s="219" t="s">
        <v>3</v>
      </c>
      <c r="E5" s="219" t="s">
        <v>237</v>
      </c>
      <c r="F5" s="19" t="str">
        <f>Maladie_mnt!$H$5</f>
        <v>GAM</v>
      </c>
      <c r="G5" s="20"/>
      <c r="H5" s="5"/>
      <c r="I5" s="5"/>
    </row>
    <row r="6" spans="1:9" ht="9.75" customHeight="1" x14ac:dyDescent="0.2">
      <c r="B6" s="21"/>
      <c r="C6" s="17"/>
      <c r="D6" s="220" t="s">
        <v>241</v>
      </c>
      <c r="E6" s="220" t="s">
        <v>239</v>
      </c>
      <c r="F6" s="22" t="str">
        <f>Maladie_mnt!$H$6</f>
        <v>en %</v>
      </c>
      <c r="G6" s="23"/>
      <c r="H6" s="5"/>
      <c r="I6" s="5"/>
    </row>
    <row r="7" spans="1:9" s="28" customFormat="1" ht="16.5" customHeight="1" x14ac:dyDescent="0.2">
      <c r="A7" s="24"/>
      <c r="B7" s="25" t="s">
        <v>170</v>
      </c>
      <c r="C7" s="287"/>
      <c r="D7" s="288"/>
      <c r="E7" s="288"/>
      <c r="F7" s="181"/>
      <c r="G7" s="27"/>
    </row>
    <row r="8" spans="1:9" ht="6.75" customHeight="1" x14ac:dyDescent="0.2">
      <c r="B8" s="29"/>
      <c r="C8" s="289"/>
      <c r="D8" s="290"/>
      <c r="E8" s="290"/>
      <c r="F8" s="179"/>
      <c r="G8" s="20"/>
      <c r="H8" s="5"/>
      <c r="I8" s="5"/>
    </row>
    <row r="9" spans="1:9" s="28" customFormat="1" ht="14.25" customHeight="1" x14ac:dyDescent="0.2">
      <c r="A9" s="24"/>
      <c r="B9" s="31" t="s">
        <v>88</v>
      </c>
      <c r="C9" s="291"/>
      <c r="D9" s="292"/>
      <c r="E9" s="292"/>
      <c r="F9" s="178"/>
      <c r="G9" s="27"/>
    </row>
    <row r="10" spans="1:9" ht="10.5" customHeight="1" x14ac:dyDescent="0.2">
      <c r="B10" s="16" t="s">
        <v>22</v>
      </c>
      <c r="C10" s="289">
        <v>6029901.0900000008</v>
      </c>
      <c r="D10" s="290">
        <v>274147.88000000006</v>
      </c>
      <c r="E10" s="290">
        <v>4878.55</v>
      </c>
      <c r="F10" s="179">
        <v>0.19523656402083511</v>
      </c>
      <c r="G10" s="20"/>
      <c r="H10" s="5"/>
      <c r="I10" s="5"/>
    </row>
    <row r="11" spans="1:9" ht="10.5" customHeight="1" x14ac:dyDescent="0.2">
      <c r="B11" s="16" t="s">
        <v>100</v>
      </c>
      <c r="C11" s="289">
        <v>44493.63</v>
      </c>
      <c r="D11" s="290"/>
      <c r="E11" s="290">
        <v>212.95</v>
      </c>
      <c r="F11" s="179">
        <v>-7.3919312046246688E-2</v>
      </c>
      <c r="G11" s="20"/>
      <c r="H11" s="5"/>
      <c r="I11" s="5"/>
    </row>
    <row r="12" spans="1:9" ht="10.5" customHeight="1" x14ac:dyDescent="0.2">
      <c r="B12" s="16" t="s">
        <v>340</v>
      </c>
      <c r="C12" s="289">
        <v>327861.77999999997</v>
      </c>
      <c r="D12" s="290">
        <v>27126.430000000008</v>
      </c>
      <c r="E12" s="290">
        <v>248.09</v>
      </c>
      <c r="F12" s="179">
        <v>0.23122655388182922</v>
      </c>
      <c r="G12" s="20"/>
      <c r="H12" s="5"/>
      <c r="I12" s="5"/>
    </row>
    <row r="13" spans="1:9" ht="10.5" customHeight="1" x14ac:dyDescent="0.2">
      <c r="B13" s="340" t="s">
        <v>90</v>
      </c>
      <c r="C13" s="289">
        <v>324389.41999999993</v>
      </c>
      <c r="D13" s="290">
        <v>26963.390000000007</v>
      </c>
      <c r="E13" s="290">
        <v>248.09</v>
      </c>
      <c r="F13" s="179">
        <v>0.23274287052171316</v>
      </c>
      <c r="G13" s="20"/>
      <c r="H13" s="5"/>
      <c r="I13" s="5"/>
    </row>
    <row r="14" spans="1:9" ht="10.5" customHeight="1" x14ac:dyDescent="0.2">
      <c r="B14" s="33" t="s">
        <v>304</v>
      </c>
      <c r="C14" s="289">
        <v>84812.77</v>
      </c>
      <c r="D14" s="290">
        <v>8697.0300000000007</v>
      </c>
      <c r="E14" s="290">
        <v>121.08</v>
      </c>
      <c r="F14" s="179">
        <v>0.15298986568467066</v>
      </c>
      <c r="G14" s="20"/>
      <c r="H14" s="5"/>
      <c r="I14" s="5"/>
    </row>
    <row r="15" spans="1:9" ht="10.5" customHeight="1" x14ac:dyDescent="0.2">
      <c r="B15" s="33" t="s">
        <v>305</v>
      </c>
      <c r="C15" s="289"/>
      <c r="D15" s="290"/>
      <c r="E15" s="290"/>
      <c r="F15" s="179"/>
      <c r="G15" s="20"/>
      <c r="H15" s="5"/>
      <c r="I15" s="5"/>
    </row>
    <row r="16" spans="1:9" ht="10.5" customHeight="1" x14ac:dyDescent="0.2">
      <c r="B16" s="33" t="s">
        <v>306</v>
      </c>
      <c r="C16" s="289">
        <v>399.64000000000004</v>
      </c>
      <c r="D16" s="290">
        <v>399.64000000000004</v>
      </c>
      <c r="E16" s="290"/>
      <c r="F16" s="179"/>
      <c r="G16" s="20"/>
      <c r="H16" s="5"/>
      <c r="I16" s="5"/>
    </row>
    <row r="17" spans="1:9" ht="10.5" customHeight="1" x14ac:dyDescent="0.2">
      <c r="B17" s="33" t="s">
        <v>307</v>
      </c>
      <c r="C17" s="289">
        <v>40333.169999999976</v>
      </c>
      <c r="D17" s="290">
        <v>1559.8000000000002</v>
      </c>
      <c r="E17" s="290"/>
      <c r="F17" s="179">
        <v>3.3076335344083274E-2</v>
      </c>
      <c r="G17" s="20"/>
      <c r="H17" s="5"/>
      <c r="I17" s="5"/>
    </row>
    <row r="18" spans="1:9" ht="10.5" customHeight="1" x14ac:dyDescent="0.2">
      <c r="B18" s="33" t="s">
        <v>308</v>
      </c>
      <c r="C18" s="289">
        <v>7291.4000000000005</v>
      </c>
      <c r="D18" s="290">
        <v>44.21</v>
      </c>
      <c r="E18" s="290">
        <v>19.95</v>
      </c>
      <c r="F18" s="179">
        <v>0.58408485067055449</v>
      </c>
      <c r="G18" s="20"/>
      <c r="H18" s="5"/>
      <c r="I18" s="5"/>
    </row>
    <row r="19" spans="1:9" ht="10.5" customHeight="1" x14ac:dyDescent="0.2">
      <c r="B19" s="33" t="s">
        <v>309</v>
      </c>
      <c r="C19" s="289">
        <v>191552.43999999994</v>
      </c>
      <c r="D19" s="290">
        <v>16262.710000000005</v>
      </c>
      <c r="E19" s="290">
        <v>107.06</v>
      </c>
      <c r="F19" s="179">
        <v>0.31275182172406257</v>
      </c>
      <c r="G19" s="20"/>
      <c r="H19" s="5"/>
      <c r="I19" s="5"/>
    </row>
    <row r="20" spans="1:9" ht="10.5" customHeight="1" x14ac:dyDescent="0.2">
      <c r="B20" s="33" t="s">
        <v>89</v>
      </c>
      <c r="C20" s="289">
        <v>3472.3600000000006</v>
      </c>
      <c r="D20" s="290">
        <v>163.04</v>
      </c>
      <c r="E20" s="290"/>
      <c r="F20" s="179">
        <v>0.10432780378587414</v>
      </c>
      <c r="G20" s="20"/>
      <c r="H20" s="5"/>
      <c r="I20" s="5"/>
    </row>
    <row r="21" spans="1:9" ht="10.5" customHeight="1" x14ac:dyDescent="0.2">
      <c r="B21" s="16" t="s">
        <v>97</v>
      </c>
      <c r="C21" s="289"/>
      <c r="D21" s="290"/>
      <c r="E21" s="290"/>
      <c r="F21" s="179"/>
      <c r="G21" s="20"/>
      <c r="H21" s="5"/>
      <c r="I21" s="5"/>
    </row>
    <row r="22" spans="1:9" ht="10.5" customHeight="1" x14ac:dyDescent="0.2">
      <c r="B22" s="16" t="s">
        <v>96</v>
      </c>
      <c r="C22" s="289"/>
      <c r="D22" s="290"/>
      <c r="E22" s="290"/>
      <c r="F22" s="179"/>
      <c r="G22" s="20"/>
      <c r="H22" s="5"/>
      <c r="I22" s="5"/>
    </row>
    <row r="23" spans="1:9" ht="11.25" customHeight="1" x14ac:dyDescent="0.2">
      <c r="B23" s="16" t="s">
        <v>91</v>
      </c>
      <c r="C23" s="289">
        <v>42527.68</v>
      </c>
      <c r="D23" s="290">
        <v>2360</v>
      </c>
      <c r="E23" s="290">
        <v>600</v>
      </c>
      <c r="F23" s="179">
        <v>0.16221250546567556</v>
      </c>
      <c r="G23" s="34"/>
      <c r="H23" s="5"/>
      <c r="I23" s="5"/>
    </row>
    <row r="24" spans="1:9" ht="10.5" customHeight="1" x14ac:dyDescent="0.2">
      <c r="B24" s="16" t="s">
        <v>252</v>
      </c>
      <c r="C24" s="289"/>
      <c r="D24" s="290"/>
      <c r="E24" s="290"/>
      <c r="F24" s="179"/>
      <c r="G24" s="34"/>
      <c r="H24" s="5"/>
      <c r="I24" s="5"/>
    </row>
    <row r="25" spans="1:9" ht="10.5" customHeight="1" x14ac:dyDescent="0.2">
      <c r="B25" s="16" t="s">
        <v>95</v>
      </c>
      <c r="C25" s="289">
        <v>460</v>
      </c>
      <c r="D25" s="290">
        <v>460</v>
      </c>
      <c r="E25" s="290"/>
      <c r="F25" s="179">
        <v>-6.542056074766367E-2</v>
      </c>
      <c r="G25" s="34"/>
      <c r="H25" s="5"/>
      <c r="I25" s="5"/>
    </row>
    <row r="26" spans="1:9" ht="10.5" customHeight="1" x14ac:dyDescent="0.2">
      <c r="B26" s="16" t="s">
        <v>381</v>
      </c>
      <c r="C26" s="289">
        <v>70490.92</v>
      </c>
      <c r="D26" s="290"/>
      <c r="E26" s="290">
        <v>75</v>
      </c>
      <c r="F26" s="179">
        <v>0.1163147051045117</v>
      </c>
      <c r="G26" s="34"/>
      <c r="H26" s="5"/>
      <c r="I26" s="5"/>
    </row>
    <row r="27" spans="1:9" s="486" customFormat="1" ht="10.5" customHeight="1" x14ac:dyDescent="0.2">
      <c r="A27" s="452"/>
      <c r="B27" s="563" t="s">
        <v>310</v>
      </c>
      <c r="C27" s="568"/>
      <c r="D27" s="569"/>
      <c r="E27" s="569"/>
      <c r="F27" s="570"/>
      <c r="G27" s="571"/>
    </row>
    <row r="28" spans="1:9" s="486" customFormat="1" ht="10.5" customHeight="1" x14ac:dyDescent="0.2">
      <c r="A28" s="452"/>
      <c r="B28" s="563" t="s">
        <v>311</v>
      </c>
      <c r="C28" s="568"/>
      <c r="D28" s="569"/>
      <c r="E28" s="569"/>
      <c r="F28" s="570"/>
      <c r="G28" s="571"/>
    </row>
    <row r="29" spans="1:9" s="486" customFormat="1" ht="10.5" customHeight="1" x14ac:dyDescent="0.2">
      <c r="A29" s="452"/>
      <c r="B29" s="563" t="s">
        <v>312</v>
      </c>
      <c r="C29" s="568"/>
      <c r="D29" s="569"/>
      <c r="E29" s="569"/>
      <c r="F29" s="570"/>
      <c r="G29" s="571"/>
    </row>
    <row r="30" spans="1:9" s="486" customFormat="1" ht="10.5" customHeight="1" x14ac:dyDescent="0.2">
      <c r="A30" s="452"/>
      <c r="B30" s="563" t="s">
        <v>313</v>
      </c>
      <c r="C30" s="568"/>
      <c r="D30" s="569"/>
      <c r="E30" s="569"/>
      <c r="F30" s="570"/>
      <c r="G30" s="571"/>
    </row>
    <row r="31" spans="1:9" s="486" customFormat="1" ht="10.5" customHeight="1" x14ac:dyDescent="0.2">
      <c r="A31" s="452"/>
      <c r="B31" s="574" t="s">
        <v>448</v>
      </c>
      <c r="C31" s="568"/>
      <c r="D31" s="569"/>
      <c r="E31" s="569"/>
      <c r="F31" s="570"/>
      <c r="G31" s="571"/>
    </row>
    <row r="32" spans="1:9" s="486" customFormat="1" ht="10.5" customHeight="1" x14ac:dyDescent="0.2">
      <c r="A32" s="452"/>
      <c r="B32" s="16" t="s">
        <v>489</v>
      </c>
      <c r="C32" s="568"/>
      <c r="D32" s="569"/>
      <c r="E32" s="569"/>
      <c r="F32" s="570"/>
      <c r="G32" s="571"/>
    </row>
    <row r="33" spans="1:9" s="486" customFormat="1" ht="10.5" customHeight="1" x14ac:dyDescent="0.2">
      <c r="A33" s="452"/>
      <c r="B33" s="574" t="s">
        <v>487</v>
      </c>
      <c r="C33" s="568"/>
      <c r="D33" s="569"/>
      <c r="E33" s="569"/>
      <c r="F33" s="570"/>
      <c r="G33" s="571"/>
    </row>
    <row r="34" spans="1:9" ht="10.5" customHeight="1" x14ac:dyDescent="0.2">
      <c r="B34" s="16" t="s">
        <v>99</v>
      </c>
      <c r="C34" s="289">
        <v>1560</v>
      </c>
      <c r="D34" s="290">
        <v>520</v>
      </c>
      <c r="E34" s="290"/>
      <c r="F34" s="179"/>
      <c r="G34" s="34"/>
      <c r="H34" s="5"/>
      <c r="I34" s="5"/>
    </row>
    <row r="35" spans="1:9" ht="10.5" customHeight="1" x14ac:dyDescent="0.2">
      <c r="B35" s="16" t="s">
        <v>98</v>
      </c>
      <c r="C35" s="289"/>
      <c r="D35" s="290"/>
      <c r="E35" s="290"/>
      <c r="F35" s="179"/>
      <c r="G35" s="36"/>
      <c r="H35" s="5"/>
      <c r="I35" s="5"/>
    </row>
    <row r="36" spans="1:9" s="28" customFormat="1" ht="10.5" customHeight="1" x14ac:dyDescent="0.2">
      <c r="A36" s="24"/>
      <c r="B36" s="16" t="s">
        <v>279</v>
      </c>
      <c r="C36" s="289">
        <v>-408582</v>
      </c>
      <c r="D36" s="290">
        <v>-732</v>
      </c>
      <c r="E36" s="290">
        <v>-332</v>
      </c>
      <c r="F36" s="179"/>
      <c r="G36" s="36"/>
      <c r="H36" s="5"/>
    </row>
    <row r="37" spans="1:9" s="28" customFormat="1" ht="10.5" customHeight="1" x14ac:dyDescent="0.2">
      <c r="A37" s="24"/>
      <c r="B37" s="35" t="s">
        <v>101</v>
      </c>
      <c r="C37" s="291">
        <v>6108723.1000000015</v>
      </c>
      <c r="D37" s="292">
        <v>303882.31000000011</v>
      </c>
      <c r="E37" s="292">
        <v>5682.59</v>
      </c>
      <c r="F37" s="178">
        <v>0.15804018771929784</v>
      </c>
      <c r="G37" s="36"/>
    </row>
    <row r="38" spans="1:9" s="28" customFormat="1" ht="24.75" customHeight="1" x14ac:dyDescent="0.2">
      <c r="A38" s="24"/>
      <c r="B38" s="31" t="s">
        <v>102</v>
      </c>
      <c r="C38" s="291"/>
      <c r="D38" s="292"/>
      <c r="E38" s="292"/>
      <c r="F38" s="178"/>
      <c r="G38" s="20"/>
    </row>
    <row r="39" spans="1:9" ht="10.5" customHeight="1" x14ac:dyDescent="0.2">
      <c r="B39" s="16" t="s">
        <v>104</v>
      </c>
      <c r="C39" s="289">
        <v>6797850.79</v>
      </c>
      <c r="D39" s="290">
        <v>3473436.9699999997</v>
      </c>
      <c r="E39" s="290">
        <v>10376.370000000001</v>
      </c>
      <c r="F39" s="179">
        <v>0.20016793574558811</v>
      </c>
      <c r="G39" s="34"/>
      <c r="H39" s="5"/>
      <c r="I39" s="5"/>
    </row>
    <row r="40" spans="1:9" ht="10.5" customHeight="1" x14ac:dyDescent="0.2">
      <c r="B40" s="33" t="s">
        <v>106</v>
      </c>
      <c r="C40" s="289">
        <v>6787341.8099999996</v>
      </c>
      <c r="D40" s="290">
        <v>3471608.4699999997</v>
      </c>
      <c r="E40" s="290">
        <v>10353.330000000002</v>
      </c>
      <c r="F40" s="179">
        <v>0.20021747864039185</v>
      </c>
      <c r="G40" s="34"/>
      <c r="H40" s="5"/>
      <c r="I40" s="5"/>
    </row>
    <row r="41" spans="1:9" ht="10.5" customHeight="1" x14ac:dyDescent="0.2">
      <c r="B41" s="33" t="s">
        <v>304</v>
      </c>
      <c r="C41" s="289">
        <v>2211502.6799999997</v>
      </c>
      <c r="D41" s="290">
        <v>2128935.67</v>
      </c>
      <c r="E41" s="290">
        <v>3950.6600000000003</v>
      </c>
      <c r="F41" s="179">
        <v>0.20699585410661747</v>
      </c>
      <c r="G41" s="34"/>
      <c r="H41" s="5"/>
      <c r="I41" s="5"/>
    </row>
    <row r="42" spans="1:9" ht="10.5" customHeight="1" x14ac:dyDescent="0.2">
      <c r="B42" s="33" t="s">
        <v>305</v>
      </c>
      <c r="C42" s="289"/>
      <c r="D42" s="290"/>
      <c r="E42" s="290"/>
      <c r="F42" s="179"/>
      <c r="G42" s="34"/>
      <c r="H42" s="5"/>
      <c r="I42" s="5"/>
    </row>
    <row r="43" spans="1:9" ht="10.5" customHeight="1" x14ac:dyDescent="0.2">
      <c r="B43" s="33" t="s">
        <v>306</v>
      </c>
      <c r="C43" s="289">
        <v>955738.41</v>
      </c>
      <c r="D43" s="290">
        <v>952185.12</v>
      </c>
      <c r="E43" s="290">
        <v>1385.25</v>
      </c>
      <c r="F43" s="179">
        <v>0.20102861572871333</v>
      </c>
      <c r="G43" s="34"/>
      <c r="H43" s="5"/>
      <c r="I43" s="5"/>
    </row>
    <row r="44" spans="1:9" ht="10.5" customHeight="1" x14ac:dyDescent="0.2">
      <c r="B44" s="33" t="s">
        <v>307</v>
      </c>
      <c r="C44" s="289">
        <v>428514.80999999965</v>
      </c>
      <c r="D44" s="290">
        <v>11947.38</v>
      </c>
      <c r="E44" s="290">
        <v>621.94000000000017</v>
      </c>
      <c r="F44" s="179">
        <v>0.15749158713677835</v>
      </c>
      <c r="G44" s="34"/>
      <c r="H44" s="5"/>
      <c r="I44" s="5"/>
    </row>
    <row r="45" spans="1:9" ht="10.5" customHeight="1" x14ac:dyDescent="0.2">
      <c r="B45" s="33" t="s">
        <v>308</v>
      </c>
      <c r="C45" s="289">
        <v>2621088.35</v>
      </c>
      <c r="D45" s="290">
        <v>293126.24999999994</v>
      </c>
      <c r="E45" s="290">
        <v>3254.7300000000005</v>
      </c>
      <c r="F45" s="179">
        <v>0.18995130843425234</v>
      </c>
      <c r="G45" s="34"/>
      <c r="H45" s="5"/>
      <c r="I45" s="5"/>
    </row>
    <row r="46" spans="1:9" ht="10.5" customHeight="1" x14ac:dyDescent="0.2">
      <c r="B46" s="33" t="s">
        <v>309</v>
      </c>
      <c r="C46" s="289">
        <v>570497.56000000006</v>
      </c>
      <c r="D46" s="290">
        <v>85414.050000000032</v>
      </c>
      <c r="E46" s="290">
        <v>1140.75</v>
      </c>
      <c r="F46" s="179">
        <v>0.25606499244926639</v>
      </c>
      <c r="G46" s="34"/>
      <c r="H46" s="5"/>
      <c r="I46" s="5"/>
    </row>
    <row r="47" spans="1:9" ht="10.5" customHeight="1" x14ac:dyDescent="0.2">
      <c r="B47" s="33" t="s">
        <v>105</v>
      </c>
      <c r="C47" s="289">
        <v>10508.980000000001</v>
      </c>
      <c r="D47" s="290">
        <v>1828.5</v>
      </c>
      <c r="E47" s="290">
        <v>23.04</v>
      </c>
      <c r="F47" s="179">
        <v>0.1690023026352383</v>
      </c>
      <c r="G47" s="34"/>
      <c r="H47" s="5"/>
      <c r="I47" s="5"/>
    </row>
    <row r="48" spans="1:9" ht="10.5" customHeight="1" x14ac:dyDescent="0.2">
      <c r="B48" s="16" t="s">
        <v>22</v>
      </c>
      <c r="C48" s="289">
        <v>2039996.4500000002</v>
      </c>
      <c r="D48" s="290">
        <v>271920.64999999991</v>
      </c>
      <c r="E48" s="290">
        <v>3058.1</v>
      </c>
      <c r="F48" s="179">
        <v>0.25119279821004059</v>
      </c>
      <c r="G48" s="34"/>
      <c r="H48" s="5"/>
      <c r="I48" s="5"/>
    </row>
    <row r="49" spans="1:9" ht="10.5" customHeight="1" x14ac:dyDescent="0.2">
      <c r="B49" s="16" t="s">
        <v>107</v>
      </c>
      <c r="C49" s="289">
        <v>1907653.7699999996</v>
      </c>
      <c r="D49" s="290">
        <v>1907653.7699999996</v>
      </c>
      <c r="E49" s="290">
        <v>2349.0099999999998</v>
      </c>
      <c r="F49" s="179">
        <v>0.32626167357728275</v>
      </c>
      <c r="G49" s="34"/>
      <c r="H49" s="5"/>
      <c r="I49" s="5"/>
    </row>
    <row r="50" spans="1:9" ht="10.5" customHeight="1" x14ac:dyDescent="0.2">
      <c r="B50" s="33" t="s">
        <v>110</v>
      </c>
      <c r="C50" s="289">
        <v>465780.29999999993</v>
      </c>
      <c r="D50" s="290">
        <v>465780.29999999993</v>
      </c>
      <c r="E50" s="290">
        <v>718.14</v>
      </c>
      <c r="F50" s="179">
        <v>0.31970765850697913</v>
      </c>
      <c r="G50" s="34"/>
      <c r="H50" s="5"/>
      <c r="I50" s="5"/>
    </row>
    <row r="51" spans="1:9" ht="10.5" customHeight="1" x14ac:dyDescent="0.2">
      <c r="B51" s="33" t="s">
        <v>109</v>
      </c>
      <c r="C51" s="289">
        <v>1437473.4699999997</v>
      </c>
      <c r="D51" s="290">
        <v>1437473.4699999997</v>
      </c>
      <c r="E51" s="290">
        <v>1630.87</v>
      </c>
      <c r="F51" s="179">
        <v>0.32635534519166409</v>
      </c>
      <c r="G51" s="34"/>
      <c r="H51" s="5"/>
      <c r="I51" s="5"/>
    </row>
    <row r="52" spans="1:9" ht="10.5" customHeight="1" x14ac:dyDescent="0.2">
      <c r="B52" s="33" t="s">
        <v>112</v>
      </c>
      <c r="C52" s="289">
        <v>4400</v>
      </c>
      <c r="D52" s="290">
        <v>4400</v>
      </c>
      <c r="E52" s="290"/>
      <c r="F52" s="179"/>
      <c r="G52" s="20"/>
      <c r="H52" s="5"/>
      <c r="I52" s="5"/>
    </row>
    <row r="53" spans="1:9" ht="10.5" customHeight="1" x14ac:dyDescent="0.2">
      <c r="B53" s="33" t="s">
        <v>111</v>
      </c>
      <c r="C53" s="289"/>
      <c r="D53" s="290"/>
      <c r="E53" s="290"/>
      <c r="F53" s="179"/>
      <c r="G53" s="20"/>
      <c r="H53" s="5"/>
      <c r="I53" s="5"/>
    </row>
    <row r="54" spans="1:9" ht="10.5" customHeight="1" x14ac:dyDescent="0.2">
      <c r="B54" s="16" t="s">
        <v>103</v>
      </c>
      <c r="C54" s="289"/>
      <c r="D54" s="290"/>
      <c r="E54" s="290"/>
      <c r="F54" s="179"/>
      <c r="G54" s="34"/>
      <c r="H54" s="5"/>
      <c r="I54" s="5"/>
    </row>
    <row r="55" spans="1:9" ht="10.5" customHeight="1" x14ac:dyDescent="0.2">
      <c r="B55" s="16" t="s">
        <v>96</v>
      </c>
      <c r="C55" s="289"/>
      <c r="D55" s="290"/>
      <c r="E55" s="290"/>
      <c r="F55" s="179"/>
      <c r="G55" s="34"/>
      <c r="H55" s="5"/>
      <c r="I55" s="5"/>
    </row>
    <row r="56" spans="1:9" ht="10.5" customHeight="1" x14ac:dyDescent="0.2">
      <c r="B56" s="16" t="s">
        <v>95</v>
      </c>
      <c r="C56" s="289">
        <v>6154.8</v>
      </c>
      <c r="D56" s="290">
        <v>6154.8</v>
      </c>
      <c r="E56" s="290"/>
      <c r="F56" s="179">
        <v>0.45751633986928097</v>
      </c>
      <c r="G56" s="34"/>
      <c r="H56" s="5"/>
      <c r="I56" s="5"/>
    </row>
    <row r="57" spans="1:9" ht="10.5" customHeight="1" x14ac:dyDescent="0.2">
      <c r="B57" s="16" t="s">
        <v>381</v>
      </c>
      <c r="C57" s="289">
        <v>29124.920000000002</v>
      </c>
      <c r="D57" s="290"/>
      <c r="E57" s="290">
        <v>30</v>
      </c>
      <c r="F57" s="179">
        <v>0.60038728104855998</v>
      </c>
      <c r="G57" s="34"/>
      <c r="H57" s="5"/>
      <c r="I57" s="5"/>
    </row>
    <row r="58" spans="1:9" s="486" customFormat="1" ht="10.5" customHeight="1" x14ac:dyDescent="0.2">
      <c r="A58" s="452"/>
      <c r="B58" s="563" t="s">
        <v>310</v>
      </c>
      <c r="C58" s="568"/>
      <c r="D58" s="569"/>
      <c r="E58" s="569"/>
      <c r="F58" s="570"/>
      <c r="G58" s="571"/>
    </row>
    <row r="59" spans="1:9" s="486" customFormat="1" ht="10.5" customHeight="1" x14ac:dyDescent="0.2">
      <c r="A59" s="452"/>
      <c r="B59" s="563" t="s">
        <v>311</v>
      </c>
      <c r="C59" s="568"/>
      <c r="D59" s="569"/>
      <c r="E59" s="569"/>
      <c r="F59" s="570"/>
      <c r="G59" s="571"/>
    </row>
    <row r="60" spans="1:9" s="486" customFormat="1" ht="10.5" customHeight="1" x14ac:dyDescent="0.2">
      <c r="A60" s="452"/>
      <c r="B60" s="563" t="s">
        <v>312</v>
      </c>
      <c r="C60" s="568"/>
      <c r="D60" s="569"/>
      <c r="E60" s="569"/>
      <c r="F60" s="570"/>
      <c r="G60" s="571"/>
    </row>
    <row r="61" spans="1:9" s="486" customFormat="1" ht="10.5" customHeight="1" x14ac:dyDescent="0.2">
      <c r="A61" s="452"/>
      <c r="B61" s="563" t="s">
        <v>313</v>
      </c>
      <c r="C61" s="568"/>
      <c r="D61" s="569"/>
      <c r="E61" s="569"/>
      <c r="F61" s="570"/>
      <c r="G61" s="571"/>
    </row>
    <row r="62" spans="1:9" ht="10.5" customHeight="1" x14ac:dyDescent="0.2">
      <c r="B62" s="16" t="s">
        <v>94</v>
      </c>
      <c r="C62" s="289">
        <v>193.5</v>
      </c>
      <c r="D62" s="290"/>
      <c r="E62" s="290"/>
      <c r="F62" s="179"/>
      <c r="G62" s="34"/>
      <c r="H62" s="5"/>
      <c r="I62" s="5"/>
    </row>
    <row r="63" spans="1:9" ht="10.5" customHeight="1" x14ac:dyDescent="0.2">
      <c r="B63" s="16" t="s">
        <v>92</v>
      </c>
      <c r="C63" s="289"/>
      <c r="D63" s="290"/>
      <c r="E63" s="290"/>
      <c r="F63" s="179"/>
      <c r="G63" s="34"/>
      <c r="H63" s="5"/>
      <c r="I63" s="5"/>
    </row>
    <row r="64" spans="1:9" ht="10.5" customHeight="1" x14ac:dyDescent="0.2">
      <c r="B64" s="16" t="s">
        <v>93</v>
      </c>
      <c r="C64" s="289">
        <v>182.75</v>
      </c>
      <c r="D64" s="290"/>
      <c r="E64" s="290"/>
      <c r="F64" s="179"/>
      <c r="G64" s="27"/>
      <c r="H64" s="5"/>
      <c r="I64" s="5"/>
    </row>
    <row r="65" spans="1:9" s="28" customFormat="1" ht="10.5" customHeight="1" x14ac:dyDescent="0.2">
      <c r="A65" s="24"/>
      <c r="B65" s="16" t="s">
        <v>91</v>
      </c>
      <c r="C65" s="289">
        <v>6233.92</v>
      </c>
      <c r="D65" s="290">
        <v>735.36</v>
      </c>
      <c r="E65" s="290"/>
      <c r="F65" s="179">
        <v>0.27061048786851027</v>
      </c>
      <c r="G65" s="20"/>
      <c r="H65" s="5"/>
    </row>
    <row r="66" spans="1:9" ht="10.5" customHeight="1" x14ac:dyDescent="0.2">
      <c r="B66" s="16" t="s">
        <v>100</v>
      </c>
      <c r="C66" s="289">
        <v>845.34</v>
      </c>
      <c r="D66" s="290"/>
      <c r="E66" s="290"/>
      <c r="F66" s="179">
        <v>-0.55861989745303409</v>
      </c>
      <c r="G66" s="34"/>
      <c r="H66" s="5"/>
      <c r="I66" s="5"/>
    </row>
    <row r="67" spans="1:9" ht="10.5" customHeight="1" x14ac:dyDescent="0.2">
      <c r="B67" s="16" t="s">
        <v>97</v>
      </c>
      <c r="C67" s="289"/>
      <c r="D67" s="290"/>
      <c r="E67" s="290"/>
      <c r="F67" s="179"/>
      <c r="G67" s="34"/>
      <c r="H67" s="5"/>
      <c r="I67" s="5"/>
    </row>
    <row r="68" spans="1:9" ht="10.5" customHeight="1" x14ac:dyDescent="0.2">
      <c r="B68" s="16" t="s">
        <v>303</v>
      </c>
      <c r="C68" s="289"/>
      <c r="D68" s="290"/>
      <c r="E68" s="290"/>
      <c r="F68" s="179"/>
      <c r="G68" s="34"/>
      <c r="H68" s="5"/>
      <c r="I68" s="5"/>
    </row>
    <row r="69" spans="1:9" ht="10.5" customHeight="1" x14ac:dyDescent="0.2">
      <c r="B69" s="268" t="s">
        <v>255</v>
      </c>
      <c r="C69" s="289"/>
      <c r="D69" s="290"/>
      <c r="E69" s="290"/>
      <c r="F69" s="179"/>
      <c r="G69" s="34"/>
      <c r="H69" s="5"/>
      <c r="I69" s="5"/>
    </row>
    <row r="70" spans="1:9" ht="10.5" customHeight="1" x14ac:dyDescent="0.2">
      <c r="B70" s="574" t="s">
        <v>447</v>
      </c>
      <c r="C70" s="289"/>
      <c r="D70" s="290"/>
      <c r="E70" s="290"/>
      <c r="F70" s="179"/>
      <c r="G70" s="34"/>
      <c r="H70" s="5"/>
      <c r="I70" s="5"/>
    </row>
    <row r="71" spans="1:9" ht="10.5" customHeight="1" x14ac:dyDescent="0.2">
      <c r="B71" s="16" t="s">
        <v>489</v>
      </c>
      <c r="C71" s="289"/>
      <c r="D71" s="290"/>
      <c r="E71" s="290"/>
      <c r="F71" s="179"/>
      <c r="G71" s="34"/>
      <c r="H71" s="5"/>
      <c r="I71" s="5"/>
    </row>
    <row r="72" spans="1:9" ht="10.5" customHeight="1" x14ac:dyDescent="0.2">
      <c r="B72" s="574" t="s">
        <v>487</v>
      </c>
      <c r="C72" s="289"/>
      <c r="D72" s="290"/>
      <c r="E72" s="290"/>
      <c r="F72" s="179"/>
      <c r="G72" s="34"/>
      <c r="H72" s="5"/>
      <c r="I72" s="5"/>
    </row>
    <row r="73" spans="1:9" ht="10.5" customHeight="1" x14ac:dyDescent="0.2">
      <c r="B73" s="16" t="s">
        <v>99</v>
      </c>
      <c r="C73" s="289"/>
      <c r="D73" s="290"/>
      <c r="E73" s="290"/>
      <c r="F73" s="179"/>
      <c r="G73" s="20"/>
      <c r="H73" s="5"/>
      <c r="I73" s="5"/>
    </row>
    <row r="74" spans="1:9" ht="10.5" customHeight="1" x14ac:dyDescent="0.2">
      <c r="B74" s="16" t="s">
        <v>98</v>
      </c>
      <c r="C74" s="289"/>
      <c r="D74" s="290"/>
      <c r="E74" s="290"/>
      <c r="F74" s="179"/>
      <c r="G74" s="36"/>
      <c r="H74" s="5"/>
      <c r="I74" s="5"/>
    </row>
    <row r="75" spans="1:9" s="28" customFormat="1" ht="10.5" customHeight="1" x14ac:dyDescent="0.2">
      <c r="A75" s="24"/>
      <c r="B75" s="16" t="s">
        <v>279</v>
      </c>
      <c r="C75" s="289">
        <v>-211933</v>
      </c>
      <c r="D75" s="290">
        <v>-1874</v>
      </c>
      <c r="E75" s="290">
        <v>-329</v>
      </c>
      <c r="F75" s="179"/>
      <c r="G75" s="34"/>
      <c r="H75" s="5"/>
    </row>
    <row r="76" spans="1:9" ht="9" customHeight="1" x14ac:dyDescent="0.2">
      <c r="B76" s="35" t="s">
        <v>108</v>
      </c>
      <c r="C76" s="291">
        <v>10576338.239999998</v>
      </c>
      <c r="D76" s="292">
        <v>5658042.5499999989</v>
      </c>
      <c r="E76" s="292">
        <v>15484.48</v>
      </c>
      <c r="F76" s="178">
        <v>0.21996121413319725</v>
      </c>
      <c r="G76" s="36"/>
      <c r="H76" s="5"/>
      <c r="I76" s="5"/>
    </row>
    <row r="77" spans="1:9" s="28" customFormat="1" ht="13.5" customHeight="1" x14ac:dyDescent="0.2">
      <c r="A77" s="24"/>
      <c r="B77" s="31" t="s">
        <v>341</v>
      </c>
      <c r="C77" s="291"/>
      <c r="D77" s="292"/>
      <c r="E77" s="292"/>
      <c r="F77" s="178"/>
      <c r="G77" s="34"/>
    </row>
    <row r="78" spans="1:9" ht="10.5" customHeight="1" x14ac:dyDescent="0.2">
      <c r="B78" s="16" t="s">
        <v>22</v>
      </c>
      <c r="C78" s="289">
        <v>8069897.5400000019</v>
      </c>
      <c r="D78" s="290">
        <v>546068.53</v>
      </c>
      <c r="E78" s="290">
        <v>7936.65</v>
      </c>
      <c r="F78" s="179">
        <v>0.20890369444700929</v>
      </c>
      <c r="G78" s="34"/>
      <c r="H78" s="5"/>
      <c r="I78" s="5"/>
    </row>
    <row r="79" spans="1:9" ht="10.5" customHeight="1" x14ac:dyDescent="0.2">
      <c r="B79" s="16" t="s">
        <v>104</v>
      </c>
      <c r="C79" s="289">
        <v>7125712.5699999994</v>
      </c>
      <c r="D79" s="290">
        <v>3500563.4</v>
      </c>
      <c r="E79" s="290">
        <v>10624.460000000001</v>
      </c>
      <c r="F79" s="179">
        <v>0.20156254656643124</v>
      </c>
      <c r="G79" s="27"/>
      <c r="H79" s="5"/>
      <c r="I79" s="5"/>
    </row>
    <row r="80" spans="1:9" s="28" customFormat="1" ht="10.5" customHeight="1" x14ac:dyDescent="0.2">
      <c r="A80" s="24"/>
      <c r="B80" s="33" t="s">
        <v>106</v>
      </c>
      <c r="C80" s="289">
        <v>7111731.2299999995</v>
      </c>
      <c r="D80" s="290">
        <v>3498571.86</v>
      </c>
      <c r="E80" s="290">
        <v>10601.420000000002</v>
      </c>
      <c r="F80" s="179">
        <v>0.20166366517632883</v>
      </c>
      <c r="G80" s="27"/>
      <c r="H80" s="5"/>
    </row>
    <row r="81" spans="1:9" s="28" customFormat="1" ht="10.5" customHeight="1" x14ac:dyDescent="0.2">
      <c r="A81" s="24"/>
      <c r="B81" s="33" t="s">
        <v>304</v>
      </c>
      <c r="C81" s="289">
        <v>2296315.4500000002</v>
      </c>
      <c r="D81" s="290">
        <v>2137632.6999999997</v>
      </c>
      <c r="E81" s="290">
        <v>4071.7400000000002</v>
      </c>
      <c r="F81" s="179">
        <v>0.20491135733576415</v>
      </c>
      <c r="G81" s="27"/>
      <c r="H81" s="5"/>
    </row>
    <row r="82" spans="1:9" s="28" customFormat="1" ht="10.5" customHeight="1" x14ac:dyDescent="0.2">
      <c r="A82" s="24"/>
      <c r="B82" s="33" t="s">
        <v>305</v>
      </c>
      <c r="C82" s="289"/>
      <c r="D82" s="290"/>
      <c r="E82" s="290"/>
      <c r="F82" s="179"/>
      <c r="G82" s="27"/>
      <c r="H82" s="5"/>
    </row>
    <row r="83" spans="1:9" s="28" customFormat="1" ht="10.5" customHeight="1" x14ac:dyDescent="0.2">
      <c r="A83" s="24"/>
      <c r="B83" s="33" t="s">
        <v>306</v>
      </c>
      <c r="C83" s="289">
        <v>956138.05</v>
      </c>
      <c r="D83" s="290">
        <v>952584.76</v>
      </c>
      <c r="E83" s="290">
        <v>1385.25</v>
      </c>
      <c r="F83" s="179">
        <v>0.20149458671638443</v>
      </c>
      <c r="G83" s="27"/>
      <c r="H83" s="5"/>
    </row>
    <row r="84" spans="1:9" s="28" customFormat="1" ht="10.5" customHeight="1" x14ac:dyDescent="0.2">
      <c r="A84" s="24"/>
      <c r="B84" s="33" t="s">
        <v>307</v>
      </c>
      <c r="C84" s="289">
        <v>468847.97999999969</v>
      </c>
      <c r="D84" s="290">
        <v>13507.179999999998</v>
      </c>
      <c r="E84" s="290">
        <v>621.94000000000017</v>
      </c>
      <c r="F84" s="179">
        <v>0.14562261540380339</v>
      </c>
      <c r="G84" s="27"/>
      <c r="H84" s="5"/>
    </row>
    <row r="85" spans="1:9" s="28" customFormat="1" ht="10.5" customHeight="1" x14ac:dyDescent="0.2">
      <c r="A85" s="24"/>
      <c r="B85" s="33" t="s">
        <v>308</v>
      </c>
      <c r="C85" s="289">
        <v>2628379.7500000005</v>
      </c>
      <c r="D85" s="290">
        <v>293170.45999999996</v>
      </c>
      <c r="E85" s="290">
        <v>3274.6800000000003</v>
      </c>
      <c r="F85" s="179">
        <v>0.19077320434658707</v>
      </c>
      <c r="G85" s="27"/>
      <c r="H85" s="5"/>
    </row>
    <row r="86" spans="1:9" s="28" customFormat="1" ht="10.5" customHeight="1" x14ac:dyDescent="0.2">
      <c r="A86" s="24"/>
      <c r="B86" s="33" t="s">
        <v>309</v>
      </c>
      <c r="C86" s="289">
        <v>762050.00000000012</v>
      </c>
      <c r="D86" s="290">
        <v>101676.76000000004</v>
      </c>
      <c r="E86" s="290">
        <v>1247.81</v>
      </c>
      <c r="F86" s="179">
        <v>0.26984836905677878</v>
      </c>
      <c r="G86" s="34"/>
      <c r="H86" s="5"/>
    </row>
    <row r="87" spans="1:9" ht="10.5" customHeight="1" x14ac:dyDescent="0.2">
      <c r="B87" s="33" t="s">
        <v>105</v>
      </c>
      <c r="C87" s="289">
        <v>13981.340000000004</v>
      </c>
      <c r="D87" s="290">
        <v>1991.54</v>
      </c>
      <c r="E87" s="290">
        <v>23.04</v>
      </c>
      <c r="F87" s="179">
        <v>0.15224303239981496</v>
      </c>
      <c r="G87" s="34"/>
      <c r="H87" s="5"/>
      <c r="I87" s="5"/>
    </row>
    <row r="88" spans="1:9" ht="10.5" customHeight="1" x14ac:dyDescent="0.2">
      <c r="B88" s="16" t="s">
        <v>100</v>
      </c>
      <c r="C88" s="289">
        <v>45338.969999999994</v>
      </c>
      <c r="D88" s="290"/>
      <c r="E88" s="290">
        <v>212.95</v>
      </c>
      <c r="F88" s="179">
        <v>-9.2500226679938735E-2</v>
      </c>
      <c r="G88" s="34"/>
      <c r="H88" s="5"/>
      <c r="I88" s="5"/>
    </row>
    <row r="89" spans="1:9" ht="10.5" customHeight="1" x14ac:dyDescent="0.2">
      <c r="B89" s="16" t="s">
        <v>107</v>
      </c>
      <c r="C89" s="289">
        <v>1907653.7699999996</v>
      </c>
      <c r="D89" s="290">
        <v>1907653.7699999996</v>
      </c>
      <c r="E89" s="290">
        <v>2349.0099999999998</v>
      </c>
      <c r="F89" s="179">
        <v>0.32626167357728275</v>
      </c>
      <c r="G89" s="27"/>
      <c r="H89" s="5"/>
      <c r="I89" s="5"/>
    </row>
    <row r="90" spans="1:9" s="28" customFormat="1" ht="10.5" customHeight="1" x14ac:dyDescent="0.2">
      <c r="A90" s="24"/>
      <c r="B90" s="33" t="s">
        <v>110</v>
      </c>
      <c r="C90" s="289">
        <v>465780.29999999993</v>
      </c>
      <c r="D90" s="290">
        <v>465780.29999999993</v>
      </c>
      <c r="E90" s="290">
        <v>718.14</v>
      </c>
      <c r="F90" s="179">
        <v>0.31970765850697913</v>
      </c>
      <c r="G90" s="34"/>
      <c r="H90" s="5"/>
    </row>
    <row r="91" spans="1:9" ht="10.5" customHeight="1" x14ac:dyDescent="0.2">
      <c r="B91" s="33" t="s">
        <v>109</v>
      </c>
      <c r="C91" s="289">
        <v>1437473.4699999997</v>
      </c>
      <c r="D91" s="290">
        <v>1437473.4699999997</v>
      </c>
      <c r="E91" s="290">
        <v>1630.87</v>
      </c>
      <c r="F91" s="179">
        <v>0.32635534519166409</v>
      </c>
      <c r="G91" s="34"/>
      <c r="H91" s="5"/>
      <c r="I91" s="5"/>
    </row>
    <row r="92" spans="1:9" ht="10.5" customHeight="1" x14ac:dyDescent="0.2">
      <c r="B92" s="33" t="s">
        <v>112</v>
      </c>
      <c r="C92" s="289">
        <v>4400</v>
      </c>
      <c r="D92" s="290">
        <v>4400</v>
      </c>
      <c r="E92" s="290"/>
      <c r="F92" s="179"/>
      <c r="G92" s="20"/>
      <c r="H92" s="5"/>
      <c r="I92" s="5"/>
    </row>
    <row r="93" spans="1:9" ht="10.5" customHeight="1" x14ac:dyDescent="0.2">
      <c r="B93" s="33" t="s">
        <v>111</v>
      </c>
      <c r="C93" s="289"/>
      <c r="D93" s="290"/>
      <c r="E93" s="290"/>
      <c r="F93" s="179"/>
      <c r="G93" s="34"/>
      <c r="H93" s="5"/>
      <c r="I93" s="5"/>
    </row>
    <row r="94" spans="1:9" ht="10.5" customHeight="1" x14ac:dyDescent="0.2">
      <c r="B94" s="16" t="s">
        <v>97</v>
      </c>
      <c r="C94" s="289"/>
      <c r="D94" s="290"/>
      <c r="E94" s="290"/>
      <c r="F94" s="179"/>
      <c r="G94" s="34"/>
      <c r="H94" s="5"/>
      <c r="I94" s="5"/>
    </row>
    <row r="95" spans="1:9" ht="10.5" customHeight="1" x14ac:dyDescent="0.2">
      <c r="B95" s="16" t="s">
        <v>103</v>
      </c>
      <c r="C95" s="289"/>
      <c r="D95" s="290"/>
      <c r="E95" s="290"/>
      <c r="F95" s="179"/>
      <c r="G95" s="34"/>
      <c r="H95" s="5"/>
      <c r="I95" s="5"/>
    </row>
    <row r="96" spans="1:9" s="40" customFormat="1" ht="10.5" customHeight="1" x14ac:dyDescent="0.25">
      <c r="A96" s="38"/>
      <c r="B96" s="16" t="s">
        <v>96</v>
      </c>
      <c r="C96" s="289"/>
      <c r="D96" s="290"/>
      <c r="E96" s="290"/>
      <c r="F96" s="179"/>
      <c r="G96" s="34"/>
      <c r="H96" s="5"/>
    </row>
    <row r="97" spans="1:9" x14ac:dyDescent="0.2">
      <c r="B97" s="16" t="s">
        <v>95</v>
      </c>
      <c r="C97" s="289">
        <v>6614.8</v>
      </c>
      <c r="D97" s="290">
        <v>6614.8</v>
      </c>
      <c r="E97" s="290"/>
      <c r="F97" s="179">
        <v>0.40292682926829282</v>
      </c>
      <c r="G97" s="34"/>
      <c r="H97" s="5"/>
      <c r="I97" s="5"/>
    </row>
    <row r="98" spans="1:9" ht="10.5" customHeight="1" x14ac:dyDescent="0.2">
      <c r="B98" s="16" t="s">
        <v>381</v>
      </c>
      <c r="C98" s="289">
        <v>99615.84</v>
      </c>
      <c r="D98" s="290"/>
      <c r="E98" s="290">
        <v>105</v>
      </c>
      <c r="F98" s="179">
        <v>0.2246127194163805</v>
      </c>
      <c r="G98" s="34"/>
      <c r="H98" s="5"/>
      <c r="I98" s="5"/>
    </row>
    <row r="99" spans="1:9" s="486" customFormat="1" ht="10.5" customHeight="1" x14ac:dyDescent="0.2">
      <c r="A99" s="452"/>
      <c r="B99" s="563" t="s">
        <v>310</v>
      </c>
      <c r="C99" s="568"/>
      <c r="D99" s="569"/>
      <c r="E99" s="569"/>
      <c r="F99" s="570"/>
      <c r="G99" s="571"/>
    </row>
    <row r="100" spans="1:9" s="486" customFormat="1" ht="10.5" customHeight="1" x14ac:dyDescent="0.2">
      <c r="A100" s="452"/>
      <c r="B100" s="563" t="s">
        <v>311</v>
      </c>
      <c r="C100" s="568"/>
      <c r="D100" s="569"/>
      <c r="E100" s="569"/>
      <c r="F100" s="570"/>
      <c r="G100" s="571"/>
    </row>
    <row r="101" spans="1:9" s="486" customFormat="1" ht="10.5" customHeight="1" x14ac:dyDescent="0.2">
      <c r="A101" s="452"/>
      <c r="B101" s="563" t="s">
        <v>312</v>
      </c>
      <c r="C101" s="568"/>
      <c r="D101" s="569"/>
      <c r="E101" s="569"/>
      <c r="F101" s="570"/>
      <c r="G101" s="571"/>
    </row>
    <row r="102" spans="1:9" s="486" customFormat="1" ht="10.5" customHeight="1" x14ac:dyDescent="0.2">
      <c r="A102" s="452"/>
      <c r="B102" s="563" t="s">
        <v>313</v>
      </c>
      <c r="C102" s="568"/>
      <c r="D102" s="569"/>
      <c r="E102" s="569"/>
      <c r="F102" s="570"/>
      <c r="G102" s="561"/>
    </row>
    <row r="103" spans="1:9" s="28" customFormat="1" ht="10.5" customHeight="1" x14ac:dyDescent="0.2">
      <c r="A103" s="24"/>
      <c r="B103" s="16" t="s">
        <v>91</v>
      </c>
      <c r="C103" s="289">
        <v>48761.599999999999</v>
      </c>
      <c r="D103" s="290">
        <v>3095.36</v>
      </c>
      <c r="E103" s="290">
        <v>600</v>
      </c>
      <c r="F103" s="179">
        <v>0.17502814577196513</v>
      </c>
      <c r="G103" s="34"/>
      <c r="H103" s="5"/>
    </row>
    <row r="104" spans="1:9" ht="10.5" customHeight="1" x14ac:dyDescent="0.2">
      <c r="B104" s="16" t="s">
        <v>94</v>
      </c>
      <c r="C104" s="289">
        <v>193.5</v>
      </c>
      <c r="D104" s="290"/>
      <c r="E104" s="290"/>
      <c r="F104" s="179"/>
      <c r="G104" s="34"/>
      <c r="H104" s="5"/>
      <c r="I104" s="5"/>
    </row>
    <row r="105" spans="1:9" ht="10.5" customHeight="1" x14ac:dyDescent="0.2">
      <c r="B105" s="16" t="s">
        <v>92</v>
      </c>
      <c r="C105" s="289"/>
      <c r="D105" s="290"/>
      <c r="E105" s="290"/>
      <c r="F105" s="179"/>
      <c r="G105" s="34"/>
      <c r="H105" s="5"/>
      <c r="I105" s="5"/>
    </row>
    <row r="106" spans="1:9" ht="10.5" customHeight="1" x14ac:dyDescent="0.2">
      <c r="B106" s="16" t="s">
        <v>93</v>
      </c>
      <c r="C106" s="289">
        <v>182.75</v>
      </c>
      <c r="D106" s="290"/>
      <c r="E106" s="290"/>
      <c r="F106" s="179"/>
      <c r="G106" s="34"/>
      <c r="H106" s="5"/>
      <c r="I106" s="5"/>
    </row>
    <row r="107" spans="1:9" ht="10.5" customHeight="1" x14ac:dyDescent="0.2">
      <c r="B107" s="16" t="s">
        <v>252</v>
      </c>
      <c r="C107" s="289"/>
      <c r="D107" s="290"/>
      <c r="E107" s="290"/>
      <c r="F107" s="179"/>
      <c r="G107" s="34"/>
      <c r="H107" s="5"/>
      <c r="I107" s="5"/>
    </row>
    <row r="108" spans="1:9" ht="10.5" customHeight="1" x14ac:dyDescent="0.2">
      <c r="B108" s="16" t="s">
        <v>303</v>
      </c>
      <c r="C108" s="289"/>
      <c r="D108" s="290"/>
      <c r="E108" s="290"/>
      <c r="F108" s="179"/>
      <c r="G108" s="34"/>
      <c r="H108" s="5"/>
      <c r="I108" s="5"/>
    </row>
    <row r="109" spans="1:9" ht="10.5" customHeight="1" x14ac:dyDescent="0.2">
      <c r="B109" s="268" t="s">
        <v>255</v>
      </c>
      <c r="C109" s="289"/>
      <c r="D109" s="290"/>
      <c r="E109" s="290"/>
      <c r="F109" s="179"/>
      <c r="G109" s="34"/>
      <c r="H109" s="5"/>
      <c r="I109" s="5"/>
    </row>
    <row r="110" spans="1:9" ht="10.5" customHeight="1" x14ac:dyDescent="0.2">
      <c r="B110" s="574" t="s">
        <v>449</v>
      </c>
      <c r="C110" s="289"/>
      <c r="D110" s="290"/>
      <c r="E110" s="290"/>
      <c r="F110" s="179"/>
      <c r="G110" s="34"/>
      <c r="H110" s="5"/>
      <c r="I110" s="5"/>
    </row>
    <row r="111" spans="1:9" ht="10.5" customHeight="1" x14ac:dyDescent="0.2">
      <c r="B111" s="16" t="s">
        <v>489</v>
      </c>
      <c r="C111" s="289"/>
      <c r="D111" s="290"/>
      <c r="E111" s="290"/>
      <c r="F111" s="179"/>
      <c r="G111" s="34"/>
      <c r="H111" s="5"/>
      <c r="I111" s="5"/>
    </row>
    <row r="112" spans="1:9" ht="10.5" customHeight="1" x14ac:dyDescent="0.2">
      <c r="B112" s="574" t="s">
        <v>487</v>
      </c>
      <c r="C112" s="289"/>
      <c r="D112" s="290"/>
      <c r="E112" s="290"/>
      <c r="F112" s="179"/>
      <c r="G112" s="34"/>
      <c r="H112" s="5"/>
      <c r="I112" s="5"/>
    </row>
    <row r="113" spans="1:9" ht="10.5" customHeight="1" x14ac:dyDescent="0.2">
      <c r="B113" s="16" t="s">
        <v>99</v>
      </c>
      <c r="C113" s="289">
        <v>1560</v>
      </c>
      <c r="D113" s="290">
        <v>520</v>
      </c>
      <c r="E113" s="290"/>
      <c r="F113" s="179">
        <v>0.98726114649681529</v>
      </c>
      <c r="G113" s="34"/>
      <c r="H113" s="5"/>
      <c r="I113" s="5"/>
    </row>
    <row r="114" spans="1:9" ht="10.5" customHeight="1" x14ac:dyDescent="0.2">
      <c r="B114" s="16" t="s">
        <v>98</v>
      </c>
      <c r="C114" s="289"/>
      <c r="D114" s="290"/>
      <c r="E114" s="290"/>
      <c r="F114" s="179"/>
      <c r="G114" s="36"/>
      <c r="H114" s="5"/>
      <c r="I114" s="5"/>
    </row>
    <row r="115" spans="1:9" s="28" customFormat="1" ht="10.5" customHeight="1" x14ac:dyDescent="0.2">
      <c r="A115" s="24"/>
      <c r="B115" s="16" t="s">
        <v>279</v>
      </c>
      <c r="C115" s="289">
        <v>-620515</v>
      </c>
      <c r="D115" s="290">
        <v>-2606</v>
      </c>
      <c r="E115" s="290">
        <v>-661</v>
      </c>
      <c r="F115" s="179"/>
      <c r="G115" s="36"/>
      <c r="H115" s="5"/>
    </row>
    <row r="116" spans="1:9" s="28" customFormat="1" ht="10.5" customHeight="1" x14ac:dyDescent="0.2">
      <c r="A116" s="24"/>
      <c r="B116" s="29" t="s">
        <v>113</v>
      </c>
      <c r="C116" s="291">
        <v>16685061.34</v>
      </c>
      <c r="D116" s="292">
        <v>5961924.8599999985</v>
      </c>
      <c r="E116" s="292">
        <v>21167.07</v>
      </c>
      <c r="F116" s="178">
        <v>0.19653709253609297</v>
      </c>
      <c r="G116" s="34"/>
    </row>
    <row r="117" spans="1:9" ht="18" customHeight="1" x14ac:dyDescent="0.2">
      <c r="B117" s="31" t="s">
        <v>122</v>
      </c>
      <c r="C117" s="30"/>
      <c r="D117" s="222"/>
      <c r="E117" s="222"/>
      <c r="F117" s="179"/>
      <c r="G117" s="34"/>
      <c r="H117" s="5"/>
      <c r="I117" s="5"/>
    </row>
    <row r="118" spans="1:9" ht="10.5" customHeight="1" x14ac:dyDescent="0.2">
      <c r="B118" s="16" t="s">
        <v>123</v>
      </c>
      <c r="C118" s="30">
        <v>1014.9200000000001</v>
      </c>
      <c r="D118" s="222"/>
      <c r="E118" s="222"/>
      <c r="F118" s="179">
        <v>-1.3376365828051462E-2</v>
      </c>
      <c r="G118" s="34"/>
      <c r="H118" s="5"/>
      <c r="I118" s="5"/>
    </row>
    <row r="119" spans="1:9" ht="10.5" customHeight="1" x14ac:dyDescent="0.2">
      <c r="B119" s="16" t="s">
        <v>100</v>
      </c>
      <c r="C119" s="30">
        <v>61.44</v>
      </c>
      <c r="D119" s="222"/>
      <c r="E119" s="222"/>
      <c r="F119" s="179">
        <v>-0.33071895424836606</v>
      </c>
      <c r="G119" s="34"/>
      <c r="H119" s="5"/>
      <c r="I119" s="5"/>
    </row>
    <row r="120" spans="1:9" ht="10.5" customHeight="1" x14ac:dyDescent="0.2">
      <c r="B120" s="16" t="s">
        <v>177</v>
      </c>
      <c r="C120" s="30"/>
      <c r="D120" s="222"/>
      <c r="E120" s="222"/>
      <c r="F120" s="179"/>
      <c r="G120" s="34"/>
      <c r="H120" s="5"/>
      <c r="I120" s="5"/>
    </row>
    <row r="121" spans="1:9" ht="10.5" customHeight="1" x14ac:dyDescent="0.2">
      <c r="B121" s="16" t="s">
        <v>22</v>
      </c>
      <c r="C121" s="30">
        <v>23</v>
      </c>
      <c r="D121" s="222"/>
      <c r="E121" s="222"/>
      <c r="F121" s="179">
        <v>0</v>
      </c>
      <c r="G121" s="34"/>
      <c r="H121" s="5"/>
      <c r="I121" s="5"/>
    </row>
    <row r="122" spans="1:9" ht="10.5" customHeight="1" x14ac:dyDescent="0.2">
      <c r="B122" s="574" t="s">
        <v>450</v>
      </c>
      <c r="C122" s="30"/>
      <c r="D122" s="222"/>
      <c r="E122" s="222"/>
      <c r="F122" s="179"/>
      <c r="G122" s="34"/>
      <c r="H122" s="5"/>
      <c r="I122" s="5"/>
    </row>
    <row r="123" spans="1:9" ht="10.5" customHeight="1" x14ac:dyDescent="0.2">
      <c r="B123" s="16" t="s">
        <v>99</v>
      </c>
      <c r="C123" s="30"/>
      <c r="D123" s="222"/>
      <c r="E123" s="222"/>
      <c r="F123" s="179"/>
      <c r="G123" s="34"/>
      <c r="H123" s="5"/>
      <c r="I123" s="5"/>
    </row>
    <row r="124" spans="1:9" ht="10.5" customHeight="1" x14ac:dyDescent="0.2">
      <c r="B124" s="41" t="s">
        <v>120</v>
      </c>
      <c r="C124" s="42">
        <v>1174.96</v>
      </c>
      <c r="D124" s="224"/>
      <c r="E124" s="224"/>
      <c r="F124" s="187">
        <v>-5.5255371156567645E-2</v>
      </c>
      <c r="G124" s="208"/>
      <c r="H124" s="5"/>
      <c r="I124" s="5"/>
    </row>
    <row r="125" spans="1:9" ht="10.5" customHeight="1" x14ac:dyDescent="0.2">
      <c r="B125" s="265" t="s">
        <v>238</v>
      </c>
      <c r="C125" s="208"/>
      <c r="D125" s="208"/>
      <c r="E125" s="208"/>
      <c r="F125" s="208"/>
      <c r="G125" s="208"/>
      <c r="H125" s="205"/>
      <c r="I125" s="34"/>
    </row>
    <row r="126" spans="1:9" ht="10.5" customHeight="1" x14ac:dyDescent="0.2">
      <c r="B126" s="265" t="s">
        <v>249</v>
      </c>
      <c r="C126" s="208"/>
      <c r="D126" s="208"/>
      <c r="E126" s="208"/>
      <c r="F126" s="208"/>
      <c r="G126" s="208"/>
      <c r="H126" s="205"/>
      <c r="I126" s="34"/>
    </row>
    <row r="127" spans="1:9" ht="10.5" customHeight="1" x14ac:dyDescent="0.2">
      <c r="B127" s="265" t="s">
        <v>251</v>
      </c>
      <c r="C127" s="208"/>
      <c r="D127" s="208"/>
      <c r="E127" s="208"/>
      <c r="F127" s="208"/>
      <c r="G127" s="208"/>
      <c r="H127" s="205"/>
      <c r="I127" s="34"/>
    </row>
    <row r="128" spans="1:9" ht="10.5" customHeight="1" x14ac:dyDescent="0.2">
      <c r="B128" s="265" t="s">
        <v>376</v>
      </c>
      <c r="C128" s="208"/>
      <c r="D128" s="208"/>
      <c r="E128" s="208"/>
      <c r="F128" s="208"/>
      <c r="G128" s="208"/>
      <c r="H128" s="205"/>
      <c r="I128" s="34"/>
    </row>
    <row r="129" spans="1:9" ht="10.5" customHeight="1" x14ac:dyDescent="0.2">
      <c r="B129" s="265" t="s">
        <v>282</v>
      </c>
      <c r="C129" s="208"/>
      <c r="D129" s="208"/>
      <c r="E129" s="208"/>
      <c r="F129" s="208"/>
      <c r="G129" s="208"/>
      <c r="H129" s="205"/>
      <c r="I129" s="34"/>
    </row>
    <row r="130" spans="1:9" s="28" customFormat="1" ht="10.5" customHeight="1" x14ac:dyDescent="0.2">
      <c r="A130" s="24"/>
      <c r="B130" s="50"/>
      <c r="C130" s="208"/>
      <c r="D130" s="208"/>
      <c r="E130" s="208"/>
      <c r="F130" s="208"/>
      <c r="G130" s="4"/>
      <c r="H130" s="209"/>
      <c r="I130" s="36"/>
    </row>
    <row r="131" spans="1:9" ht="9" customHeight="1" x14ac:dyDescent="0.2">
      <c r="A131" s="1"/>
      <c r="F131" s="4"/>
      <c r="G131" s="8"/>
      <c r="H131" s="4"/>
      <c r="I131" s="4"/>
    </row>
    <row r="132" spans="1:9" ht="15" customHeight="1" x14ac:dyDescent="0.25">
      <c r="B132" s="7" t="s">
        <v>288</v>
      </c>
      <c r="C132" s="8"/>
      <c r="D132" s="8"/>
      <c r="E132" s="8"/>
      <c r="F132" s="8"/>
      <c r="H132" s="8"/>
      <c r="I132" s="8"/>
    </row>
    <row r="133" spans="1:9" x14ac:dyDescent="0.2">
      <c r="B133" s="9"/>
      <c r="C133" s="10" t="str">
        <f>C3</f>
        <v>MOIS DE JUILLET 2024</v>
      </c>
      <c r="D133" s="11"/>
      <c r="G133" s="15"/>
    </row>
    <row r="134" spans="1:9" ht="14.25" customHeight="1" x14ac:dyDescent="0.2">
      <c r="B134" s="12" t="str">
        <f>B4</f>
        <v xml:space="preserve">             V - ASSURANCE ACCIDENTS DU TRAVAIL : DEPENSES en milliers d'euros</v>
      </c>
      <c r="C134" s="13"/>
      <c r="D134" s="13"/>
      <c r="E134" s="13"/>
      <c r="F134" s="14"/>
      <c r="G134" s="20"/>
      <c r="H134" s="5"/>
      <c r="I134" s="5"/>
    </row>
    <row r="135" spans="1:9" ht="12" customHeight="1" x14ac:dyDescent="0.2">
      <c r="B135" s="16" t="s">
        <v>4</v>
      </c>
      <c r="C135" s="18" t="s">
        <v>6</v>
      </c>
      <c r="D135" s="219" t="s">
        <v>3</v>
      </c>
      <c r="E135" s="219" t="s">
        <v>237</v>
      </c>
      <c r="F135" s="19" t="str">
        <f>Maladie_mnt!$H$5</f>
        <v>GAM</v>
      </c>
      <c r="G135" s="23"/>
      <c r="H135" s="5"/>
      <c r="I135" s="5"/>
    </row>
    <row r="136" spans="1:9" ht="9.75" customHeight="1" x14ac:dyDescent="0.2">
      <c r="B136" s="21"/>
      <c r="C136" s="44"/>
      <c r="D136" s="220" t="s">
        <v>241</v>
      </c>
      <c r="E136" s="220" t="s">
        <v>239</v>
      </c>
      <c r="F136" s="22" t="str">
        <f>Maladie_mnt!$H$6</f>
        <v>en %</v>
      </c>
      <c r="G136" s="36"/>
      <c r="H136" s="5"/>
      <c r="I136" s="5"/>
    </row>
    <row r="137" spans="1:9" s="28" customFormat="1" ht="6" customHeight="1" x14ac:dyDescent="0.2">
      <c r="A137" s="24"/>
      <c r="B137" s="35"/>
      <c r="C137" s="291"/>
      <c r="D137" s="292"/>
      <c r="E137" s="292"/>
      <c r="F137" s="178"/>
      <c r="G137" s="36"/>
    </row>
    <row r="138" spans="1:9" s="28" customFormat="1" ht="13.5" customHeight="1" x14ac:dyDescent="0.2">
      <c r="A138" s="24"/>
      <c r="B138" s="31" t="s">
        <v>121</v>
      </c>
      <c r="C138" s="289"/>
      <c r="D138" s="290"/>
      <c r="E138" s="290"/>
      <c r="F138" s="178"/>
      <c r="G138" s="36"/>
    </row>
    <row r="139" spans="1:9" s="28" customFormat="1" ht="10.5" customHeight="1" x14ac:dyDescent="0.2">
      <c r="A139" s="24"/>
      <c r="B139" s="16" t="s">
        <v>116</v>
      </c>
      <c r="C139" s="289">
        <v>7144.3300000000008</v>
      </c>
      <c r="D139" s="290"/>
      <c r="E139" s="290"/>
      <c r="F139" s="179">
        <v>-8.6254417277486395E-2</v>
      </c>
      <c r="G139" s="36"/>
      <c r="H139" s="5"/>
    </row>
    <row r="140" spans="1:9" s="28" customFormat="1" ht="10.5" customHeight="1" x14ac:dyDescent="0.2">
      <c r="A140" s="24"/>
      <c r="B140" s="16" t="s">
        <v>117</v>
      </c>
      <c r="C140" s="289">
        <v>7978.92</v>
      </c>
      <c r="D140" s="290"/>
      <c r="E140" s="290"/>
      <c r="F140" s="179">
        <v>-0.26493882412985259</v>
      </c>
      <c r="G140" s="36"/>
      <c r="H140" s="5"/>
    </row>
    <row r="141" spans="1:9" s="28" customFormat="1" ht="10.5" customHeight="1" x14ac:dyDescent="0.2">
      <c r="A141" s="24"/>
      <c r="B141" s="16" t="s">
        <v>118</v>
      </c>
      <c r="C141" s="289">
        <v>43</v>
      </c>
      <c r="D141" s="290"/>
      <c r="E141" s="290"/>
      <c r="F141" s="179"/>
      <c r="G141" s="36"/>
      <c r="H141" s="5"/>
    </row>
    <row r="142" spans="1:9" s="28" customFormat="1" ht="10.5" customHeight="1" x14ac:dyDescent="0.2">
      <c r="A142" s="24"/>
      <c r="B142" s="16" t="s">
        <v>166</v>
      </c>
      <c r="C142" s="289">
        <v>1669.7300000000005</v>
      </c>
      <c r="D142" s="290"/>
      <c r="E142" s="290"/>
      <c r="F142" s="179">
        <v>-2.8848446778687253E-2</v>
      </c>
      <c r="G142" s="36"/>
      <c r="H142" s="5"/>
    </row>
    <row r="143" spans="1:9" s="28" customFormat="1" ht="10.5" customHeight="1" x14ac:dyDescent="0.2">
      <c r="A143" s="24"/>
      <c r="B143" s="16" t="s">
        <v>22</v>
      </c>
      <c r="C143" s="289">
        <v>1403</v>
      </c>
      <c r="D143" s="290"/>
      <c r="E143" s="290"/>
      <c r="F143" s="179">
        <v>-1.6129032258064502E-2</v>
      </c>
      <c r="G143" s="36"/>
      <c r="H143" s="5"/>
    </row>
    <row r="144" spans="1:9" s="28" customFormat="1" ht="10.5" customHeight="1" x14ac:dyDescent="0.2">
      <c r="A144" s="24"/>
      <c r="B144" s="16" t="s">
        <v>115</v>
      </c>
      <c r="C144" s="289">
        <v>926.36</v>
      </c>
      <c r="D144" s="290"/>
      <c r="E144" s="290"/>
      <c r="F144" s="179">
        <v>-0.20613591567400813</v>
      </c>
      <c r="G144" s="36"/>
      <c r="H144" s="5"/>
    </row>
    <row r="145" spans="1:8" s="28" customFormat="1" ht="10.5" customHeight="1" x14ac:dyDescent="0.2">
      <c r="A145" s="24"/>
      <c r="B145" s="16" t="s">
        <v>114</v>
      </c>
      <c r="C145" s="289">
        <v>345.6</v>
      </c>
      <c r="D145" s="290"/>
      <c r="E145" s="290"/>
      <c r="F145" s="179">
        <v>-0.5</v>
      </c>
      <c r="G145" s="36"/>
      <c r="H145" s="5"/>
    </row>
    <row r="146" spans="1:8" s="28" customFormat="1" ht="10.5" customHeight="1" x14ac:dyDescent="0.2">
      <c r="A146" s="24"/>
      <c r="B146" s="16" t="s">
        <v>100</v>
      </c>
      <c r="C146" s="289"/>
      <c r="D146" s="290"/>
      <c r="E146" s="290"/>
      <c r="F146" s="179"/>
      <c r="G146" s="36"/>
      <c r="H146" s="5"/>
    </row>
    <row r="147" spans="1:8" s="28" customFormat="1" ht="10.5" hidden="1" customHeight="1" x14ac:dyDescent="0.2">
      <c r="A147" s="24"/>
      <c r="B147" s="16" t="s">
        <v>98</v>
      </c>
      <c r="C147" s="289"/>
      <c r="D147" s="290"/>
      <c r="E147" s="290"/>
      <c r="F147" s="179"/>
      <c r="G147" s="36"/>
      <c r="H147" s="5"/>
    </row>
    <row r="148" spans="1:8" s="28" customFormat="1" ht="12.75" customHeight="1" x14ac:dyDescent="0.2">
      <c r="A148" s="24"/>
      <c r="B148" s="16" t="s">
        <v>412</v>
      </c>
      <c r="C148" s="289"/>
      <c r="D148" s="290"/>
      <c r="E148" s="290"/>
      <c r="F148" s="179"/>
      <c r="G148" s="36"/>
      <c r="H148" s="5"/>
    </row>
    <row r="149" spans="1:8" s="28" customFormat="1" ht="12.75" customHeight="1" x14ac:dyDescent="0.2">
      <c r="A149" s="24"/>
      <c r="B149" s="16" t="s">
        <v>374</v>
      </c>
      <c r="C149" s="289">
        <v>30</v>
      </c>
      <c r="D149" s="290"/>
      <c r="E149" s="290"/>
      <c r="F149" s="179">
        <v>0</v>
      </c>
      <c r="G149" s="36"/>
      <c r="H149" s="5"/>
    </row>
    <row r="150" spans="1:8" s="28" customFormat="1" ht="12.75" customHeight="1" x14ac:dyDescent="0.2">
      <c r="A150" s="24"/>
      <c r="B150" s="574" t="s">
        <v>451</v>
      </c>
      <c r="C150" s="289"/>
      <c r="D150" s="290"/>
      <c r="E150" s="290"/>
      <c r="F150" s="179"/>
      <c r="G150" s="36"/>
      <c r="H150" s="5"/>
    </row>
    <row r="151" spans="1:8" s="28" customFormat="1" ht="12.75" hidden="1" customHeight="1" x14ac:dyDescent="0.2">
      <c r="A151" s="24"/>
      <c r="B151" s="579"/>
      <c r="C151" s="289"/>
      <c r="D151" s="290"/>
      <c r="E151" s="290"/>
      <c r="F151" s="179"/>
      <c r="G151" s="36"/>
      <c r="H151" s="5"/>
    </row>
    <row r="152" spans="1:8" s="28" customFormat="1" ht="12.75" customHeight="1" x14ac:dyDescent="0.2">
      <c r="A152" s="24"/>
      <c r="B152" s="269" t="s">
        <v>99</v>
      </c>
      <c r="C152" s="289"/>
      <c r="D152" s="290"/>
      <c r="E152" s="290"/>
      <c r="F152" s="179"/>
      <c r="G152" s="36"/>
      <c r="H152" s="5"/>
    </row>
    <row r="153" spans="1:8" s="28" customFormat="1" ht="11.25" customHeight="1" x14ac:dyDescent="0.2">
      <c r="A153" s="24"/>
      <c r="B153" s="35" t="s">
        <v>119</v>
      </c>
      <c r="C153" s="291">
        <v>19540.939999999999</v>
      </c>
      <c r="D153" s="292"/>
      <c r="E153" s="292"/>
      <c r="F153" s="178">
        <v>-0.17572878478993292</v>
      </c>
      <c r="G153" s="36"/>
    </row>
    <row r="154" spans="1:8" s="28" customFormat="1" ht="14.25" customHeight="1" x14ac:dyDescent="0.2">
      <c r="A154" s="24"/>
      <c r="B154" s="31" t="s">
        <v>243</v>
      </c>
      <c r="C154" s="291"/>
      <c r="D154" s="292"/>
      <c r="E154" s="292"/>
      <c r="F154" s="178"/>
      <c r="G154" s="36"/>
    </row>
    <row r="155" spans="1:8" s="28" customFormat="1" ht="10.5" customHeight="1" x14ac:dyDescent="0.2">
      <c r="A155" s="24"/>
      <c r="B155" s="16" t="s">
        <v>22</v>
      </c>
      <c r="C155" s="289">
        <v>303736.34999999992</v>
      </c>
      <c r="D155" s="290"/>
      <c r="E155" s="290">
        <v>131</v>
      </c>
      <c r="F155" s="179">
        <v>0.46612399057352105</v>
      </c>
      <c r="G155" s="36"/>
      <c r="H155" s="5"/>
    </row>
    <row r="156" spans="1:8" s="28" customFormat="1" ht="10.5" customHeight="1" x14ac:dyDescent="0.2">
      <c r="A156" s="24"/>
      <c r="B156" s="16" t="s">
        <v>104</v>
      </c>
      <c r="C156" s="289">
        <v>75735.039999999994</v>
      </c>
      <c r="D156" s="290"/>
      <c r="E156" s="290"/>
      <c r="F156" s="179">
        <v>0.23197328066332434</v>
      </c>
      <c r="G156" s="36"/>
      <c r="H156" s="5"/>
    </row>
    <row r="157" spans="1:8" s="28" customFormat="1" ht="10.5" customHeight="1" x14ac:dyDescent="0.2">
      <c r="A157" s="24"/>
      <c r="B157" s="33" t="s">
        <v>106</v>
      </c>
      <c r="C157" s="289">
        <v>74848.259999999995</v>
      </c>
      <c r="D157" s="290"/>
      <c r="E157" s="290"/>
      <c r="F157" s="179">
        <v>0.24280261909513867</v>
      </c>
      <c r="G157" s="36"/>
      <c r="H157" s="5"/>
    </row>
    <row r="158" spans="1:8" s="28" customFormat="1" ht="10.5" customHeight="1" x14ac:dyDescent="0.2">
      <c r="A158" s="24"/>
      <c r="B158" s="33" t="s">
        <v>304</v>
      </c>
      <c r="C158" s="289">
        <v>14224.99</v>
      </c>
      <c r="D158" s="290"/>
      <c r="E158" s="290"/>
      <c r="F158" s="179">
        <v>0.47380815718421099</v>
      </c>
      <c r="G158" s="36"/>
      <c r="H158" s="5"/>
    </row>
    <row r="159" spans="1:8" s="28" customFormat="1" ht="10.5" customHeight="1" x14ac:dyDescent="0.2">
      <c r="A159" s="24"/>
      <c r="B159" s="33" t="s">
        <v>305</v>
      </c>
      <c r="C159" s="289"/>
      <c r="D159" s="290"/>
      <c r="E159" s="290"/>
      <c r="F159" s="179"/>
      <c r="G159" s="36"/>
      <c r="H159" s="5"/>
    </row>
    <row r="160" spans="1:8" s="28" customFormat="1" ht="10.5" customHeight="1" x14ac:dyDescent="0.2">
      <c r="A160" s="24"/>
      <c r="B160" s="33" t="s">
        <v>306</v>
      </c>
      <c r="C160" s="289">
        <v>1417.9899999999998</v>
      </c>
      <c r="D160" s="290"/>
      <c r="E160" s="290"/>
      <c r="F160" s="179">
        <v>-0.23327024981074951</v>
      </c>
      <c r="G160" s="36"/>
      <c r="H160" s="5"/>
    </row>
    <row r="161" spans="1:9" s="28" customFormat="1" ht="10.5" customHeight="1" x14ac:dyDescent="0.2">
      <c r="A161" s="24"/>
      <c r="B161" s="33" t="s">
        <v>307</v>
      </c>
      <c r="C161" s="289">
        <v>8174.3500000000013</v>
      </c>
      <c r="D161" s="290"/>
      <c r="E161" s="290"/>
      <c r="F161" s="179">
        <v>0.17970968896483241</v>
      </c>
      <c r="G161" s="36"/>
      <c r="H161" s="5"/>
    </row>
    <row r="162" spans="1:9" s="28" customFormat="1" ht="10.5" customHeight="1" x14ac:dyDescent="0.2">
      <c r="A162" s="24"/>
      <c r="B162" s="33" t="s">
        <v>308</v>
      </c>
      <c r="C162" s="289">
        <v>26190.069999999996</v>
      </c>
      <c r="D162" s="290"/>
      <c r="E162" s="290"/>
      <c r="F162" s="179">
        <v>0.11920793280838793</v>
      </c>
      <c r="G162" s="36"/>
      <c r="H162" s="5"/>
    </row>
    <row r="163" spans="1:9" s="28" customFormat="1" ht="10.5" customHeight="1" x14ac:dyDescent="0.2">
      <c r="A163" s="24"/>
      <c r="B163" s="33" t="s">
        <v>309</v>
      </c>
      <c r="C163" s="289">
        <v>24840.859999999997</v>
      </c>
      <c r="D163" s="290"/>
      <c r="E163" s="290"/>
      <c r="F163" s="179">
        <v>0.35045334301740838</v>
      </c>
      <c r="G163" s="34"/>
      <c r="H163" s="5"/>
    </row>
    <row r="164" spans="1:9" ht="10.5" customHeight="1" x14ac:dyDescent="0.2">
      <c r="B164" s="33" t="s">
        <v>105</v>
      </c>
      <c r="C164" s="289">
        <v>886.78</v>
      </c>
      <c r="D164" s="290"/>
      <c r="E164" s="290"/>
      <c r="F164" s="179">
        <v>-0.29012167787383936</v>
      </c>
      <c r="G164" s="34"/>
      <c r="H164" s="5"/>
      <c r="I164" s="5"/>
    </row>
    <row r="165" spans="1:9" ht="10.5" customHeight="1" x14ac:dyDescent="0.2">
      <c r="B165" s="16" t="s">
        <v>116</v>
      </c>
      <c r="C165" s="289">
        <v>2471.16</v>
      </c>
      <c r="D165" s="290"/>
      <c r="E165" s="290"/>
      <c r="F165" s="179">
        <v>-0.62620028679820683</v>
      </c>
      <c r="G165" s="34"/>
      <c r="H165" s="5"/>
      <c r="I165" s="5"/>
    </row>
    <row r="166" spans="1:9" ht="10.5" customHeight="1" x14ac:dyDescent="0.2">
      <c r="B166" s="16" t="s">
        <v>117</v>
      </c>
      <c r="C166" s="289">
        <v>5909.9</v>
      </c>
      <c r="D166" s="290"/>
      <c r="E166" s="290"/>
      <c r="F166" s="179"/>
      <c r="G166" s="34"/>
      <c r="H166" s="5"/>
      <c r="I166" s="5"/>
    </row>
    <row r="167" spans="1:9" ht="10.5" customHeight="1" x14ac:dyDescent="0.2">
      <c r="B167" s="16" t="s">
        <v>118</v>
      </c>
      <c r="C167" s="289"/>
      <c r="D167" s="290"/>
      <c r="E167" s="290"/>
      <c r="F167" s="179"/>
      <c r="G167" s="36"/>
      <c r="H167" s="5"/>
      <c r="I167" s="5"/>
    </row>
    <row r="168" spans="1:9" s="28" customFormat="1" ht="10.5" customHeight="1" x14ac:dyDescent="0.2">
      <c r="A168" s="24"/>
      <c r="B168" s="16" t="s">
        <v>115</v>
      </c>
      <c r="C168" s="289">
        <v>605.49</v>
      </c>
      <c r="D168" s="290"/>
      <c r="E168" s="290"/>
      <c r="F168" s="179">
        <v>-0.46909196127946129</v>
      </c>
      <c r="G168" s="36"/>
      <c r="H168" s="5"/>
    </row>
    <row r="169" spans="1:9" s="28" customFormat="1" ht="10.5" customHeight="1" x14ac:dyDescent="0.2">
      <c r="A169" s="24"/>
      <c r="B169" s="16" t="s">
        <v>114</v>
      </c>
      <c r="C169" s="289">
        <v>367.65000000000003</v>
      </c>
      <c r="D169" s="290"/>
      <c r="E169" s="290"/>
      <c r="F169" s="179"/>
      <c r="G169" s="20"/>
      <c r="H169" s="5"/>
    </row>
    <row r="170" spans="1:9" ht="10.5" customHeight="1" x14ac:dyDescent="0.2">
      <c r="B170" s="16" t="s">
        <v>95</v>
      </c>
      <c r="C170" s="289">
        <v>1729.6</v>
      </c>
      <c r="D170" s="290"/>
      <c r="E170" s="290"/>
      <c r="F170" s="179"/>
      <c r="G170" s="20"/>
      <c r="H170" s="5"/>
      <c r="I170" s="5"/>
    </row>
    <row r="171" spans="1:9" ht="10.5" customHeight="1" x14ac:dyDescent="0.2">
      <c r="B171" s="16" t="s">
        <v>381</v>
      </c>
      <c r="C171" s="289">
        <v>1390.16</v>
      </c>
      <c r="D171" s="290"/>
      <c r="E171" s="290"/>
      <c r="F171" s="179">
        <v>0.15605821205821213</v>
      </c>
      <c r="G171" s="20"/>
      <c r="H171" s="5"/>
      <c r="I171" s="5"/>
    </row>
    <row r="172" spans="1:9" s="486" customFormat="1" ht="10.5" customHeight="1" x14ac:dyDescent="0.2">
      <c r="A172" s="452"/>
      <c r="B172" s="563" t="s">
        <v>310</v>
      </c>
      <c r="C172" s="568"/>
      <c r="D172" s="569"/>
      <c r="E172" s="569"/>
      <c r="F172" s="570"/>
      <c r="G172" s="494"/>
    </row>
    <row r="173" spans="1:9" s="486" customFormat="1" ht="10.5" customHeight="1" x14ac:dyDescent="0.2">
      <c r="A173" s="452"/>
      <c r="B173" s="563" t="s">
        <v>311</v>
      </c>
      <c r="C173" s="568"/>
      <c r="D173" s="569"/>
      <c r="E173" s="569"/>
      <c r="F173" s="570"/>
      <c r="G173" s="494"/>
    </row>
    <row r="174" spans="1:9" s="486" customFormat="1" ht="10.5" customHeight="1" x14ac:dyDescent="0.2">
      <c r="A174" s="452"/>
      <c r="B174" s="563" t="s">
        <v>312</v>
      </c>
      <c r="C174" s="568"/>
      <c r="D174" s="569"/>
      <c r="E174" s="569"/>
      <c r="F174" s="570"/>
      <c r="G174" s="494"/>
    </row>
    <row r="175" spans="1:9" s="486" customFormat="1" ht="10.5" customHeight="1" x14ac:dyDescent="0.2">
      <c r="A175" s="452"/>
      <c r="B175" s="563" t="s">
        <v>313</v>
      </c>
      <c r="C175" s="568"/>
      <c r="D175" s="569"/>
      <c r="E175" s="569"/>
      <c r="F175" s="570"/>
      <c r="G175" s="571"/>
    </row>
    <row r="176" spans="1:9" ht="10.5" customHeight="1" x14ac:dyDescent="0.2">
      <c r="B176" s="269" t="s">
        <v>412</v>
      </c>
      <c r="C176" s="289"/>
      <c r="D176" s="290"/>
      <c r="E176" s="290"/>
      <c r="F176" s="179"/>
      <c r="G176" s="34"/>
      <c r="H176" s="5"/>
      <c r="I176" s="5"/>
    </row>
    <row r="177" spans="1:9" ht="10.5" customHeight="1" x14ac:dyDescent="0.2">
      <c r="B177" s="16" t="s">
        <v>100</v>
      </c>
      <c r="C177" s="289">
        <v>400.81</v>
      </c>
      <c r="D177" s="290"/>
      <c r="E177" s="290"/>
      <c r="F177" s="179"/>
      <c r="G177" s="34"/>
      <c r="H177" s="5"/>
      <c r="I177" s="5"/>
    </row>
    <row r="178" spans="1:9" ht="10.5" customHeight="1" x14ac:dyDescent="0.2">
      <c r="B178" s="16" t="s">
        <v>94</v>
      </c>
      <c r="C178" s="289"/>
      <c r="D178" s="290"/>
      <c r="E178" s="290"/>
      <c r="F178" s="179"/>
      <c r="G178" s="34"/>
      <c r="H178" s="5"/>
      <c r="I178" s="5"/>
    </row>
    <row r="179" spans="1:9" ht="10.5" customHeight="1" x14ac:dyDescent="0.2">
      <c r="B179" s="16" t="s">
        <v>92</v>
      </c>
      <c r="C179" s="289"/>
      <c r="D179" s="290"/>
      <c r="E179" s="290"/>
      <c r="F179" s="179"/>
      <c r="G179" s="34"/>
      <c r="H179" s="5"/>
      <c r="I179" s="5"/>
    </row>
    <row r="180" spans="1:9" ht="10.5" customHeight="1" x14ac:dyDescent="0.2">
      <c r="B180" s="16" t="s">
        <v>93</v>
      </c>
      <c r="C180" s="289"/>
      <c r="D180" s="290"/>
      <c r="E180" s="290"/>
      <c r="F180" s="179"/>
      <c r="G180" s="27"/>
      <c r="H180" s="5"/>
      <c r="I180" s="5"/>
    </row>
    <row r="181" spans="1:9" s="28" customFormat="1" ht="10.5" customHeight="1" x14ac:dyDescent="0.2">
      <c r="A181" s="24"/>
      <c r="B181" s="16" t="s">
        <v>303</v>
      </c>
      <c r="C181" s="289"/>
      <c r="D181" s="290"/>
      <c r="E181" s="290"/>
      <c r="F181" s="179"/>
      <c r="G181" s="34"/>
      <c r="H181" s="5"/>
    </row>
    <row r="182" spans="1:9" ht="10.5" customHeight="1" x14ac:dyDescent="0.2">
      <c r="B182" s="16" t="s">
        <v>123</v>
      </c>
      <c r="C182" s="289">
        <v>51.15</v>
      </c>
      <c r="D182" s="290"/>
      <c r="E182" s="290"/>
      <c r="F182" s="179">
        <v>-0.5128571428571429</v>
      </c>
      <c r="G182" s="34"/>
      <c r="H182" s="5"/>
      <c r="I182" s="5"/>
    </row>
    <row r="183" spans="1:9" ht="10.5" customHeight="1" x14ac:dyDescent="0.2">
      <c r="B183" s="16" t="s">
        <v>107</v>
      </c>
      <c r="C183" s="289"/>
      <c r="D183" s="290"/>
      <c r="E183" s="290"/>
      <c r="F183" s="179"/>
      <c r="G183" s="20"/>
      <c r="H183" s="5"/>
      <c r="I183" s="5"/>
    </row>
    <row r="184" spans="1:9" ht="10.5" customHeight="1" x14ac:dyDescent="0.2">
      <c r="B184" s="33" t="s">
        <v>110</v>
      </c>
      <c r="C184" s="289"/>
      <c r="D184" s="290"/>
      <c r="E184" s="290"/>
      <c r="F184" s="179"/>
      <c r="G184" s="34"/>
      <c r="H184" s="5"/>
      <c r="I184" s="5"/>
    </row>
    <row r="185" spans="1:9" ht="10.5" customHeight="1" x14ac:dyDescent="0.2">
      <c r="B185" s="33" t="s">
        <v>109</v>
      </c>
      <c r="C185" s="289"/>
      <c r="D185" s="290"/>
      <c r="E185" s="290"/>
      <c r="F185" s="179"/>
      <c r="G185" s="34"/>
      <c r="H185" s="5"/>
      <c r="I185" s="5"/>
    </row>
    <row r="186" spans="1:9" ht="10.5" customHeight="1" x14ac:dyDescent="0.2">
      <c r="B186" s="33" t="s">
        <v>111</v>
      </c>
      <c r="C186" s="289"/>
      <c r="D186" s="290"/>
      <c r="E186" s="290"/>
      <c r="F186" s="179"/>
      <c r="G186" s="34"/>
      <c r="H186" s="5"/>
      <c r="I186" s="5"/>
    </row>
    <row r="187" spans="1:9" ht="10.5" customHeight="1" x14ac:dyDescent="0.2">
      <c r="B187" s="33" t="s">
        <v>112</v>
      </c>
      <c r="C187" s="289"/>
      <c r="D187" s="290"/>
      <c r="E187" s="290"/>
      <c r="F187" s="179"/>
      <c r="G187" s="34"/>
      <c r="H187" s="5"/>
      <c r="I187" s="5"/>
    </row>
    <row r="188" spans="1:9" ht="10.5" customHeight="1" x14ac:dyDescent="0.2">
      <c r="B188" s="16" t="s">
        <v>256</v>
      </c>
      <c r="C188" s="289"/>
      <c r="D188" s="290"/>
      <c r="E188" s="290"/>
      <c r="F188" s="179"/>
      <c r="G188" s="47"/>
      <c r="H188" s="5"/>
      <c r="I188" s="5"/>
    </row>
    <row r="189" spans="1:9" s="28" customFormat="1" ht="10.5" customHeight="1" x14ac:dyDescent="0.2">
      <c r="A189" s="24"/>
      <c r="B189" s="16" t="s">
        <v>96</v>
      </c>
      <c r="C189" s="289"/>
      <c r="D189" s="290"/>
      <c r="E189" s="290"/>
      <c r="F189" s="179"/>
      <c r="G189" s="47"/>
      <c r="H189" s="5"/>
    </row>
    <row r="190" spans="1:9" s="28" customFormat="1" ht="10.5" customHeight="1" x14ac:dyDescent="0.2">
      <c r="A190" s="24"/>
      <c r="B190" s="16" t="s">
        <v>103</v>
      </c>
      <c r="C190" s="295"/>
      <c r="D190" s="296"/>
      <c r="E190" s="296"/>
      <c r="F190" s="190"/>
      <c r="G190" s="47"/>
      <c r="H190" s="5"/>
    </row>
    <row r="191" spans="1:9" s="28" customFormat="1" ht="10.5" customHeight="1" x14ac:dyDescent="0.2">
      <c r="A191" s="24"/>
      <c r="B191" s="16" t="s">
        <v>91</v>
      </c>
      <c r="C191" s="295">
        <v>5466.43</v>
      </c>
      <c r="D191" s="296"/>
      <c r="E191" s="296">
        <v>146.42000000000002</v>
      </c>
      <c r="F191" s="190"/>
      <c r="G191" s="47"/>
      <c r="H191" s="5"/>
    </row>
    <row r="192" spans="1:9" s="28" customFormat="1" ht="10.5" customHeight="1" x14ac:dyDescent="0.2">
      <c r="A192" s="24"/>
      <c r="B192" s="268" t="s">
        <v>255</v>
      </c>
      <c r="C192" s="295"/>
      <c r="D192" s="296"/>
      <c r="E192" s="296"/>
      <c r="F192" s="190"/>
      <c r="G192" s="47"/>
      <c r="H192" s="5"/>
    </row>
    <row r="193" spans="1:9" s="28" customFormat="1" ht="10.5" customHeight="1" x14ac:dyDescent="0.2">
      <c r="A193" s="24"/>
      <c r="B193" s="16" t="s">
        <v>411</v>
      </c>
      <c r="C193" s="295"/>
      <c r="D193" s="296"/>
      <c r="E193" s="296"/>
      <c r="F193" s="190"/>
      <c r="G193" s="47"/>
      <c r="H193" s="5"/>
    </row>
    <row r="194" spans="1:9" s="28" customFormat="1" ht="10.5" customHeight="1" x14ac:dyDescent="0.2">
      <c r="A194" s="24"/>
      <c r="B194" s="16" t="s">
        <v>97</v>
      </c>
      <c r="C194" s="295"/>
      <c r="D194" s="296"/>
      <c r="E194" s="296"/>
      <c r="F194" s="190"/>
      <c r="G194" s="47"/>
      <c r="H194" s="5"/>
    </row>
    <row r="195" spans="1:9" s="28" customFormat="1" ht="10.5" customHeight="1" x14ac:dyDescent="0.2">
      <c r="A195" s="24"/>
      <c r="B195" s="16" t="s">
        <v>374</v>
      </c>
      <c r="C195" s="295"/>
      <c r="D195" s="296"/>
      <c r="E195" s="296"/>
      <c r="F195" s="190"/>
      <c r="G195" s="47"/>
      <c r="H195" s="5"/>
    </row>
    <row r="196" spans="1:9" s="28" customFormat="1" ht="10.5" customHeight="1" x14ac:dyDescent="0.2">
      <c r="A196" s="24"/>
      <c r="B196" s="574" t="s">
        <v>460</v>
      </c>
      <c r="C196" s="295"/>
      <c r="D196" s="296"/>
      <c r="E196" s="296"/>
      <c r="F196" s="190"/>
      <c r="G196" s="47"/>
      <c r="H196" s="5"/>
    </row>
    <row r="197" spans="1:9" s="28" customFormat="1" ht="10.5" customHeight="1" x14ac:dyDescent="0.2">
      <c r="A197" s="24"/>
      <c r="B197" s="16" t="s">
        <v>489</v>
      </c>
      <c r="C197" s="295"/>
      <c r="D197" s="296"/>
      <c r="E197" s="296"/>
      <c r="F197" s="190"/>
      <c r="G197" s="47"/>
      <c r="H197" s="5"/>
    </row>
    <row r="198" spans="1:9" s="28" customFormat="1" ht="10.5" customHeight="1" x14ac:dyDescent="0.2">
      <c r="A198" s="24"/>
      <c r="B198" s="574" t="s">
        <v>487</v>
      </c>
      <c r="C198" s="295"/>
      <c r="D198" s="296"/>
      <c r="E198" s="296"/>
      <c r="F198" s="190"/>
      <c r="G198" s="47"/>
      <c r="H198" s="5"/>
    </row>
    <row r="199" spans="1:9" s="28" customFormat="1" ht="10.5" customHeight="1" x14ac:dyDescent="0.2">
      <c r="A199" s="24"/>
      <c r="B199" s="16" t="s">
        <v>99</v>
      </c>
      <c r="C199" s="295">
        <v>151.5</v>
      </c>
      <c r="D199" s="296"/>
      <c r="E199" s="296"/>
      <c r="F199" s="190"/>
      <c r="G199" s="47"/>
      <c r="H199" s="5"/>
    </row>
    <row r="200" spans="1:9" s="28" customFormat="1" ht="10.5" customHeight="1" x14ac:dyDescent="0.2">
      <c r="A200" s="24"/>
      <c r="B200" s="16" t="s">
        <v>98</v>
      </c>
      <c r="C200" s="295"/>
      <c r="D200" s="296"/>
      <c r="E200" s="296"/>
      <c r="F200" s="190"/>
      <c r="G200" s="47"/>
      <c r="H200" s="5"/>
    </row>
    <row r="201" spans="1:9" s="28" customFormat="1" ht="10.5" customHeight="1" x14ac:dyDescent="0.2">
      <c r="A201" s="24"/>
      <c r="B201" s="16" t="s">
        <v>279</v>
      </c>
      <c r="C201" s="295">
        <v>-18888</v>
      </c>
      <c r="D201" s="296"/>
      <c r="E201" s="296">
        <v>-36</v>
      </c>
      <c r="F201" s="190"/>
      <c r="G201" s="47"/>
      <c r="H201" s="5"/>
    </row>
    <row r="202" spans="1:9" s="28" customFormat="1" ht="11.25" customHeight="1" x14ac:dyDescent="0.2">
      <c r="A202" s="24"/>
      <c r="B202" s="35" t="s">
        <v>245</v>
      </c>
      <c r="C202" s="297">
        <v>379172.23999999987</v>
      </c>
      <c r="D202" s="298"/>
      <c r="E202" s="298">
        <v>241.42000000000002</v>
      </c>
      <c r="F202" s="180">
        <v>0.36917952734643378</v>
      </c>
      <c r="G202" s="47"/>
    </row>
    <row r="203" spans="1:9" ht="10.5" customHeight="1" x14ac:dyDescent="0.2">
      <c r="B203" s="31" t="s">
        <v>278</v>
      </c>
      <c r="C203" s="297"/>
      <c r="D203" s="298"/>
      <c r="E203" s="298"/>
      <c r="F203" s="180"/>
      <c r="G203" s="47"/>
      <c r="H203" s="5"/>
      <c r="I203" s="5"/>
    </row>
    <row r="204" spans="1:9" ht="10.5" customHeight="1" x14ac:dyDescent="0.2">
      <c r="B204" s="16" t="s">
        <v>22</v>
      </c>
      <c r="C204" s="295">
        <v>8375059.8900000015</v>
      </c>
      <c r="D204" s="296">
        <v>546068.53</v>
      </c>
      <c r="E204" s="296">
        <v>8067.65</v>
      </c>
      <c r="F204" s="190">
        <v>0.21659725952670117</v>
      </c>
      <c r="G204" s="47"/>
      <c r="H204" s="5"/>
      <c r="I204" s="5"/>
    </row>
    <row r="205" spans="1:9" ht="10.5" customHeight="1" x14ac:dyDescent="0.2">
      <c r="B205" s="16" t="s">
        <v>104</v>
      </c>
      <c r="C205" s="295">
        <v>7203192.9400000004</v>
      </c>
      <c r="D205" s="296">
        <v>3500563.4</v>
      </c>
      <c r="E205" s="296">
        <v>10624.460000000001</v>
      </c>
      <c r="F205" s="190">
        <v>0.20180088784896144</v>
      </c>
      <c r="G205" s="47"/>
      <c r="H205" s="5"/>
      <c r="I205" s="5"/>
    </row>
    <row r="206" spans="1:9" ht="10.5" customHeight="1" x14ac:dyDescent="0.2">
      <c r="B206" s="33" t="s">
        <v>106</v>
      </c>
      <c r="C206" s="295">
        <v>7186579.4899999993</v>
      </c>
      <c r="D206" s="296">
        <v>3498571.86</v>
      </c>
      <c r="E206" s="296">
        <v>10601.420000000002</v>
      </c>
      <c r="F206" s="190">
        <v>0.20207808759411749</v>
      </c>
      <c r="G206" s="47"/>
      <c r="H206" s="5"/>
      <c r="I206" s="5"/>
    </row>
    <row r="207" spans="1:9" ht="10.5" customHeight="1" x14ac:dyDescent="0.2">
      <c r="B207" s="33" t="s">
        <v>304</v>
      </c>
      <c r="C207" s="295">
        <v>2310540.44</v>
      </c>
      <c r="D207" s="296">
        <v>2137632.6999999997</v>
      </c>
      <c r="E207" s="296">
        <v>4071.7400000000002</v>
      </c>
      <c r="F207" s="190">
        <v>0.20626631671129192</v>
      </c>
      <c r="G207" s="47"/>
      <c r="H207" s="5"/>
      <c r="I207" s="5"/>
    </row>
    <row r="208" spans="1:9" ht="10.5" customHeight="1" x14ac:dyDescent="0.2">
      <c r="B208" s="33" t="s">
        <v>305</v>
      </c>
      <c r="C208" s="295"/>
      <c r="D208" s="296"/>
      <c r="E208" s="296"/>
      <c r="F208" s="190"/>
      <c r="G208" s="47"/>
      <c r="H208" s="5"/>
      <c r="I208" s="5"/>
    </row>
    <row r="209" spans="2:9" ht="10.5" customHeight="1" x14ac:dyDescent="0.2">
      <c r="B209" s="33" t="s">
        <v>306</v>
      </c>
      <c r="C209" s="295">
        <v>957556.04</v>
      </c>
      <c r="D209" s="296">
        <v>952584.76</v>
      </c>
      <c r="E209" s="296">
        <v>1385.25</v>
      </c>
      <c r="F209" s="190">
        <v>0.20048654533305998</v>
      </c>
      <c r="G209" s="47"/>
      <c r="H209" s="5"/>
      <c r="I209" s="5"/>
    </row>
    <row r="210" spans="2:9" ht="10.5" customHeight="1" x14ac:dyDescent="0.2">
      <c r="B210" s="33" t="s">
        <v>307</v>
      </c>
      <c r="C210" s="295">
        <v>477022.32999999967</v>
      </c>
      <c r="D210" s="296">
        <v>13507.179999999998</v>
      </c>
      <c r="E210" s="296">
        <v>621.94000000000017</v>
      </c>
      <c r="F210" s="190">
        <v>0.14619014140008479</v>
      </c>
      <c r="G210" s="47"/>
      <c r="H210" s="5"/>
      <c r="I210" s="5"/>
    </row>
    <row r="211" spans="2:9" ht="10.5" customHeight="1" x14ac:dyDescent="0.2">
      <c r="B211" s="33" t="s">
        <v>308</v>
      </c>
      <c r="C211" s="295">
        <v>2654569.8200000003</v>
      </c>
      <c r="D211" s="296">
        <v>293170.45999999996</v>
      </c>
      <c r="E211" s="296">
        <v>3274.6800000000003</v>
      </c>
      <c r="F211" s="190">
        <v>0.19002246494415753</v>
      </c>
      <c r="G211" s="47"/>
      <c r="H211" s="5"/>
      <c r="I211" s="5"/>
    </row>
    <row r="212" spans="2:9" ht="10.5" customHeight="1" x14ac:dyDescent="0.2">
      <c r="B212" s="33" t="s">
        <v>309</v>
      </c>
      <c r="C212" s="295">
        <v>786890.8600000001</v>
      </c>
      <c r="D212" s="296">
        <v>101676.76000000004</v>
      </c>
      <c r="E212" s="296">
        <v>1247.81</v>
      </c>
      <c r="F212" s="190">
        <v>0.27224557493007162</v>
      </c>
      <c r="G212" s="47"/>
      <c r="H212" s="5"/>
      <c r="I212" s="5"/>
    </row>
    <row r="213" spans="2:9" ht="10.5" customHeight="1" x14ac:dyDescent="0.2">
      <c r="B213" s="33" t="s">
        <v>105</v>
      </c>
      <c r="C213" s="295">
        <v>16613.450000000004</v>
      </c>
      <c r="D213" s="296">
        <v>1991.54</v>
      </c>
      <c r="E213" s="296">
        <v>23.04</v>
      </c>
      <c r="F213" s="190">
        <v>9.2792422423574772E-2</v>
      </c>
      <c r="G213" s="47"/>
      <c r="H213" s="5"/>
      <c r="I213" s="5"/>
    </row>
    <row r="214" spans="2:9" ht="10.5" customHeight="1" x14ac:dyDescent="0.2">
      <c r="B214" s="16" t="s">
        <v>116</v>
      </c>
      <c r="C214" s="295">
        <v>9615.4900000000016</v>
      </c>
      <c r="D214" s="296"/>
      <c r="E214" s="296"/>
      <c r="F214" s="190">
        <v>-0.33362971381842266</v>
      </c>
      <c r="G214" s="47"/>
      <c r="H214" s="5"/>
      <c r="I214" s="5"/>
    </row>
    <row r="215" spans="2:9" ht="10.5" customHeight="1" x14ac:dyDescent="0.2">
      <c r="B215" s="16" t="s">
        <v>117</v>
      </c>
      <c r="C215" s="295">
        <v>13888.82</v>
      </c>
      <c r="D215" s="296"/>
      <c r="E215" s="296"/>
      <c r="F215" s="190">
        <v>5.5369429679752669E-2</v>
      </c>
      <c r="G215" s="47"/>
      <c r="H215" s="5"/>
      <c r="I215" s="5"/>
    </row>
    <row r="216" spans="2:9" ht="10.5" customHeight="1" x14ac:dyDescent="0.2">
      <c r="B216" s="16" t="s">
        <v>118</v>
      </c>
      <c r="C216" s="295">
        <v>43</v>
      </c>
      <c r="D216" s="296"/>
      <c r="E216" s="296"/>
      <c r="F216" s="190"/>
      <c r="G216" s="47"/>
      <c r="H216" s="5"/>
      <c r="I216" s="5"/>
    </row>
    <row r="217" spans="2:9" ht="10.5" customHeight="1" x14ac:dyDescent="0.2">
      <c r="B217" s="16" t="s">
        <v>100</v>
      </c>
      <c r="C217" s="295">
        <v>45801.219999999994</v>
      </c>
      <c r="D217" s="296"/>
      <c r="E217" s="296">
        <v>212.95</v>
      </c>
      <c r="F217" s="190">
        <v>-8.8500465986748766E-2</v>
      </c>
      <c r="G217" s="20"/>
      <c r="H217" s="5"/>
      <c r="I217" s="5"/>
    </row>
    <row r="218" spans="2:9" ht="10.5" customHeight="1" x14ac:dyDescent="0.2">
      <c r="B218" s="16" t="s">
        <v>107</v>
      </c>
      <c r="C218" s="295">
        <v>1907653.7699999996</v>
      </c>
      <c r="D218" s="296">
        <v>1907653.7699999996</v>
      </c>
      <c r="E218" s="296">
        <v>2349.0099999999998</v>
      </c>
      <c r="F218" s="190">
        <v>0.32626167357728275</v>
      </c>
      <c r="G218" s="47"/>
      <c r="H218" s="5"/>
      <c r="I218" s="5"/>
    </row>
    <row r="219" spans="2:9" ht="10.5" customHeight="1" x14ac:dyDescent="0.2">
      <c r="B219" s="33" t="s">
        <v>110</v>
      </c>
      <c r="C219" s="289">
        <v>465780.29999999993</v>
      </c>
      <c r="D219" s="290">
        <v>465780.29999999993</v>
      </c>
      <c r="E219" s="290">
        <v>718.14</v>
      </c>
      <c r="F219" s="179">
        <v>0.31970765850697913</v>
      </c>
      <c r="G219" s="47"/>
      <c r="H219" s="5"/>
      <c r="I219" s="5"/>
    </row>
    <row r="220" spans="2:9" ht="10.5" customHeight="1" x14ac:dyDescent="0.2">
      <c r="B220" s="33" t="s">
        <v>109</v>
      </c>
      <c r="C220" s="295">
        <v>1437473.4699999997</v>
      </c>
      <c r="D220" s="296">
        <v>1437473.4699999997</v>
      </c>
      <c r="E220" s="296">
        <v>1630.87</v>
      </c>
      <c r="F220" s="190">
        <v>0.32635534519166409</v>
      </c>
      <c r="G220" s="47"/>
      <c r="H220" s="5"/>
      <c r="I220" s="5"/>
    </row>
    <row r="221" spans="2:9" ht="10.5" customHeight="1" x14ac:dyDescent="0.2">
      <c r="B221" s="33" t="s">
        <v>112</v>
      </c>
      <c r="C221" s="295">
        <v>4400</v>
      </c>
      <c r="D221" s="296">
        <v>4400</v>
      </c>
      <c r="E221" s="296"/>
      <c r="F221" s="190"/>
      <c r="G221" s="47"/>
      <c r="H221" s="5"/>
      <c r="I221" s="5"/>
    </row>
    <row r="222" spans="2:9" ht="10.5" customHeight="1" x14ac:dyDescent="0.2">
      <c r="B222" s="33" t="s">
        <v>111</v>
      </c>
      <c r="C222" s="295"/>
      <c r="D222" s="296"/>
      <c r="E222" s="296"/>
      <c r="F222" s="190"/>
      <c r="G222" s="47"/>
      <c r="H222" s="5"/>
      <c r="I222" s="5"/>
    </row>
    <row r="223" spans="2:9" ht="10.5" customHeight="1" x14ac:dyDescent="0.2">
      <c r="B223" s="269" t="s">
        <v>411</v>
      </c>
      <c r="C223" s="295"/>
      <c r="D223" s="296"/>
      <c r="E223" s="296"/>
      <c r="F223" s="190"/>
      <c r="G223" s="47"/>
      <c r="H223" s="5"/>
      <c r="I223" s="5"/>
    </row>
    <row r="224" spans="2:9" ht="10.5" customHeight="1" x14ac:dyDescent="0.2">
      <c r="B224" s="16" t="s">
        <v>97</v>
      </c>
      <c r="C224" s="295"/>
      <c r="D224" s="296"/>
      <c r="E224" s="296"/>
      <c r="F224" s="190"/>
      <c r="G224" s="47"/>
      <c r="H224" s="5"/>
      <c r="I224" s="5"/>
    </row>
    <row r="225" spans="1:9" ht="10.5" customHeight="1" x14ac:dyDescent="0.2">
      <c r="B225" s="16" t="s">
        <v>103</v>
      </c>
      <c r="C225" s="295"/>
      <c r="D225" s="296"/>
      <c r="E225" s="296"/>
      <c r="F225" s="190"/>
      <c r="G225" s="47"/>
      <c r="H225" s="5"/>
      <c r="I225" s="5"/>
    </row>
    <row r="226" spans="1:9" ht="10.5" customHeight="1" x14ac:dyDescent="0.2">
      <c r="B226" s="16" t="s">
        <v>96</v>
      </c>
      <c r="C226" s="295"/>
      <c r="D226" s="296"/>
      <c r="E226" s="296"/>
      <c r="F226" s="190"/>
      <c r="G226" s="47"/>
      <c r="H226" s="5"/>
      <c r="I226" s="5"/>
    </row>
    <row r="227" spans="1:9" ht="10.5" customHeight="1" x14ac:dyDescent="0.2">
      <c r="B227" s="16" t="s">
        <v>115</v>
      </c>
      <c r="C227" s="295">
        <v>1531.85</v>
      </c>
      <c r="D227" s="296"/>
      <c r="E227" s="296"/>
      <c r="F227" s="190">
        <v>-0.33610848668186433</v>
      </c>
      <c r="G227" s="47"/>
      <c r="H227" s="5"/>
      <c r="I227" s="5"/>
    </row>
    <row r="228" spans="1:9" ht="10.5" customHeight="1" x14ac:dyDescent="0.2">
      <c r="B228" s="16" t="s">
        <v>114</v>
      </c>
      <c r="C228" s="295">
        <v>713.25</v>
      </c>
      <c r="D228" s="296"/>
      <c r="E228" s="296"/>
      <c r="F228" s="190">
        <v>-0.62476325757575757</v>
      </c>
      <c r="G228" s="47"/>
      <c r="H228" s="5"/>
      <c r="I228" s="5"/>
    </row>
    <row r="229" spans="1:9" ht="10.5" customHeight="1" x14ac:dyDescent="0.2">
      <c r="B229" s="16" t="s">
        <v>123</v>
      </c>
      <c r="C229" s="295">
        <v>1066.0700000000002</v>
      </c>
      <c r="D229" s="296"/>
      <c r="E229" s="296"/>
      <c r="F229" s="190">
        <v>-5.9637640251217205E-2</v>
      </c>
      <c r="G229" s="47"/>
      <c r="H229" s="5"/>
      <c r="I229" s="5"/>
    </row>
    <row r="230" spans="1:9" ht="10.5" customHeight="1" x14ac:dyDescent="0.2">
      <c r="B230" s="16" t="s">
        <v>95</v>
      </c>
      <c r="C230" s="295">
        <v>8344.4</v>
      </c>
      <c r="D230" s="296">
        <v>6614.8</v>
      </c>
      <c r="E230" s="296"/>
      <c r="F230" s="190">
        <v>0.50041356492969391</v>
      </c>
      <c r="G230" s="47"/>
      <c r="H230" s="5"/>
      <c r="I230" s="5"/>
    </row>
    <row r="231" spans="1:9" ht="10.5" customHeight="1" x14ac:dyDescent="0.2">
      <c r="B231" s="16" t="s">
        <v>381</v>
      </c>
      <c r="C231" s="295">
        <v>101006</v>
      </c>
      <c r="D231" s="296"/>
      <c r="E231" s="296">
        <v>105</v>
      </c>
      <c r="F231" s="190">
        <v>0.22361405773928089</v>
      </c>
      <c r="G231" s="47"/>
      <c r="H231" s="5"/>
      <c r="I231" s="5"/>
    </row>
    <row r="232" spans="1:9" s="486" customFormat="1" ht="10.5" customHeight="1" x14ac:dyDescent="0.2">
      <c r="A232" s="452"/>
      <c r="B232" s="563" t="s">
        <v>310</v>
      </c>
      <c r="C232" s="564"/>
      <c r="D232" s="565"/>
      <c r="E232" s="565"/>
      <c r="F232" s="566"/>
      <c r="G232" s="567"/>
    </row>
    <row r="233" spans="1:9" s="486" customFormat="1" ht="10.5" customHeight="1" x14ac:dyDescent="0.2">
      <c r="A233" s="452"/>
      <c r="B233" s="563" t="s">
        <v>311</v>
      </c>
      <c r="C233" s="564"/>
      <c r="D233" s="565"/>
      <c r="E233" s="565"/>
      <c r="F233" s="566"/>
      <c r="G233" s="567"/>
    </row>
    <row r="234" spans="1:9" s="486" customFormat="1" ht="10.5" customHeight="1" x14ac:dyDescent="0.2">
      <c r="A234" s="452"/>
      <c r="B234" s="563" t="s">
        <v>312</v>
      </c>
      <c r="C234" s="564"/>
      <c r="D234" s="565"/>
      <c r="E234" s="565"/>
      <c r="F234" s="566"/>
      <c r="G234" s="567"/>
    </row>
    <row r="235" spans="1:9" s="486" customFormat="1" ht="13.5" customHeight="1" x14ac:dyDescent="0.2">
      <c r="A235" s="452"/>
      <c r="B235" s="563" t="s">
        <v>313</v>
      </c>
      <c r="C235" s="564"/>
      <c r="D235" s="565"/>
      <c r="E235" s="565"/>
      <c r="F235" s="566"/>
      <c r="G235" s="567"/>
    </row>
    <row r="236" spans="1:9" ht="10.5" customHeight="1" x14ac:dyDescent="0.2">
      <c r="B236" s="269" t="s">
        <v>412</v>
      </c>
      <c r="C236" s="295"/>
      <c r="D236" s="296"/>
      <c r="E236" s="296"/>
      <c r="F236" s="190"/>
      <c r="G236" s="47"/>
      <c r="H236" s="5"/>
      <c r="I236" s="5"/>
    </row>
    <row r="237" spans="1:9" ht="10.5" customHeight="1" x14ac:dyDescent="0.2">
      <c r="B237" s="16" t="s">
        <v>94</v>
      </c>
      <c r="C237" s="295">
        <v>193.5</v>
      </c>
      <c r="D237" s="296"/>
      <c r="E237" s="296"/>
      <c r="F237" s="190"/>
      <c r="G237" s="47"/>
      <c r="H237" s="5"/>
      <c r="I237" s="5"/>
    </row>
    <row r="238" spans="1:9" ht="10.5" customHeight="1" x14ac:dyDescent="0.2">
      <c r="B238" s="16" t="s">
        <v>92</v>
      </c>
      <c r="C238" s="295"/>
      <c r="D238" s="296"/>
      <c r="E238" s="296"/>
      <c r="F238" s="190"/>
      <c r="G238" s="47"/>
      <c r="H238" s="5"/>
      <c r="I238" s="5"/>
    </row>
    <row r="239" spans="1:9" ht="10.5" customHeight="1" x14ac:dyDescent="0.2">
      <c r="B239" s="16" t="s">
        <v>93</v>
      </c>
      <c r="C239" s="295">
        <v>182.75</v>
      </c>
      <c r="D239" s="296"/>
      <c r="E239" s="296"/>
      <c r="F239" s="190"/>
      <c r="G239" s="47"/>
      <c r="H239" s="5"/>
      <c r="I239" s="5"/>
    </row>
    <row r="240" spans="1:9" ht="10.5" customHeight="1" x14ac:dyDescent="0.2">
      <c r="B240" s="16" t="s">
        <v>91</v>
      </c>
      <c r="C240" s="295">
        <v>54228.03</v>
      </c>
      <c r="D240" s="296">
        <v>3095.36</v>
      </c>
      <c r="E240" s="296">
        <v>746.42000000000007</v>
      </c>
      <c r="F240" s="190">
        <v>0.24286222109357958</v>
      </c>
      <c r="G240" s="47"/>
      <c r="H240" s="5"/>
      <c r="I240" s="5"/>
    </row>
    <row r="241" spans="1:9" ht="10.5" customHeight="1" x14ac:dyDescent="0.2">
      <c r="B241" s="16" t="s">
        <v>252</v>
      </c>
      <c r="C241" s="295"/>
      <c r="D241" s="296"/>
      <c r="E241" s="296"/>
      <c r="F241" s="190"/>
      <c r="G241" s="47"/>
      <c r="H241" s="5"/>
      <c r="I241" s="5"/>
    </row>
    <row r="242" spans="1:9" ht="10.5" customHeight="1" x14ac:dyDescent="0.2">
      <c r="B242" s="16" t="s">
        <v>177</v>
      </c>
      <c r="C242" s="295"/>
      <c r="D242" s="296"/>
      <c r="E242" s="296"/>
      <c r="F242" s="190"/>
      <c r="G242" s="47"/>
      <c r="H242" s="5"/>
      <c r="I242" s="5"/>
    </row>
    <row r="243" spans="1:9" ht="10.5" customHeight="1" x14ac:dyDescent="0.2">
      <c r="B243" s="16" t="s">
        <v>303</v>
      </c>
      <c r="C243" s="295"/>
      <c r="D243" s="296"/>
      <c r="E243" s="296"/>
      <c r="F243" s="190"/>
      <c r="G243" s="47"/>
      <c r="H243" s="5"/>
      <c r="I243" s="5"/>
    </row>
    <row r="244" spans="1:9" ht="10.5" customHeight="1" x14ac:dyDescent="0.2">
      <c r="B244" s="268" t="s">
        <v>255</v>
      </c>
      <c r="C244" s="295"/>
      <c r="D244" s="296"/>
      <c r="E244" s="296"/>
      <c r="F244" s="190"/>
      <c r="G244" s="47"/>
      <c r="H244" s="5"/>
      <c r="I244" s="5"/>
    </row>
    <row r="245" spans="1:9" ht="10.5" customHeight="1" x14ac:dyDescent="0.2">
      <c r="B245" s="16" t="s">
        <v>374</v>
      </c>
      <c r="C245" s="295">
        <v>30</v>
      </c>
      <c r="D245" s="296"/>
      <c r="E245" s="296"/>
      <c r="F245" s="190">
        <v>0</v>
      </c>
      <c r="G245" s="117"/>
      <c r="H245" s="5"/>
      <c r="I245" s="5"/>
    </row>
    <row r="246" spans="1:9" ht="10.5" customHeight="1" x14ac:dyDescent="0.2">
      <c r="B246" s="574" t="s">
        <v>460</v>
      </c>
      <c r="C246" s="295"/>
      <c r="D246" s="296"/>
      <c r="E246" s="296"/>
      <c r="F246" s="190"/>
      <c r="G246" s="117"/>
      <c r="H246" s="5"/>
      <c r="I246" s="5"/>
    </row>
    <row r="247" spans="1:9" ht="10.5" hidden="1" customHeight="1" x14ac:dyDescent="0.2">
      <c r="B247" s="579"/>
      <c r="C247" s="295"/>
      <c r="D247" s="296"/>
      <c r="E247" s="296"/>
      <c r="F247" s="190"/>
      <c r="G247" s="117"/>
      <c r="H247" s="5"/>
      <c r="I247" s="5"/>
    </row>
    <row r="248" spans="1:9" ht="10.5" customHeight="1" x14ac:dyDescent="0.2">
      <c r="B248" s="16" t="s">
        <v>99</v>
      </c>
      <c r="C248" s="295">
        <v>1711.5</v>
      </c>
      <c r="D248" s="296">
        <v>520</v>
      </c>
      <c r="E248" s="296"/>
      <c r="F248" s="190">
        <v>0.39714285714285724</v>
      </c>
      <c r="G248" s="47"/>
      <c r="H248" s="5"/>
      <c r="I248" s="5"/>
    </row>
    <row r="249" spans="1:9" ht="13.5" customHeight="1" x14ac:dyDescent="0.2">
      <c r="A249" s="24"/>
      <c r="B249" s="16" t="s">
        <v>98</v>
      </c>
      <c r="C249" s="295"/>
      <c r="D249" s="296"/>
      <c r="E249" s="296"/>
      <c r="F249" s="190"/>
      <c r="G249" s="266"/>
      <c r="H249" s="5"/>
      <c r="I249" s="28"/>
    </row>
    <row r="250" spans="1:9" s="28" customFormat="1" ht="12.75" customHeight="1" x14ac:dyDescent="0.2">
      <c r="A250" s="24"/>
      <c r="B250" s="16" t="s">
        <v>279</v>
      </c>
      <c r="C250" s="295">
        <v>-639403</v>
      </c>
      <c r="D250" s="296">
        <v>-2606</v>
      </c>
      <c r="E250" s="296">
        <v>-697</v>
      </c>
      <c r="F250" s="190"/>
      <c r="G250" s="266"/>
      <c r="H250" s="267"/>
      <c r="I250" s="47"/>
    </row>
    <row r="251" spans="1:9" s="28" customFormat="1" ht="15" customHeight="1" x14ac:dyDescent="0.2">
      <c r="A251" s="24"/>
      <c r="B251" s="263" t="s">
        <v>253</v>
      </c>
      <c r="C251" s="299">
        <v>17084949.479999997</v>
      </c>
      <c r="D251" s="300">
        <v>5961924.8599999985</v>
      </c>
      <c r="E251" s="300">
        <v>21408.49</v>
      </c>
      <c r="F251" s="234">
        <v>0.19925162181677991</v>
      </c>
      <c r="G251" s="266"/>
      <c r="H251" s="267"/>
      <c r="I251" s="47"/>
    </row>
    <row r="252" spans="1:9" s="28" customFormat="1" ht="11.25" customHeight="1" x14ac:dyDescent="0.2">
      <c r="A252" s="24"/>
      <c r="B252" s="265" t="s">
        <v>238</v>
      </c>
      <c r="C252" s="266"/>
      <c r="D252" s="266"/>
      <c r="E252" s="266"/>
      <c r="F252" s="266"/>
      <c r="G252" s="266"/>
      <c r="H252" s="267"/>
      <c r="I252" s="47"/>
    </row>
    <row r="253" spans="1:9" s="28" customFormat="1" ht="11.25" customHeight="1" x14ac:dyDescent="0.2">
      <c r="A253" s="24"/>
      <c r="B253" s="265" t="s">
        <v>249</v>
      </c>
      <c r="C253" s="266"/>
      <c r="D253" s="266"/>
      <c r="E253" s="266"/>
      <c r="F253" s="266"/>
      <c r="G253" s="266"/>
      <c r="H253" s="267"/>
      <c r="I253" s="47"/>
    </row>
    <row r="254" spans="1:9" s="28" customFormat="1" ht="11.25" customHeight="1" x14ac:dyDescent="0.2">
      <c r="A254" s="24"/>
      <c r="B254" s="265" t="s">
        <v>251</v>
      </c>
      <c r="C254" s="266"/>
      <c r="D254" s="266"/>
      <c r="E254" s="266"/>
      <c r="F254" s="266"/>
      <c r="G254" s="266"/>
      <c r="H254" s="267"/>
      <c r="I254" s="47"/>
    </row>
    <row r="255" spans="1:9" s="28" customFormat="1" ht="11.25" customHeight="1" x14ac:dyDescent="0.2">
      <c r="A255" s="24"/>
      <c r="B255" s="265" t="s">
        <v>376</v>
      </c>
      <c r="C255" s="266"/>
      <c r="D255" s="266"/>
      <c r="E255" s="266"/>
      <c r="F255" s="266"/>
      <c r="G255" s="266"/>
      <c r="H255" s="267"/>
      <c r="I255" s="47"/>
    </row>
    <row r="256" spans="1:9" s="28" customFormat="1" ht="11.25" customHeight="1" x14ac:dyDescent="0.2">
      <c r="A256" s="24"/>
      <c r="B256" s="265" t="s">
        <v>282</v>
      </c>
      <c r="C256" s="266"/>
      <c r="D256" s="266"/>
      <c r="E256" s="266"/>
      <c r="F256" s="266"/>
      <c r="G256" s="8"/>
      <c r="H256" s="267"/>
      <c r="I256" s="47"/>
    </row>
    <row r="257" spans="1:9" x14ac:dyDescent="0.2">
      <c r="B257" s="265"/>
      <c r="C257" s="266"/>
      <c r="D257" s="266"/>
      <c r="E257" s="266"/>
      <c r="F257" s="266"/>
      <c r="H257" s="8"/>
      <c r="I257" s="8"/>
    </row>
    <row r="258" spans="1:9" ht="15" customHeight="1" x14ac:dyDescent="0.2">
      <c r="B258" s="265"/>
      <c r="C258" s="266"/>
      <c r="D258" s="266"/>
      <c r="E258" s="266"/>
      <c r="F258" s="266"/>
      <c r="G258" s="15"/>
    </row>
    <row r="259" spans="1:9" ht="15.75" x14ac:dyDescent="0.25">
      <c r="B259" s="7" t="s">
        <v>288</v>
      </c>
      <c r="C259" s="8"/>
      <c r="D259" s="8"/>
      <c r="E259" s="8"/>
      <c r="F259" s="8"/>
      <c r="G259" s="20"/>
      <c r="H259" s="5"/>
      <c r="I259" s="5"/>
    </row>
    <row r="260" spans="1:9" ht="14.25" customHeight="1" x14ac:dyDescent="0.2">
      <c r="B260" s="9"/>
      <c r="C260" s="10" t="str">
        <f>$C$3</f>
        <v>MOIS DE JUILLET 2024</v>
      </c>
      <c r="D260" s="11"/>
      <c r="G260" s="23"/>
      <c r="H260" s="5"/>
      <c r="I260" s="5"/>
    </row>
    <row r="261" spans="1:9" ht="12" customHeight="1" x14ac:dyDescent="0.2">
      <c r="B261" s="12" t="str">
        <f>B4</f>
        <v xml:space="preserve">             V - ASSURANCE ACCIDENTS DU TRAVAIL : DEPENSES en milliers d'euros</v>
      </c>
      <c r="C261" s="13"/>
      <c r="D261" s="13"/>
      <c r="E261" s="13"/>
      <c r="F261" s="14"/>
      <c r="G261" s="27"/>
      <c r="H261" s="5"/>
      <c r="I261" s="5"/>
    </row>
    <row r="262" spans="1:9" x14ac:dyDescent="0.2">
      <c r="A262" s="24"/>
      <c r="B262" s="16" t="s">
        <v>4</v>
      </c>
      <c r="C262" s="18" t="s">
        <v>6</v>
      </c>
      <c r="D262" s="219" t="s">
        <v>3</v>
      </c>
      <c r="E262" s="219" t="s">
        <v>237</v>
      </c>
      <c r="F262" s="19" t="str">
        <f>Maladie_mnt!$H$5</f>
        <v>GAM</v>
      </c>
      <c r="G262" s="20"/>
      <c r="H262" s="28"/>
      <c r="I262" s="28"/>
    </row>
    <row r="263" spans="1:9" s="28" customFormat="1" ht="18" customHeight="1" x14ac:dyDescent="0.2">
      <c r="A263" s="6"/>
      <c r="B263" s="21"/>
      <c r="C263" s="44"/>
      <c r="D263" s="220" t="s">
        <v>241</v>
      </c>
      <c r="E263" s="220" t="s">
        <v>239</v>
      </c>
      <c r="F263" s="22" t="str">
        <f>Maladie_mnt!$H$6</f>
        <v>en %</v>
      </c>
      <c r="G263" s="20"/>
      <c r="H263" s="5"/>
      <c r="I263" s="5"/>
    </row>
    <row r="264" spans="1:9" ht="12.75" x14ac:dyDescent="0.2">
      <c r="B264" s="52" t="s">
        <v>163</v>
      </c>
      <c r="C264" s="303"/>
      <c r="D264" s="304"/>
      <c r="E264" s="304"/>
      <c r="F264" s="237"/>
      <c r="G264" s="27"/>
      <c r="H264" s="5"/>
      <c r="I264" s="5"/>
    </row>
    <row r="265" spans="1:9" ht="12" x14ac:dyDescent="0.2">
      <c r="A265" s="54"/>
      <c r="B265" s="31" t="s">
        <v>124</v>
      </c>
      <c r="C265" s="303"/>
      <c r="D265" s="304"/>
      <c r="E265" s="304"/>
      <c r="F265" s="237"/>
      <c r="G265" s="27"/>
      <c r="H265" s="28"/>
      <c r="I265" s="28"/>
    </row>
    <row r="266" spans="1:9" s="28" customFormat="1" ht="10.5" customHeight="1" x14ac:dyDescent="0.2">
      <c r="A266" s="54"/>
      <c r="B266" s="31"/>
      <c r="C266" s="303"/>
      <c r="D266" s="304"/>
      <c r="E266" s="304"/>
      <c r="F266" s="237"/>
      <c r="G266" s="20"/>
    </row>
    <row r="267" spans="1:9" s="28" customFormat="1" ht="9.75" customHeight="1" x14ac:dyDescent="0.2">
      <c r="A267" s="2"/>
      <c r="B267" s="37" t="s">
        <v>125</v>
      </c>
      <c r="C267" s="301">
        <v>1192562.3900000013</v>
      </c>
      <c r="D267" s="302">
        <v>2500.0800000000027</v>
      </c>
      <c r="E267" s="302">
        <v>4556.87</v>
      </c>
      <c r="F267" s="239">
        <v>8.7267501832236416E-2</v>
      </c>
      <c r="G267" s="20"/>
      <c r="H267" s="5"/>
      <c r="I267" s="5"/>
    </row>
    <row r="268" spans="1:9" ht="10.5" customHeight="1" x14ac:dyDescent="0.2">
      <c r="A268" s="2"/>
      <c r="B268" s="37" t="s">
        <v>126</v>
      </c>
      <c r="C268" s="301">
        <v>234.75000000000028</v>
      </c>
      <c r="D268" s="302"/>
      <c r="E268" s="302">
        <v>95.399999999999991</v>
      </c>
      <c r="F268" s="239"/>
      <c r="G268" s="20"/>
      <c r="H268" s="5"/>
      <c r="I268" s="5"/>
    </row>
    <row r="269" spans="1:9" ht="10.5" customHeight="1" x14ac:dyDescent="0.2">
      <c r="A269" s="2"/>
      <c r="B269" s="37" t="s">
        <v>127</v>
      </c>
      <c r="C269" s="301">
        <v>84298.400000000009</v>
      </c>
      <c r="D269" s="302"/>
      <c r="E269" s="302">
        <v>1085.9000000000001</v>
      </c>
      <c r="F269" s="239"/>
      <c r="G269" s="20"/>
      <c r="H269" s="5"/>
      <c r="I269" s="5"/>
    </row>
    <row r="270" spans="1:9" ht="10.5" customHeight="1" x14ac:dyDescent="0.2">
      <c r="A270" s="2"/>
      <c r="B270" s="37" t="s">
        <v>219</v>
      </c>
      <c r="C270" s="301">
        <v>385159.79</v>
      </c>
      <c r="D270" s="302"/>
      <c r="E270" s="302">
        <v>1944.95</v>
      </c>
      <c r="F270" s="239">
        <v>0.16396552839684753</v>
      </c>
      <c r="G270" s="20"/>
      <c r="H270" s="5"/>
      <c r="I270" s="5"/>
    </row>
    <row r="271" spans="1:9" ht="10.5" hidden="1" customHeight="1" x14ac:dyDescent="0.2">
      <c r="A271" s="2"/>
      <c r="B271" s="37" t="s">
        <v>130</v>
      </c>
      <c r="C271" s="301"/>
      <c r="D271" s="302"/>
      <c r="E271" s="302"/>
      <c r="F271" s="239"/>
      <c r="G271" s="20"/>
      <c r="H271" s="5"/>
      <c r="I271" s="5"/>
    </row>
    <row r="272" spans="1:9" ht="10.5" hidden="1" customHeight="1" x14ac:dyDescent="0.2">
      <c r="A272" s="2"/>
      <c r="B272" s="16" t="s">
        <v>128</v>
      </c>
      <c r="C272" s="301"/>
      <c r="D272" s="302"/>
      <c r="E272" s="302"/>
      <c r="F272" s="239"/>
      <c r="G272" s="20"/>
      <c r="H272" s="5"/>
      <c r="I272" s="5"/>
    </row>
    <row r="273" spans="1:9" ht="10.5" hidden="1" customHeight="1" x14ac:dyDescent="0.2">
      <c r="A273" s="2"/>
      <c r="B273" s="16" t="s">
        <v>192</v>
      </c>
      <c r="C273" s="301"/>
      <c r="D273" s="302"/>
      <c r="E273" s="302"/>
      <c r="F273" s="239"/>
      <c r="G273" s="20"/>
      <c r="H273" s="5"/>
      <c r="I273" s="5"/>
    </row>
    <row r="274" spans="1:9" ht="10.5" customHeight="1" x14ac:dyDescent="0.2">
      <c r="A274" s="2"/>
      <c r="B274" s="16" t="s">
        <v>414</v>
      </c>
      <c r="C274" s="301"/>
      <c r="D274" s="302"/>
      <c r="E274" s="302"/>
      <c r="F274" s="239"/>
      <c r="G274" s="20"/>
      <c r="H274" s="5"/>
      <c r="I274" s="5"/>
    </row>
    <row r="275" spans="1:9" ht="10.5" customHeight="1" x14ac:dyDescent="0.2">
      <c r="A275" s="2"/>
      <c r="B275" s="574" t="s">
        <v>452</v>
      </c>
      <c r="C275" s="301"/>
      <c r="D275" s="302"/>
      <c r="E275" s="302"/>
      <c r="F275" s="239"/>
      <c r="G275" s="20"/>
      <c r="H275" s="5"/>
      <c r="I275" s="5"/>
    </row>
    <row r="276" spans="1:9" ht="10.5" customHeight="1" x14ac:dyDescent="0.2">
      <c r="A276" s="2"/>
      <c r="B276" s="574" t="s">
        <v>488</v>
      </c>
      <c r="C276" s="301"/>
      <c r="D276" s="302"/>
      <c r="E276" s="302"/>
      <c r="F276" s="239"/>
      <c r="G276" s="20"/>
      <c r="H276" s="5"/>
      <c r="I276" s="5"/>
    </row>
    <row r="277" spans="1:9" ht="10.5" customHeight="1" x14ac:dyDescent="0.2">
      <c r="A277" s="2"/>
      <c r="B277" s="16" t="s">
        <v>280</v>
      </c>
      <c r="C277" s="301">
        <v>-72120.619999999981</v>
      </c>
      <c r="D277" s="302"/>
      <c r="E277" s="302">
        <v>-289.8</v>
      </c>
      <c r="F277" s="239">
        <v>0.55526055026680909</v>
      </c>
      <c r="G277" s="27"/>
      <c r="H277" s="5"/>
      <c r="I277" s="5"/>
    </row>
    <row r="278" spans="1:9" s="28" customFormat="1" ht="10.5" customHeight="1" x14ac:dyDescent="0.2">
      <c r="A278" s="54"/>
      <c r="B278" s="35" t="s">
        <v>131</v>
      </c>
      <c r="C278" s="303">
        <v>1590304.7100000014</v>
      </c>
      <c r="D278" s="304">
        <v>2500.0800000000027</v>
      </c>
      <c r="E278" s="304">
        <v>7393.32</v>
      </c>
      <c r="F278" s="237">
        <v>8.8445157104818595E-2</v>
      </c>
      <c r="G278" s="27"/>
      <c r="H278" s="5"/>
    </row>
    <row r="279" spans="1:9" ht="12" x14ac:dyDescent="0.2">
      <c r="A279" s="54"/>
      <c r="B279" s="31" t="s">
        <v>132</v>
      </c>
      <c r="C279" s="303"/>
      <c r="D279" s="304"/>
      <c r="E279" s="304"/>
      <c r="F279" s="237"/>
      <c r="G279" s="27"/>
      <c r="H279" s="5"/>
      <c r="I279" s="28"/>
    </row>
    <row r="280" spans="1:9" s="28" customFormat="1" ht="12.75" customHeight="1" x14ac:dyDescent="0.2">
      <c r="A280" s="54"/>
      <c r="B280" s="31"/>
      <c r="C280" s="303"/>
      <c r="D280" s="304"/>
      <c r="E280" s="304"/>
      <c r="F280" s="237"/>
      <c r="G280" s="20"/>
      <c r="H280" s="5"/>
    </row>
    <row r="281" spans="1:9" s="28" customFormat="1" ht="12.75" customHeight="1" x14ac:dyDescent="0.2">
      <c r="A281" s="2"/>
      <c r="B281" s="37" t="s">
        <v>24</v>
      </c>
      <c r="C281" s="301">
        <v>15366177.499999994</v>
      </c>
      <c r="D281" s="302">
        <v>55071.83</v>
      </c>
      <c r="E281" s="302">
        <v>32466.029999999995</v>
      </c>
      <c r="F281" s="239">
        <v>0.14850832902992095</v>
      </c>
      <c r="G281" s="20"/>
      <c r="H281" s="5"/>
      <c r="I281" s="5"/>
    </row>
    <row r="282" spans="1:9" ht="10.5" customHeight="1" x14ac:dyDescent="0.2">
      <c r="A282" s="2"/>
      <c r="B282" s="37" t="s">
        <v>133</v>
      </c>
      <c r="C282" s="301">
        <v>1218476.0400000061</v>
      </c>
      <c r="D282" s="302">
        <v>14118.419999999995</v>
      </c>
      <c r="E282" s="302">
        <v>4913.2900000000009</v>
      </c>
      <c r="F282" s="239">
        <v>0.65071402066976303</v>
      </c>
      <c r="G282" s="20"/>
      <c r="H282" s="5"/>
      <c r="I282" s="5"/>
    </row>
    <row r="283" spans="1:9" ht="10.5" customHeight="1" x14ac:dyDescent="0.2">
      <c r="A283" s="2"/>
      <c r="B283" s="37" t="s">
        <v>134</v>
      </c>
      <c r="C283" s="301">
        <v>36329.549999999996</v>
      </c>
      <c r="D283" s="302">
        <v>15938.399999999985</v>
      </c>
      <c r="E283" s="302">
        <v>86.890000000000015</v>
      </c>
      <c r="F283" s="239">
        <v>-0.41611879244863303</v>
      </c>
      <c r="G283" s="20"/>
      <c r="H283" s="5"/>
      <c r="I283" s="5"/>
    </row>
    <row r="284" spans="1:9" ht="10.5" customHeight="1" x14ac:dyDescent="0.2">
      <c r="A284" s="2"/>
      <c r="B284" s="37" t="s">
        <v>220</v>
      </c>
      <c r="C284" s="301">
        <v>73544.319999999992</v>
      </c>
      <c r="D284" s="302"/>
      <c r="E284" s="302">
        <v>342.79</v>
      </c>
      <c r="F284" s="239">
        <v>5.1236853164245311E-2</v>
      </c>
      <c r="G284" s="20"/>
      <c r="H284" s="5"/>
      <c r="I284" s="5"/>
    </row>
    <row r="285" spans="1:9" ht="10.5" customHeight="1" x14ac:dyDescent="0.2">
      <c r="A285" s="2"/>
      <c r="B285" s="37" t="s">
        <v>312</v>
      </c>
      <c r="C285" s="301"/>
      <c r="D285" s="302"/>
      <c r="E285" s="302"/>
      <c r="F285" s="239"/>
      <c r="G285" s="20"/>
      <c r="H285" s="5"/>
      <c r="I285" s="5"/>
    </row>
    <row r="286" spans="1:9" ht="10.5" customHeight="1" x14ac:dyDescent="0.2">
      <c r="A286" s="2"/>
      <c r="B286" s="16" t="s">
        <v>414</v>
      </c>
      <c r="C286" s="301"/>
      <c r="D286" s="302"/>
      <c r="E286" s="302"/>
      <c r="F286" s="239"/>
      <c r="G286" s="20"/>
      <c r="H286" s="5"/>
      <c r="I286" s="5"/>
    </row>
    <row r="287" spans="1:9" ht="10.5" customHeight="1" x14ac:dyDescent="0.2">
      <c r="A287" s="2"/>
      <c r="B287" s="574" t="s">
        <v>453</v>
      </c>
      <c r="C287" s="301"/>
      <c r="D287" s="302"/>
      <c r="E287" s="302"/>
      <c r="F287" s="239"/>
      <c r="G287" s="20"/>
      <c r="H287" s="5"/>
      <c r="I287" s="5"/>
    </row>
    <row r="288" spans="1:9" ht="10.5" hidden="1" customHeight="1" x14ac:dyDescent="0.2">
      <c r="A288" s="2"/>
      <c r="B288" s="574"/>
      <c r="C288" s="301"/>
      <c r="D288" s="302"/>
      <c r="E288" s="302"/>
      <c r="F288" s="239"/>
      <c r="G288" s="20"/>
      <c r="H288" s="5"/>
      <c r="I288" s="5"/>
    </row>
    <row r="289" spans="1:9" ht="10.5" customHeight="1" x14ac:dyDescent="0.2">
      <c r="A289" s="2"/>
      <c r="B289" s="16" t="s">
        <v>280</v>
      </c>
      <c r="C289" s="301">
        <v>-453314.69</v>
      </c>
      <c r="D289" s="302">
        <v>-1</v>
      </c>
      <c r="E289" s="302">
        <v>-1276.5700000000002</v>
      </c>
      <c r="F289" s="239">
        <v>0.57815990081692603</v>
      </c>
      <c r="G289" s="20"/>
      <c r="H289" s="5"/>
      <c r="I289" s="5"/>
    </row>
    <row r="290" spans="1:9" ht="10.5" customHeight="1" x14ac:dyDescent="0.2">
      <c r="A290" s="2"/>
      <c r="B290" s="35" t="s">
        <v>135</v>
      </c>
      <c r="C290" s="303">
        <v>16241992.720000001</v>
      </c>
      <c r="D290" s="304">
        <v>85127.65</v>
      </c>
      <c r="E290" s="304">
        <v>36532.43</v>
      </c>
      <c r="F290" s="237">
        <v>0.16320516435250543</v>
      </c>
      <c r="G290" s="27"/>
      <c r="H290" s="5"/>
      <c r="I290" s="5"/>
    </row>
    <row r="291" spans="1:9" x14ac:dyDescent="0.2">
      <c r="A291" s="54"/>
      <c r="B291" s="16"/>
      <c r="C291" s="303"/>
      <c r="D291" s="304"/>
      <c r="E291" s="304"/>
      <c r="F291" s="237"/>
      <c r="G291" s="27"/>
      <c r="H291" s="5"/>
      <c r="I291" s="28"/>
    </row>
    <row r="292" spans="1:9" s="28" customFormat="1" ht="16.5" customHeight="1" x14ac:dyDescent="0.2">
      <c r="A292" s="54"/>
      <c r="B292" s="31" t="s">
        <v>136</v>
      </c>
      <c r="C292" s="303"/>
      <c r="D292" s="304"/>
      <c r="E292" s="304"/>
      <c r="F292" s="237"/>
      <c r="G292" s="20"/>
      <c r="H292" s="5"/>
    </row>
    <row r="293" spans="1:9" s="28" customFormat="1" ht="16.5" customHeight="1" x14ac:dyDescent="0.2">
      <c r="A293" s="2"/>
      <c r="B293" s="37" t="s">
        <v>138</v>
      </c>
      <c r="C293" s="301">
        <v>86031.860000000015</v>
      </c>
      <c r="D293" s="302"/>
      <c r="E293" s="302">
        <v>184.08</v>
      </c>
      <c r="F293" s="239">
        <v>0.14086992268827347</v>
      </c>
      <c r="G293" s="20"/>
      <c r="H293" s="5"/>
      <c r="I293" s="5"/>
    </row>
    <row r="294" spans="1:9" ht="10.5" customHeight="1" x14ac:dyDescent="0.2">
      <c r="A294" s="2"/>
      <c r="B294" s="37" t="s">
        <v>221</v>
      </c>
      <c r="C294" s="301">
        <v>681.02</v>
      </c>
      <c r="D294" s="302"/>
      <c r="E294" s="302"/>
      <c r="F294" s="239">
        <v>-0.22982448204107486</v>
      </c>
      <c r="G294" s="20"/>
      <c r="H294" s="5"/>
      <c r="I294" s="5"/>
    </row>
    <row r="295" spans="1:9" ht="10.5" hidden="1" customHeight="1" x14ac:dyDescent="0.2">
      <c r="A295" s="2"/>
      <c r="B295" s="16" t="s">
        <v>128</v>
      </c>
      <c r="C295" s="301"/>
      <c r="D295" s="302"/>
      <c r="E295" s="302"/>
      <c r="F295" s="239"/>
      <c r="G295" s="27"/>
      <c r="H295" s="5"/>
      <c r="I295" s="5"/>
    </row>
    <row r="296" spans="1:9" ht="10.5" customHeight="1" x14ac:dyDescent="0.2">
      <c r="A296" s="2"/>
      <c r="B296" s="574" t="s">
        <v>454</v>
      </c>
      <c r="C296" s="301"/>
      <c r="D296" s="302"/>
      <c r="E296" s="302"/>
      <c r="F296" s="239"/>
      <c r="G296" s="27"/>
      <c r="H296" s="5"/>
      <c r="I296" s="5"/>
    </row>
    <row r="297" spans="1:9" ht="10.5" hidden="1" customHeight="1" x14ac:dyDescent="0.2">
      <c r="A297" s="2"/>
      <c r="B297" s="574"/>
      <c r="C297" s="301"/>
      <c r="D297" s="302"/>
      <c r="E297" s="302"/>
      <c r="F297" s="239"/>
      <c r="G297" s="27"/>
      <c r="H297" s="5"/>
      <c r="I297" s="5"/>
    </row>
    <row r="298" spans="1:9" s="28" customFormat="1" ht="10.5" customHeight="1" x14ac:dyDescent="0.2">
      <c r="A298" s="54"/>
      <c r="B298" s="16" t="s">
        <v>280</v>
      </c>
      <c r="C298" s="301">
        <v>-526.17999999999995</v>
      </c>
      <c r="D298" s="302"/>
      <c r="E298" s="302">
        <v>-3</v>
      </c>
      <c r="F298" s="239">
        <v>0.42403247631935037</v>
      </c>
      <c r="G298" s="27"/>
      <c r="H298" s="5"/>
    </row>
    <row r="299" spans="1:9" s="28" customFormat="1" ht="10.5" customHeight="1" x14ac:dyDescent="0.2">
      <c r="A299" s="54"/>
      <c r="B299" s="16" t="s">
        <v>356</v>
      </c>
      <c r="C299" s="303"/>
      <c r="D299" s="304"/>
      <c r="E299" s="304"/>
      <c r="F299" s="237"/>
      <c r="G299" s="20"/>
      <c r="H299" s="5"/>
    </row>
    <row r="300" spans="1:9" ht="11.25" customHeight="1" x14ac:dyDescent="0.2">
      <c r="A300" s="2"/>
      <c r="B300" s="35" t="s">
        <v>137</v>
      </c>
      <c r="C300" s="303">
        <v>86186.700000000026</v>
      </c>
      <c r="D300" s="304"/>
      <c r="E300" s="304">
        <v>181.08</v>
      </c>
      <c r="F300" s="237">
        <v>0.13517458439218122</v>
      </c>
      <c r="G300" s="27"/>
      <c r="H300" s="5"/>
      <c r="I300" s="5"/>
    </row>
    <row r="301" spans="1:9" ht="11.25" customHeight="1" x14ac:dyDescent="0.2">
      <c r="A301" s="54"/>
      <c r="B301" s="16"/>
      <c r="C301" s="303"/>
      <c r="D301" s="304"/>
      <c r="E301" s="304"/>
      <c r="F301" s="237"/>
      <c r="G301" s="27"/>
      <c r="H301" s="5"/>
      <c r="I301" s="28"/>
    </row>
    <row r="302" spans="1:9" s="28" customFormat="1" ht="16.5" customHeight="1" x14ac:dyDescent="0.2">
      <c r="A302" s="54"/>
      <c r="B302" s="31" t="s">
        <v>141</v>
      </c>
      <c r="C302" s="303"/>
      <c r="D302" s="304"/>
      <c r="E302" s="304"/>
      <c r="F302" s="237"/>
      <c r="G302" s="20"/>
      <c r="H302" s="5"/>
    </row>
    <row r="303" spans="1:9" s="28" customFormat="1" ht="16.5" customHeight="1" x14ac:dyDescent="0.2">
      <c r="A303" s="2"/>
      <c r="B303" s="37" t="s">
        <v>151</v>
      </c>
      <c r="C303" s="301">
        <v>11596.000000000002</v>
      </c>
      <c r="D303" s="302">
        <v>39</v>
      </c>
      <c r="E303" s="302"/>
      <c r="F303" s="239">
        <v>0.27771729788575028</v>
      </c>
      <c r="G303" s="56"/>
      <c r="H303" s="5"/>
      <c r="I303" s="5"/>
    </row>
    <row r="304" spans="1:9" s="57" customFormat="1" ht="10.5" customHeight="1" x14ac:dyDescent="0.2">
      <c r="A304" s="6"/>
      <c r="B304" s="16" t="s">
        <v>222</v>
      </c>
      <c r="C304" s="306">
        <v>10</v>
      </c>
      <c r="D304" s="307"/>
      <c r="E304" s="307"/>
      <c r="F304" s="182">
        <v>1</v>
      </c>
      <c r="G304" s="56"/>
      <c r="H304" s="5"/>
    </row>
    <row r="305" spans="1:9" ht="10.5" customHeight="1" x14ac:dyDescent="0.2">
      <c r="B305" s="16" t="s">
        <v>128</v>
      </c>
      <c r="C305" s="306"/>
      <c r="D305" s="307"/>
      <c r="E305" s="307"/>
      <c r="F305" s="182"/>
      <c r="G305" s="56"/>
      <c r="H305" s="5"/>
      <c r="I305" s="57"/>
    </row>
    <row r="306" spans="1:9" s="57" customFormat="1" ht="10.5" customHeight="1" x14ac:dyDescent="0.2">
      <c r="A306" s="6"/>
      <c r="B306" s="16" t="s">
        <v>427</v>
      </c>
      <c r="C306" s="306"/>
      <c r="D306" s="307"/>
      <c r="E306" s="307"/>
      <c r="F306" s="182"/>
      <c r="G306" s="56"/>
      <c r="H306" s="5"/>
    </row>
    <row r="307" spans="1:9" s="57" customFormat="1" ht="10.5" customHeight="1" x14ac:dyDescent="0.2">
      <c r="A307" s="6"/>
      <c r="B307" s="574" t="s">
        <v>455</v>
      </c>
      <c r="C307" s="306"/>
      <c r="D307" s="307"/>
      <c r="E307" s="307"/>
      <c r="F307" s="182"/>
      <c r="G307" s="56"/>
      <c r="H307" s="5"/>
    </row>
    <row r="308" spans="1:9" s="57" customFormat="1" ht="10.5" hidden="1" customHeight="1" x14ac:dyDescent="0.2">
      <c r="A308" s="6"/>
      <c r="B308" s="574"/>
      <c r="C308" s="306"/>
      <c r="D308" s="307"/>
      <c r="E308" s="307"/>
      <c r="F308" s="182"/>
      <c r="G308" s="56"/>
      <c r="H308" s="5"/>
    </row>
    <row r="309" spans="1:9" s="57" customFormat="1" ht="10.5" customHeight="1" x14ac:dyDescent="0.2">
      <c r="A309" s="6"/>
      <c r="B309" s="16" t="s">
        <v>280</v>
      </c>
      <c r="C309" s="306">
        <v>-195.39</v>
      </c>
      <c r="D309" s="307"/>
      <c r="E309" s="307"/>
      <c r="F309" s="182">
        <v>0.64635995955510595</v>
      </c>
      <c r="G309" s="56"/>
      <c r="H309" s="5"/>
    </row>
    <row r="310" spans="1:9" s="57" customFormat="1" ht="10.5" customHeight="1" x14ac:dyDescent="0.2">
      <c r="A310" s="6"/>
      <c r="B310" s="35" t="s">
        <v>142</v>
      </c>
      <c r="C310" s="308">
        <v>11410.610000000002</v>
      </c>
      <c r="D310" s="309">
        <v>39</v>
      </c>
      <c r="E310" s="309"/>
      <c r="F310" s="182">
        <v>0.2732384276513411</v>
      </c>
      <c r="G310" s="59"/>
    </row>
    <row r="311" spans="1:9" s="57" customFormat="1" ht="9" x14ac:dyDescent="0.15">
      <c r="A311" s="24"/>
      <c r="B311" s="33"/>
      <c r="C311" s="308"/>
      <c r="D311" s="309"/>
      <c r="E311" s="309"/>
      <c r="F311" s="183"/>
      <c r="G311" s="59"/>
      <c r="H311" s="60"/>
      <c r="I311" s="60"/>
    </row>
    <row r="312" spans="1:9" s="60" customFormat="1" ht="14.25" customHeight="1" x14ac:dyDescent="0.2">
      <c r="A312" s="24"/>
      <c r="B312" s="31" t="s">
        <v>139</v>
      </c>
      <c r="C312" s="308"/>
      <c r="D312" s="309"/>
      <c r="E312" s="309"/>
      <c r="F312" s="183"/>
      <c r="G312" s="56"/>
    </row>
    <row r="313" spans="1:9" s="60" customFormat="1" ht="14.25" customHeight="1" x14ac:dyDescent="0.2">
      <c r="A313" s="6"/>
      <c r="B313" s="37" t="s">
        <v>140</v>
      </c>
      <c r="C313" s="306">
        <v>87.44</v>
      </c>
      <c r="D313" s="307"/>
      <c r="E313" s="307"/>
      <c r="F313" s="182"/>
      <c r="G313" s="56"/>
      <c r="H313" s="5"/>
      <c r="I313" s="57"/>
    </row>
    <row r="314" spans="1:9" s="57" customFormat="1" ht="10.5" customHeight="1" x14ac:dyDescent="0.2">
      <c r="A314" s="6"/>
      <c r="B314" s="37" t="s">
        <v>179</v>
      </c>
      <c r="C314" s="306">
        <v>30</v>
      </c>
      <c r="D314" s="307"/>
      <c r="E314" s="307"/>
      <c r="F314" s="182">
        <v>-0.62962962962962965</v>
      </c>
      <c r="G314" s="56"/>
      <c r="H314" s="5"/>
    </row>
    <row r="315" spans="1:9" s="57" customFormat="1" ht="10.5" customHeight="1" x14ac:dyDescent="0.2">
      <c r="A315" s="6"/>
      <c r="B315" s="37" t="s">
        <v>223</v>
      </c>
      <c r="C315" s="306"/>
      <c r="D315" s="307"/>
      <c r="E315" s="307"/>
      <c r="F315" s="182"/>
      <c r="G315" s="56"/>
      <c r="H315" s="5"/>
    </row>
    <row r="316" spans="1:9" s="57" customFormat="1" ht="10.5" customHeight="1" x14ac:dyDescent="0.2">
      <c r="A316" s="6"/>
      <c r="B316" s="37" t="s">
        <v>498</v>
      </c>
      <c r="C316" s="306"/>
      <c r="D316" s="307"/>
      <c r="E316" s="307"/>
      <c r="F316" s="182"/>
      <c r="G316" s="56"/>
      <c r="H316" s="5"/>
    </row>
    <row r="317" spans="1:9" s="57" customFormat="1" ht="10.5" customHeight="1" x14ac:dyDescent="0.2">
      <c r="A317" s="6"/>
      <c r="B317" s="574" t="s">
        <v>456</v>
      </c>
      <c r="C317" s="306"/>
      <c r="D317" s="307"/>
      <c r="E317" s="307"/>
      <c r="F317" s="182"/>
      <c r="G317" s="56"/>
      <c r="H317" s="5"/>
    </row>
    <row r="318" spans="1:9" s="57" customFormat="1" ht="10.5" customHeight="1" x14ac:dyDescent="0.2">
      <c r="A318" s="6"/>
      <c r="B318" s="37" t="s">
        <v>280</v>
      </c>
      <c r="C318" s="306">
        <v>-0.76</v>
      </c>
      <c r="D318" s="307"/>
      <c r="E318" s="307"/>
      <c r="F318" s="182"/>
      <c r="G318" s="59"/>
      <c r="H318" s="5"/>
    </row>
    <row r="319" spans="1:9" s="60" customFormat="1" ht="10.5" customHeight="1" x14ac:dyDescent="0.2">
      <c r="A319" s="24"/>
      <c r="B319" s="35" t="s">
        <v>143</v>
      </c>
      <c r="C319" s="308">
        <v>116.67999999999999</v>
      </c>
      <c r="D319" s="309"/>
      <c r="E319" s="309"/>
      <c r="F319" s="183">
        <v>0.14045547844785444</v>
      </c>
      <c r="G319" s="56"/>
      <c r="H319" s="5"/>
    </row>
    <row r="320" spans="1:9" s="60" customFormat="1" ht="10.5" customHeight="1" x14ac:dyDescent="0.2">
      <c r="A320" s="24"/>
      <c r="B320" s="31" t="s">
        <v>466</v>
      </c>
      <c r="C320" s="308"/>
      <c r="D320" s="309"/>
      <c r="E320" s="309"/>
      <c r="F320" s="183"/>
      <c r="G320" s="56"/>
      <c r="H320" s="5"/>
    </row>
    <row r="321" spans="1:9" s="60" customFormat="1" ht="10.5" customHeight="1" x14ac:dyDescent="0.2">
      <c r="A321" s="24"/>
      <c r="B321" s="37" t="s">
        <v>468</v>
      </c>
      <c r="C321" s="308">
        <v>32130</v>
      </c>
      <c r="D321" s="309"/>
      <c r="E321" s="309">
        <v>130</v>
      </c>
      <c r="F321" s="183"/>
      <c r="G321" s="56"/>
      <c r="H321" s="5"/>
    </row>
    <row r="322" spans="1:9" s="60" customFormat="1" ht="10.5" customHeight="1" x14ac:dyDescent="0.2">
      <c r="A322" s="6"/>
      <c r="B322" s="35" t="s">
        <v>467</v>
      </c>
      <c r="C322" s="306">
        <v>32130</v>
      </c>
      <c r="D322" s="307"/>
      <c r="E322" s="307">
        <v>130</v>
      </c>
      <c r="F322" s="182"/>
      <c r="G322" s="59"/>
      <c r="H322" s="57"/>
      <c r="I322" s="57"/>
    </row>
    <row r="323" spans="1:9" s="60" customFormat="1" ht="13.5" customHeight="1" x14ac:dyDescent="0.2">
      <c r="A323" s="24"/>
      <c r="B323" s="31" t="s">
        <v>122</v>
      </c>
      <c r="C323" s="308"/>
      <c r="D323" s="309"/>
      <c r="E323" s="309"/>
      <c r="F323" s="183"/>
      <c r="G323" s="56"/>
    </row>
    <row r="324" spans="1:9" s="60" customFormat="1" ht="17.25" customHeight="1" x14ac:dyDescent="0.2">
      <c r="A324" s="6"/>
      <c r="B324" s="37" t="s">
        <v>144</v>
      </c>
      <c r="C324" s="306">
        <v>71.92</v>
      </c>
      <c r="D324" s="307"/>
      <c r="E324" s="307"/>
      <c r="F324" s="182"/>
      <c r="G324" s="56"/>
      <c r="H324" s="5"/>
      <c r="I324" s="57"/>
    </row>
    <row r="325" spans="1:9" s="57" customFormat="1" ht="10.5" customHeight="1" x14ac:dyDescent="0.2">
      <c r="A325" s="6"/>
      <c r="B325" s="37" t="s">
        <v>224</v>
      </c>
      <c r="C325" s="306">
        <v>142.87</v>
      </c>
      <c r="D325" s="307"/>
      <c r="E325" s="307"/>
      <c r="F325" s="182"/>
      <c r="G325" s="56"/>
      <c r="H325" s="5"/>
    </row>
    <row r="326" spans="1:9" s="57" customFormat="1" ht="10.5" customHeight="1" x14ac:dyDescent="0.2">
      <c r="A326" s="6"/>
      <c r="B326" s="37" t="s">
        <v>414</v>
      </c>
      <c r="C326" s="306"/>
      <c r="D326" s="307"/>
      <c r="E326" s="307"/>
      <c r="F326" s="182"/>
      <c r="G326" s="59"/>
      <c r="H326" s="5"/>
    </row>
    <row r="327" spans="1:9" s="60" customFormat="1" ht="10.5" customHeight="1" x14ac:dyDescent="0.2">
      <c r="A327" s="24"/>
      <c r="B327" s="35" t="s">
        <v>120</v>
      </c>
      <c r="C327" s="308">
        <v>214.79000000000002</v>
      </c>
      <c r="D327" s="309"/>
      <c r="E327" s="309"/>
      <c r="F327" s="183"/>
      <c r="G327" s="62"/>
      <c r="H327" s="5"/>
    </row>
    <row r="328" spans="1:9" s="57" customFormat="1" ht="12" x14ac:dyDescent="0.2">
      <c r="A328" s="61"/>
      <c r="B328" s="33"/>
      <c r="C328" s="308"/>
      <c r="D328" s="309"/>
      <c r="E328" s="309"/>
      <c r="F328" s="183"/>
      <c r="G328" s="62"/>
      <c r="H328" s="63"/>
      <c r="I328" s="63"/>
    </row>
    <row r="329" spans="1:9" s="63" customFormat="1" ht="14.25" customHeight="1" x14ac:dyDescent="0.2">
      <c r="A329" s="61"/>
      <c r="B329" s="31" t="s">
        <v>244</v>
      </c>
      <c r="C329" s="308"/>
      <c r="D329" s="309"/>
      <c r="E329" s="309"/>
      <c r="F329" s="183"/>
      <c r="G329" s="59"/>
    </row>
    <row r="330" spans="1:9" s="63" customFormat="1" ht="14.25" customHeight="1" x14ac:dyDescent="0.2">
      <c r="A330" s="24"/>
      <c r="B330" s="37" t="s">
        <v>144</v>
      </c>
      <c r="C330" s="306"/>
      <c r="D330" s="307"/>
      <c r="E330" s="307"/>
      <c r="F330" s="182"/>
      <c r="G330" s="59"/>
      <c r="H330" s="5"/>
      <c r="I330" s="60"/>
    </row>
    <row r="331" spans="1:9" s="60" customFormat="1" ht="11.25" customHeight="1" x14ac:dyDescent="0.2">
      <c r="A331" s="24"/>
      <c r="B331" s="37" t="s">
        <v>125</v>
      </c>
      <c r="C331" s="306">
        <v>23323.189999999984</v>
      </c>
      <c r="D331" s="307"/>
      <c r="E331" s="307">
        <v>79.259999999999991</v>
      </c>
      <c r="F331" s="182">
        <v>0.17043921097492909</v>
      </c>
      <c r="G331" s="56"/>
      <c r="H331" s="5"/>
    </row>
    <row r="332" spans="1:9" s="60" customFormat="1" ht="11.25" customHeight="1" x14ac:dyDescent="0.2">
      <c r="A332" s="6"/>
      <c r="B332" s="37" t="s">
        <v>126</v>
      </c>
      <c r="C332" s="306"/>
      <c r="D332" s="307"/>
      <c r="E332" s="307"/>
      <c r="F332" s="182"/>
      <c r="G332" s="56"/>
      <c r="H332" s="5"/>
      <c r="I332" s="57"/>
    </row>
    <row r="333" spans="1:9" s="57" customFormat="1" ht="10.5" customHeight="1" x14ac:dyDescent="0.2">
      <c r="A333" s="6"/>
      <c r="B333" s="37" t="s">
        <v>127</v>
      </c>
      <c r="C333" s="306">
        <v>1883.3000000000002</v>
      </c>
      <c r="D333" s="307"/>
      <c r="E333" s="307"/>
      <c r="F333" s="182"/>
      <c r="G333" s="56"/>
      <c r="H333" s="5"/>
    </row>
    <row r="334" spans="1:9" s="57" customFormat="1" ht="10.5" customHeight="1" x14ac:dyDescent="0.2">
      <c r="A334" s="6"/>
      <c r="B334" s="37" t="s">
        <v>133</v>
      </c>
      <c r="C334" s="306">
        <v>2300.1999999999994</v>
      </c>
      <c r="D334" s="307"/>
      <c r="E334" s="307"/>
      <c r="F334" s="182">
        <v>-0.54277377021807816</v>
      </c>
      <c r="G334" s="56"/>
      <c r="H334" s="5"/>
    </row>
    <row r="335" spans="1:9" s="57" customFormat="1" ht="10.5" customHeight="1" x14ac:dyDescent="0.2">
      <c r="A335" s="6"/>
      <c r="B335" s="37" t="s">
        <v>134</v>
      </c>
      <c r="C335" s="306">
        <v>253.45</v>
      </c>
      <c r="D335" s="307"/>
      <c r="E335" s="307"/>
      <c r="F335" s="182"/>
      <c r="G335" s="56"/>
      <c r="H335" s="5"/>
    </row>
    <row r="336" spans="1:9" s="57" customFormat="1" ht="10.5" customHeight="1" x14ac:dyDescent="0.2">
      <c r="A336" s="6"/>
      <c r="B336" s="37" t="s">
        <v>24</v>
      </c>
      <c r="C336" s="306">
        <v>31661.119999999999</v>
      </c>
      <c r="D336" s="307"/>
      <c r="E336" s="307"/>
      <c r="F336" s="182">
        <v>0.43569419435056611</v>
      </c>
      <c r="G336" s="56"/>
      <c r="H336" s="5"/>
    </row>
    <row r="337" spans="1:9" s="57" customFormat="1" ht="10.5" customHeight="1" x14ac:dyDescent="0.2">
      <c r="A337" s="6"/>
      <c r="B337" s="37" t="s">
        <v>138</v>
      </c>
      <c r="C337" s="306">
        <v>449.02</v>
      </c>
      <c r="D337" s="307"/>
      <c r="E337" s="307"/>
      <c r="F337" s="182"/>
      <c r="G337" s="56"/>
      <c r="H337" s="5"/>
    </row>
    <row r="338" spans="1:9" s="57" customFormat="1" ht="10.5" customHeight="1" x14ac:dyDescent="0.2">
      <c r="A338" s="6"/>
      <c r="B338" s="37" t="s">
        <v>34</v>
      </c>
      <c r="C338" s="306">
        <v>933.46</v>
      </c>
      <c r="D338" s="307"/>
      <c r="E338" s="307"/>
      <c r="F338" s="182"/>
      <c r="G338" s="56"/>
      <c r="H338" s="5"/>
    </row>
    <row r="339" spans="1:9" s="57" customFormat="1" ht="10.5" customHeight="1" x14ac:dyDescent="0.2">
      <c r="A339" s="6"/>
      <c r="B339" s="37" t="s">
        <v>140</v>
      </c>
      <c r="C339" s="306"/>
      <c r="D339" s="307"/>
      <c r="E339" s="307"/>
      <c r="F339" s="182"/>
      <c r="G339" s="56"/>
      <c r="H339" s="5"/>
    </row>
    <row r="340" spans="1:9" s="57" customFormat="1" ht="10.5" customHeight="1" x14ac:dyDescent="0.2">
      <c r="A340" s="6"/>
      <c r="B340" s="37" t="s">
        <v>129</v>
      </c>
      <c r="C340" s="306">
        <v>7156.73</v>
      </c>
      <c r="D340" s="307"/>
      <c r="E340" s="307">
        <v>35.25</v>
      </c>
      <c r="F340" s="182">
        <v>8.5982003307992105E-2</v>
      </c>
      <c r="G340" s="56"/>
      <c r="H340" s="5"/>
    </row>
    <row r="341" spans="1:9" s="57" customFormat="1" ht="10.5" customHeight="1" x14ac:dyDescent="0.2">
      <c r="A341" s="6"/>
      <c r="B341" s="16" t="s">
        <v>427</v>
      </c>
      <c r="C341" s="306"/>
      <c r="D341" s="307"/>
      <c r="E341" s="307"/>
      <c r="F341" s="182"/>
      <c r="G341" s="56"/>
      <c r="H341" s="5"/>
    </row>
    <row r="342" spans="1:9" s="57" customFormat="1" ht="10.5" customHeight="1" x14ac:dyDescent="0.2">
      <c r="A342" s="6"/>
      <c r="B342" s="37" t="s">
        <v>179</v>
      </c>
      <c r="C342" s="306"/>
      <c r="D342" s="307"/>
      <c r="E342" s="307"/>
      <c r="F342" s="182"/>
      <c r="G342" s="56"/>
      <c r="H342" s="5"/>
    </row>
    <row r="343" spans="1:9" s="57" customFormat="1" ht="10.5" customHeight="1" x14ac:dyDescent="0.2">
      <c r="A343" s="6"/>
      <c r="B343" s="37" t="s">
        <v>130</v>
      </c>
      <c r="C343" s="306"/>
      <c r="D343" s="307"/>
      <c r="E343" s="307"/>
      <c r="F343" s="182"/>
      <c r="G343" s="56"/>
      <c r="H343" s="5"/>
    </row>
    <row r="344" spans="1:9" s="57" customFormat="1" ht="10.5" customHeight="1" x14ac:dyDescent="0.2">
      <c r="A344" s="6"/>
      <c r="B344" s="37" t="s">
        <v>468</v>
      </c>
      <c r="C344" s="306">
        <v>560</v>
      </c>
      <c r="D344" s="307"/>
      <c r="E344" s="307"/>
      <c r="F344" s="182"/>
      <c r="G344" s="56"/>
      <c r="H344" s="5"/>
    </row>
    <row r="345" spans="1:9" s="57" customFormat="1" ht="10.5" customHeight="1" x14ac:dyDescent="0.2">
      <c r="A345" s="6"/>
      <c r="B345" s="575" t="s">
        <v>460</v>
      </c>
      <c r="C345" s="306"/>
      <c r="D345" s="307"/>
      <c r="E345" s="307"/>
      <c r="F345" s="182"/>
      <c r="G345" s="56"/>
      <c r="H345" s="5"/>
    </row>
    <row r="346" spans="1:9" s="57" customFormat="1" ht="10.5" customHeight="1" x14ac:dyDescent="0.2">
      <c r="A346" s="6"/>
      <c r="B346" s="575" t="s">
        <v>488</v>
      </c>
      <c r="C346" s="306"/>
      <c r="D346" s="307"/>
      <c r="E346" s="307"/>
      <c r="F346" s="182"/>
      <c r="G346" s="56"/>
      <c r="H346" s="5"/>
    </row>
    <row r="347" spans="1:9" s="57" customFormat="1" ht="10.5" customHeight="1" x14ac:dyDescent="0.2">
      <c r="A347" s="6"/>
      <c r="B347" s="37" t="s">
        <v>280</v>
      </c>
      <c r="C347" s="308">
        <v>-2730.7100000000005</v>
      </c>
      <c r="D347" s="309"/>
      <c r="E347" s="309">
        <v>-14.02</v>
      </c>
      <c r="F347" s="183">
        <v>0.81615089420512521</v>
      </c>
      <c r="G347" s="59"/>
    </row>
    <row r="348" spans="1:9" s="60" customFormat="1" ht="10.5" customHeight="1" x14ac:dyDescent="0.2">
      <c r="A348" s="24"/>
      <c r="B348" s="35" t="s">
        <v>246</v>
      </c>
      <c r="C348" s="308">
        <v>65811.75999999998</v>
      </c>
      <c r="D348" s="309"/>
      <c r="E348" s="309">
        <v>100.49</v>
      </c>
      <c r="F348" s="183">
        <v>9.3288161024197791E-2</v>
      </c>
      <c r="G348" s="56"/>
      <c r="H348" s="5"/>
    </row>
    <row r="349" spans="1:9" s="60" customFormat="1" ht="10.5" customHeight="1" x14ac:dyDescent="0.2">
      <c r="A349" s="6"/>
      <c r="B349" s="35" t="s">
        <v>8</v>
      </c>
      <c r="C349" s="306">
        <v>18028167.970000006</v>
      </c>
      <c r="D349" s="307">
        <v>87666.73</v>
      </c>
      <c r="E349" s="307">
        <v>44337.319999999992</v>
      </c>
      <c r="F349" s="182">
        <v>0.15698066534152444</v>
      </c>
      <c r="G349" s="59"/>
      <c r="H349" s="57"/>
      <c r="I349" s="57"/>
    </row>
    <row r="350" spans="1:9" s="57" customFormat="1" ht="9" hidden="1" x14ac:dyDescent="0.15">
      <c r="A350" s="24"/>
      <c r="B350" s="33"/>
      <c r="C350" s="308"/>
      <c r="D350" s="309"/>
      <c r="E350" s="309"/>
      <c r="F350" s="183"/>
      <c r="G350" s="59"/>
      <c r="H350" s="60"/>
      <c r="I350" s="60"/>
    </row>
    <row r="351" spans="1:9" s="60" customFormat="1" ht="13.5" customHeight="1" x14ac:dyDescent="0.2">
      <c r="A351" s="24"/>
      <c r="B351" s="31" t="s">
        <v>145</v>
      </c>
      <c r="C351" s="308"/>
      <c r="D351" s="309"/>
      <c r="E351" s="309"/>
      <c r="F351" s="183"/>
      <c r="G351" s="59"/>
    </row>
    <row r="352" spans="1:9" s="60" customFormat="1" ht="13.5" customHeight="1" x14ac:dyDescent="0.2">
      <c r="A352" s="24"/>
      <c r="B352" s="37" t="s">
        <v>146</v>
      </c>
      <c r="C352" s="306">
        <v>197722.46</v>
      </c>
      <c r="D352" s="307">
        <v>82166.010000000009</v>
      </c>
      <c r="E352" s="307">
        <v>528.64</v>
      </c>
      <c r="F352" s="182">
        <v>0.14743137462680789</v>
      </c>
      <c r="G352" s="59"/>
      <c r="H352" s="5"/>
    </row>
    <row r="353" spans="1:9" s="60" customFormat="1" ht="10.5" customHeight="1" x14ac:dyDescent="0.2">
      <c r="A353" s="24"/>
      <c r="B353" s="37" t="s">
        <v>442</v>
      </c>
      <c r="C353" s="306">
        <v>192.42000000000002</v>
      </c>
      <c r="D353" s="307">
        <v>40.14</v>
      </c>
      <c r="E353" s="307"/>
      <c r="F353" s="182">
        <v>0.13121693121693112</v>
      </c>
      <c r="G353" s="59"/>
      <c r="H353" s="5"/>
    </row>
    <row r="354" spans="1:9" s="60" customFormat="1" ht="10.5" customHeight="1" x14ac:dyDescent="0.2">
      <c r="A354" s="24"/>
      <c r="B354" s="37" t="s">
        <v>147</v>
      </c>
      <c r="C354" s="306">
        <v>381.3</v>
      </c>
      <c r="D354" s="307">
        <v>90.240000000000009</v>
      </c>
      <c r="E354" s="307"/>
      <c r="F354" s="182">
        <v>-0.24259579286097366</v>
      </c>
      <c r="G354" s="59"/>
      <c r="H354" s="5"/>
    </row>
    <row r="355" spans="1:9" s="60" customFormat="1" ht="10.5" customHeight="1" x14ac:dyDescent="0.2">
      <c r="A355" s="24"/>
      <c r="B355" s="37" t="s">
        <v>148</v>
      </c>
      <c r="C355" s="306">
        <v>3104.1799999999917</v>
      </c>
      <c r="D355" s="307">
        <v>998.45999999999856</v>
      </c>
      <c r="E355" s="307"/>
      <c r="F355" s="182">
        <v>0.10224662048199118</v>
      </c>
      <c r="G355" s="59"/>
      <c r="H355" s="5"/>
    </row>
    <row r="356" spans="1:9" s="60" customFormat="1" ht="10.5" customHeight="1" x14ac:dyDescent="0.2">
      <c r="A356" s="24"/>
      <c r="B356" s="37" t="s">
        <v>125</v>
      </c>
      <c r="C356" s="306">
        <v>1850.8500000000013</v>
      </c>
      <c r="D356" s="307">
        <v>690.35</v>
      </c>
      <c r="E356" s="307">
        <v>1.35</v>
      </c>
      <c r="F356" s="182">
        <v>0.58062615290018571</v>
      </c>
      <c r="G356" s="59"/>
      <c r="H356" s="5"/>
    </row>
    <row r="357" spans="1:9" s="60" customFormat="1" ht="10.5" hidden="1" customHeight="1" x14ac:dyDescent="0.2">
      <c r="A357" s="24"/>
      <c r="B357" s="16"/>
      <c r="C357" s="306"/>
      <c r="D357" s="307"/>
      <c r="E357" s="307"/>
      <c r="F357" s="182"/>
      <c r="G357" s="59"/>
      <c r="H357" s="5"/>
    </row>
    <row r="358" spans="1:9" s="60" customFormat="1" ht="10.5" customHeight="1" x14ac:dyDescent="0.2">
      <c r="A358" s="24"/>
      <c r="B358" s="37" t="s">
        <v>149</v>
      </c>
      <c r="C358" s="306">
        <v>220.08999999999995</v>
      </c>
      <c r="D358" s="307"/>
      <c r="E358" s="307"/>
      <c r="F358" s="182">
        <v>0.54883884588318055</v>
      </c>
      <c r="G358" s="56"/>
      <c r="H358" s="5"/>
    </row>
    <row r="359" spans="1:9" s="60" customFormat="1" ht="10.5" customHeight="1" x14ac:dyDescent="0.2">
      <c r="A359" s="6"/>
      <c r="B359" s="37" t="s">
        <v>435</v>
      </c>
      <c r="C359" s="306"/>
      <c r="D359" s="307"/>
      <c r="E359" s="307"/>
      <c r="F359" s="182"/>
      <c r="G359" s="56"/>
      <c r="H359" s="5"/>
      <c r="I359" s="57"/>
    </row>
    <row r="360" spans="1:9" s="57" customFormat="1" ht="10.5" customHeight="1" x14ac:dyDescent="0.2">
      <c r="A360" s="6"/>
      <c r="B360" s="37" t="s">
        <v>281</v>
      </c>
      <c r="C360" s="306">
        <v>-16266</v>
      </c>
      <c r="D360" s="307">
        <v>-13</v>
      </c>
      <c r="E360" s="307">
        <v>-87</v>
      </c>
      <c r="F360" s="182"/>
      <c r="G360" s="59"/>
      <c r="H360" s="5"/>
    </row>
    <row r="361" spans="1:9" s="57" customFormat="1" ht="10.5" customHeight="1" x14ac:dyDescent="0.2">
      <c r="A361" s="6"/>
      <c r="B361" s="575" t="s">
        <v>461</v>
      </c>
      <c r="C361" s="306"/>
      <c r="D361" s="307"/>
      <c r="E361" s="307"/>
      <c r="F361" s="182"/>
      <c r="G361" s="59"/>
      <c r="H361" s="5"/>
    </row>
    <row r="362" spans="1:9" s="57" customFormat="1" ht="10.5" hidden="1" customHeight="1" x14ac:dyDescent="0.2">
      <c r="A362" s="6"/>
      <c r="B362" s="579" t="s">
        <v>464</v>
      </c>
      <c r="C362" s="306"/>
      <c r="D362" s="307"/>
      <c r="E362" s="307"/>
      <c r="F362" s="182"/>
      <c r="G362" s="59"/>
      <c r="H362" s="5"/>
    </row>
    <row r="363" spans="1:9" s="60" customFormat="1" ht="10.5" customHeight="1" x14ac:dyDescent="0.2">
      <c r="A363" s="24"/>
      <c r="B363" s="41" t="s">
        <v>150</v>
      </c>
      <c r="C363" s="311">
        <v>187205.29999999993</v>
      </c>
      <c r="D363" s="312">
        <v>83972.200000000012</v>
      </c>
      <c r="E363" s="312">
        <v>442.99</v>
      </c>
      <c r="F363" s="184">
        <v>0.106373238629204</v>
      </c>
      <c r="G363" s="266"/>
      <c r="H363" s="5"/>
    </row>
    <row r="364" spans="1:9" s="60" customFormat="1" ht="10.5" customHeight="1" x14ac:dyDescent="0.15">
      <c r="A364" s="24"/>
      <c r="B364" s="265"/>
      <c r="C364" s="266"/>
      <c r="D364" s="266"/>
      <c r="E364" s="266"/>
      <c r="F364" s="266"/>
      <c r="G364" s="265"/>
      <c r="H364" s="267"/>
      <c r="I364" s="59"/>
    </row>
    <row r="365" spans="1:9" s="60" customFormat="1" ht="10.5" customHeight="1" x14ac:dyDescent="0.15">
      <c r="A365" s="24"/>
      <c r="B365" s="265" t="s">
        <v>238</v>
      </c>
      <c r="C365" s="265"/>
      <c r="D365" s="265"/>
      <c r="E365" s="265"/>
      <c r="F365" s="265"/>
      <c r="G365" s="265"/>
      <c r="H365" s="265"/>
      <c r="I365" s="59"/>
    </row>
    <row r="366" spans="1:9" s="60" customFormat="1" ht="9" x14ac:dyDescent="0.15">
      <c r="A366" s="24"/>
      <c r="B366" s="265" t="s">
        <v>249</v>
      </c>
      <c r="C366" s="265"/>
      <c r="D366" s="265"/>
      <c r="E366" s="265"/>
      <c r="F366" s="265"/>
      <c r="G366" s="265"/>
      <c r="H366" s="265"/>
      <c r="I366" s="59"/>
    </row>
    <row r="367" spans="1:9" s="60" customFormat="1" ht="10.5" customHeight="1" x14ac:dyDescent="0.15">
      <c r="A367" s="24"/>
      <c r="B367" s="265" t="s">
        <v>251</v>
      </c>
      <c r="C367" s="265"/>
      <c r="D367" s="265"/>
      <c r="E367" s="265"/>
      <c r="F367" s="265"/>
      <c r="G367" s="210"/>
      <c r="H367" s="265"/>
      <c r="I367" s="59"/>
    </row>
    <row r="368" spans="1:9" s="60" customFormat="1" ht="10.5" customHeight="1" x14ac:dyDescent="0.15">
      <c r="A368" s="24"/>
      <c r="B368" s="265" t="s">
        <v>376</v>
      </c>
      <c r="C368" s="210"/>
      <c r="D368" s="210"/>
      <c r="E368" s="210"/>
      <c r="F368" s="210"/>
      <c r="G368" s="210"/>
      <c r="H368" s="211"/>
      <c r="I368" s="59"/>
    </row>
    <row r="369" spans="1:9" s="60" customFormat="1" ht="10.5" customHeight="1" x14ac:dyDescent="0.2">
      <c r="A369" s="24"/>
      <c r="B369" s="265" t="s">
        <v>282</v>
      </c>
      <c r="C369" s="210"/>
      <c r="D369" s="210"/>
      <c r="E369" s="210"/>
      <c r="F369" s="210"/>
      <c r="G369" s="4"/>
      <c r="H369" s="211"/>
      <c r="I369" s="59"/>
    </row>
    <row r="370" spans="1:9" s="60" customFormat="1" ht="10.5" customHeight="1" x14ac:dyDescent="0.2">
      <c r="A370" s="6"/>
      <c r="B370" s="5"/>
      <c r="C370" s="3"/>
      <c r="D370" s="3"/>
      <c r="E370" s="3"/>
      <c r="F370" s="4"/>
      <c r="G370" s="8"/>
      <c r="H370" s="4"/>
      <c r="I370" s="51"/>
    </row>
    <row r="371" spans="1:9" ht="13.5" customHeight="1" x14ac:dyDescent="0.25">
      <c r="B371" s="7" t="s">
        <v>288</v>
      </c>
      <c r="C371" s="8"/>
      <c r="D371" s="8"/>
      <c r="E371" s="8"/>
      <c r="F371" s="8"/>
      <c r="H371" s="8"/>
      <c r="I371" s="8"/>
    </row>
    <row r="372" spans="1:9" ht="15" customHeight="1" x14ac:dyDescent="0.2">
      <c r="B372" s="9"/>
      <c r="C372" s="10" t="str">
        <f>$C$3</f>
        <v>MOIS DE JUILLET 2024</v>
      </c>
      <c r="D372" s="11"/>
      <c r="G372" s="15"/>
    </row>
    <row r="373" spans="1:9" ht="9.75" customHeight="1" x14ac:dyDescent="0.2">
      <c r="B373" s="12" t="s">
        <v>173</v>
      </c>
      <c r="C373" s="13"/>
      <c r="D373" s="13"/>
      <c r="E373" s="13"/>
      <c r="F373" s="14"/>
      <c r="G373" s="23"/>
      <c r="H373" s="5"/>
      <c r="I373" s="5"/>
    </row>
    <row r="374" spans="1:9" ht="19.5" customHeight="1" x14ac:dyDescent="0.2">
      <c r="B374" s="16" t="s">
        <v>7</v>
      </c>
      <c r="C374" s="17" t="s">
        <v>6</v>
      </c>
      <c r="D374" s="219" t="s">
        <v>242</v>
      </c>
      <c r="E374" s="219" t="s">
        <v>237</v>
      </c>
      <c r="F374" s="19" t="str">
        <f>Maladie_mnt!$H$5</f>
        <v>GAM</v>
      </c>
      <c r="G374" s="23"/>
      <c r="H374" s="5"/>
      <c r="I374" s="5"/>
    </row>
    <row r="375" spans="1:9" ht="13.5" customHeight="1" x14ac:dyDescent="0.2">
      <c r="B375" s="21"/>
      <c r="C375" s="44"/>
      <c r="D375" s="220"/>
      <c r="E375" s="220" t="s">
        <v>239</v>
      </c>
      <c r="F375" s="22" t="str">
        <f>Maladie_mnt!$H$6</f>
        <v>en %</v>
      </c>
      <c r="G375" s="56"/>
      <c r="H375" s="5"/>
      <c r="I375" s="5"/>
    </row>
    <row r="376" spans="1:9" ht="10.5" customHeight="1" x14ac:dyDescent="0.2">
      <c r="B376" s="31" t="s">
        <v>152</v>
      </c>
      <c r="C376" s="55"/>
      <c r="D376" s="225"/>
      <c r="E376" s="225"/>
      <c r="F376" s="182"/>
      <c r="G376" s="59"/>
      <c r="H376" s="57"/>
      <c r="I376" s="57"/>
    </row>
    <row r="377" spans="1:9" s="57" customFormat="1" x14ac:dyDescent="0.2">
      <c r="A377" s="24"/>
      <c r="B377" s="16" t="s">
        <v>12</v>
      </c>
      <c r="C377" s="308">
        <v>2137267.6600000006</v>
      </c>
      <c r="D377" s="309">
        <v>318.99</v>
      </c>
      <c r="E377" s="309">
        <v>6012.5300000000007</v>
      </c>
      <c r="F377" s="183">
        <v>8.432888336250155E-2</v>
      </c>
      <c r="G377" s="56"/>
      <c r="H377" s="60"/>
      <c r="I377" s="60"/>
    </row>
    <row r="378" spans="1:9" s="60" customFormat="1" ht="14.25" customHeight="1" x14ac:dyDescent="0.2">
      <c r="A378" s="6"/>
      <c r="B378" s="16" t="s">
        <v>10</v>
      </c>
      <c r="C378" s="306"/>
      <c r="D378" s="307"/>
      <c r="E378" s="307"/>
      <c r="F378" s="182"/>
      <c r="G378" s="56"/>
      <c r="H378" s="5"/>
      <c r="I378" s="57"/>
    </row>
    <row r="379" spans="1:9" s="57" customFormat="1" hidden="1" x14ac:dyDescent="0.2">
      <c r="A379" s="6"/>
      <c r="B379" s="16" t="s">
        <v>9</v>
      </c>
      <c r="C379" s="306"/>
      <c r="D379" s="307"/>
      <c r="E379" s="307"/>
      <c r="F379" s="182"/>
      <c r="G379" s="56"/>
      <c r="H379" s="5"/>
    </row>
    <row r="380" spans="1:9" s="57" customFormat="1" hidden="1" x14ac:dyDescent="0.2">
      <c r="A380" s="6"/>
      <c r="B380" s="16" t="s">
        <v>299</v>
      </c>
      <c r="C380" s="306"/>
      <c r="D380" s="307"/>
      <c r="E380" s="307"/>
      <c r="F380" s="182"/>
      <c r="G380" s="56"/>
      <c r="H380" s="5"/>
    </row>
    <row r="381" spans="1:9" s="57" customFormat="1" hidden="1" x14ac:dyDescent="0.2">
      <c r="A381" s="6"/>
      <c r="B381" s="16" t="s">
        <v>11</v>
      </c>
      <c r="C381" s="306"/>
      <c r="D381" s="307"/>
      <c r="E381" s="307"/>
      <c r="F381" s="182"/>
      <c r="G381" s="56"/>
      <c r="H381" s="5"/>
    </row>
    <row r="382" spans="1:9" s="57" customFormat="1" hidden="1" x14ac:dyDescent="0.2">
      <c r="A382" s="6"/>
      <c r="B382" s="16" t="s">
        <v>75</v>
      </c>
      <c r="C382" s="306"/>
      <c r="D382" s="307"/>
      <c r="E382" s="307"/>
      <c r="F382" s="182"/>
      <c r="G382" s="59"/>
      <c r="H382" s="5"/>
    </row>
    <row r="383" spans="1:9" s="57" customFormat="1" hidden="1" x14ac:dyDescent="0.2">
      <c r="A383" s="24"/>
      <c r="B383" s="16" t="s">
        <v>85</v>
      </c>
      <c r="C383" s="306">
        <v>121376.87999999999</v>
      </c>
      <c r="D383" s="313">
        <v>121376.87999999999</v>
      </c>
      <c r="E383" s="313"/>
      <c r="F383" s="185">
        <v>0.90609964424212119</v>
      </c>
      <c r="G383" s="59"/>
      <c r="H383" s="5"/>
      <c r="I383" s="60"/>
    </row>
    <row r="384" spans="1:9" s="60" customFormat="1" x14ac:dyDescent="0.2">
      <c r="A384" s="24"/>
      <c r="B384" s="37" t="s">
        <v>25</v>
      </c>
      <c r="C384" s="306"/>
      <c r="D384" s="313"/>
      <c r="E384" s="313"/>
      <c r="F384" s="185"/>
      <c r="G384" s="56"/>
      <c r="H384" s="5"/>
    </row>
    <row r="385" spans="1:11" s="60" customFormat="1" x14ac:dyDescent="0.2">
      <c r="A385" s="6"/>
      <c r="B385" s="37" t="s">
        <v>48</v>
      </c>
      <c r="C385" s="306"/>
      <c r="D385" s="313"/>
      <c r="E385" s="313"/>
      <c r="F385" s="185"/>
      <c r="G385" s="66"/>
      <c r="H385" s="5"/>
      <c r="I385" s="57"/>
    </row>
    <row r="386" spans="1:11" s="57" customFormat="1" x14ac:dyDescent="0.2">
      <c r="A386" s="6"/>
      <c r="B386" s="37" t="s">
        <v>355</v>
      </c>
      <c r="C386" s="306">
        <v>17</v>
      </c>
      <c r="D386" s="307"/>
      <c r="E386" s="307"/>
      <c r="F386" s="182"/>
      <c r="G386" s="66"/>
      <c r="H386" s="5"/>
    </row>
    <row r="387" spans="1:11" s="57" customFormat="1" ht="10.5" customHeight="1" x14ac:dyDescent="0.2">
      <c r="A387" s="6"/>
      <c r="B387" s="37" t="s">
        <v>79</v>
      </c>
      <c r="C387" s="306">
        <v>3613.11</v>
      </c>
      <c r="D387" s="307"/>
      <c r="E387" s="307">
        <v>8</v>
      </c>
      <c r="F387" s="182">
        <v>-3.0287496376772638E-2</v>
      </c>
      <c r="G387" s="56"/>
      <c r="H387" s="5"/>
    </row>
    <row r="388" spans="1:11" s="57" customFormat="1" ht="10.5" customHeight="1" x14ac:dyDescent="0.2">
      <c r="A388" s="6"/>
      <c r="B388" s="16" t="s">
        <v>432</v>
      </c>
      <c r="C388" s="306">
        <v>209731.16000000382</v>
      </c>
      <c r="D388" s="313"/>
      <c r="E388" s="313">
        <v>377.4899999999999</v>
      </c>
      <c r="F388" s="185">
        <v>0.12539460093678811</v>
      </c>
      <c r="G388" s="59"/>
      <c r="H388" s="5"/>
    </row>
    <row r="389" spans="1:11" s="57" customFormat="1" ht="10.5" customHeight="1" x14ac:dyDescent="0.2">
      <c r="A389" s="6"/>
      <c r="B389" s="563" t="s">
        <v>440</v>
      </c>
      <c r="C389" s="306">
        <v>386.57000000000005</v>
      </c>
      <c r="D389" s="313"/>
      <c r="E389" s="313"/>
      <c r="F389" s="185"/>
      <c r="G389" s="59"/>
      <c r="H389" s="5"/>
    </row>
    <row r="390" spans="1:11" s="57" customFormat="1" ht="13.5" customHeight="1" x14ac:dyDescent="0.2">
      <c r="A390" s="6"/>
      <c r="B390" s="574" t="s">
        <v>457</v>
      </c>
      <c r="C390" s="306"/>
      <c r="D390" s="313"/>
      <c r="E390" s="313"/>
      <c r="F390" s="185"/>
      <c r="G390" s="59"/>
      <c r="H390" s="5"/>
    </row>
    <row r="391" spans="1:11" s="57" customFormat="1" ht="10.5" customHeight="1" x14ac:dyDescent="0.2">
      <c r="A391" s="6"/>
      <c r="B391" s="574" t="s">
        <v>476</v>
      </c>
      <c r="C391" s="306">
        <v>9391.5</v>
      </c>
      <c r="D391" s="313"/>
      <c r="E391" s="313">
        <v>52.75</v>
      </c>
      <c r="F391" s="185">
        <v>-0.1122741812297241</v>
      </c>
      <c r="G391" s="59"/>
      <c r="H391" s="5"/>
    </row>
    <row r="392" spans="1:11" s="57" customFormat="1" ht="10.5" customHeight="1" x14ac:dyDescent="0.2">
      <c r="A392" s="6"/>
      <c r="B392" s="574" t="s">
        <v>493</v>
      </c>
      <c r="C392" s="306"/>
      <c r="D392" s="313"/>
      <c r="E392" s="313"/>
      <c r="F392" s="185"/>
      <c r="G392" s="59"/>
      <c r="H392" s="5"/>
    </row>
    <row r="393" spans="1:11" s="57" customFormat="1" ht="10.5" customHeight="1" x14ac:dyDescent="0.2">
      <c r="A393" s="24"/>
      <c r="B393" s="563" t="s">
        <v>445</v>
      </c>
      <c r="C393" s="306">
        <v>61.000000000000107</v>
      </c>
      <c r="D393" s="313"/>
      <c r="E393" s="313"/>
      <c r="F393" s="185">
        <v>0.17988394584139278</v>
      </c>
      <c r="G393" s="59"/>
      <c r="H393" s="5"/>
    </row>
    <row r="394" spans="1:11" s="60" customFormat="1" ht="10.5" customHeight="1" x14ac:dyDescent="0.2">
      <c r="A394" s="6"/>
      <c r="B394" s="16" t="s">
        <v>280</v>
      </c>
      <c r="C394" s="306">
        <v>-271284.65999999939</v>
      </c>
      <c r="D394" s="313"/>
      <c r="E394" s="313">
        <v>-408.36</v>
      </c>
      <c r="F394" s="185">
        <v>0.74772808271440594</v>
      </c>
      <c r="G394" s="56"/>
      <c r="H394" s="5"/>
      <c r="J394" s="57"/>
      <c r="K394" s="57"/>
    </row>
    <row r="395" spans="1:11" s="57" customFormat="1" x14ac:dyDescent="0.2">
      <c r="A395" s="6"/>
      <c r="B395" s="29" t="s">
        <v>156</v>
      </c>
      <c r="C395" s="308">
        <v>2210560.2200000049</v>
      </c>
      <c r="D395" s="315">
        <v>121695.87</v>
      </c>
      <c r="E395" s="315">
        <v>6042.4100000000008</v>
      </c>
      <c r="F395" s="186">
        <v>6.2584298721715559E-2</v>
      </c>
      <c r="G395" s="59"/>
      <c r="J395" s="60"/>
      <c r="K395" s="60"/>
    </row>
    <row r="396" spans="1:11" s="57" customFormat="1" x14ac:dyDescent="0.2">
      <c r="A396" s="24"/>
      <c r="B396" s="29" t="s">
        <v>153</v>
      </c>
      <c r="C396" s="308"/>
      <c r="D396" s="315"/>
      <c r="E396" s="315"/>
      <c r="F396" s="186"/>
      <c r="G396" s="59"/>
      <c r="H396" s="28"/>
    </row>
    <row r="397" spans="1:11" s="60" customFormat="1" ht="15" customHeight="1" x14ac:dyDescent="0.2">
      <c r="A397" s="2"/>
      <c r="B397" s="31" t="s">
        <v>154</v>
      </c>
      <c r="C397" s="308"/>
      <c r="D397" s="315"/>
      <c r="E397" s="315"/>
      <c r="F397" s="186"/>
      <c r="G397" s="282"/>
      <c r="J397" s="57"/>
      <c r="K397" s="57"/>
    </row>
    <row r="398" spans="1:11" ht="17.25" customHeight="1" x14ac:dyDescent="0.2">
      <c r="A398" s="2"/>
      <c r="B398" s="272" t="s">
        <v>268</v>
      </c>
      <c r="C398" s="317"/>
      <c r="D398" s="318"/>
      <c r="E398" s="318"/>
      <c r="F398" s="281"/>
      <c r="G398" s="282"/>
      <c r="H398" s="283"/>
      <c r="I398" s="5"/>
      <c r="J398" s="60"/>
      <c r="K398" s="60"/>
    </row>
    <row r="399" spans="1:11" ht="10.5" customHeight="1" x14ac:dyDescent="0.2">
      <c r="A399" s="2"/>
      <c r="B399" s="67" t="s">
        <v>267</v>
      </c>
      <c r="C399" s="317">
        <v>1168275.3299999994</v>
      </c>
      <c r="D399" s="318"/>
      <c r="E399" s="318">
        <v>8095.5199999999995</v>
      </c>
      <c r="F399" s="281">
        <v>8.9747310590868157E-2</v>
      </c>
      <c r="G399" s="282"/>
      <c r="H399" s="283"/>
      <c r="I399" s="5"/>
    </row>
    <row r="400" spans="1:11" ht="21" customHeight="1" x14ac:dyDescent="0.2">
      <c r="A400" s="2"/>
      <c r="B400" s="272" t="s">
        <v>266</v>
      </c>
      <c r="C400" s="317"/>
      <c r="D400" s="318"/>
      <c r="E400" s="318"/>
      <c r="F400" s="281"/>
      <c r="G400" s="282"/>
      <c r="H400" s="283"/>
      <c r="I400" s="5"/>
    </row>
    <row r="401" spans="1:11" ht="11.25" customHeight="1" x14ac:dyDescent="0.2">
      <c r="A401" s="54"/>
      <c r="B401" s="67" t="s">
        <v>257</v>
      </c>
      <c r="C401" s="317">
        <v>857075.0499999997</v>
      </c>
      <c r="D401" s="318"/>
      <c r="E401" s="318">
        <v>2916.1</v>
      </c>
      <c r="F401" s="281">
        <v>0.14984391531332086</v>
      </c>
      <c r="G401" s="282"/>
      <c r="H401" s="283"/>
      <c r="I401" s="5"/>
    </row>
    <row r="402" spans="1:11" s="28" customFormat="1" ht="10.5" customHeight="1" x14ac:dyDescent="0.2">
      <c r="A402" s="2"/>
      <c r="B402" s="16" t="s">
        <v>258</v>
      </c>
      <c r="C402" s="317">
        <v>43.9</v>
      </c>
      <c r="D402" s="318"/>
      <c r="E402" s="318"/>
      <c r="F402" s="281">
        <v>-0.44451474123750467</v>
      </c>
      <c r="G402" s="282"/>
      <c r="H402" s="283"/>
      <c r="J402" s="5"/>
      <c r="K402" s="5"/>
    </row>
    <row r="403" spans="1:11" ht="10.5" customHeight="1" x14ac:dyDescent="0.2">
      <c r="A403" s="2"/>
      <c r="B403" s="67" t="s">
        <v>259</v>
      </c>
      <c r="C403" s="317">
        <v>4211.6499999999996</v>
      </c>
      <c r="D403" s="318"/>
      <c r="E403" s="318"/>
      <c r="F403" s="281">
        <v>-0.26089619396594088</v>
      </c>
      <c r="G403" s="282"/>
      <c r="H403" s="283"/>
      <c r="I403" s="5"/>
      <c r="J403" s="28"/>
      <c r="K403" s="28"/>
    </row>
    <row r="404" spans="1:11" ht="10.5" customHeight="1" x14ac:dyDescent="0.2">
      <c r="A404" s="2"/>
      <c r="B404" s="67" t="s">
        <v>260</v>
      </c>
      <c r="C404" s="317">
        <v>365.6</v>
      </c>
      <c r="D404" s="318"/>
      <c r="E404" s="318"/>
      <c r="F404" s="281"/>
      <c r="G404" s="282"/>
      <c r="H404" s="283"/>
      <c r="I404" s="5"/>
    </row>
    <row r="405" spans="1:11" ht="10.5" customHeight="1" x14ac:dyDescent="0.2">
      <c r="A405" s="2"/>
      <c r="B405" s="67" t="s">
        <v>261</v>
      </c>
      <c r="C405" s="317">
        <v>1473.21</v>
      </c>
      <c r="D405" s="318"/>
      <c r="E405" s="318"/>
      <c r="F405" s="281">
        <v>-0.33453338151594547</v>
      </c>
      <c r="G405" s="282"/>
      <c r="H405" s="283"/>
      <c r="I405" s="5"/>
    </row>
    <row r="406" spans="1:11" ht="10.5" customHeight="1" x14ac:dyDescent="0.2">
      <c r="A406" s="2"/>
      <c r="B406" s="67" t="s">
        <v>262</v>
      </c>
      <c r="C406" s="317">
        <v>179641.63000000012</v>
      </c>
      <c r="D406" s="318"/>
      <c r="E406" s="318">
        <v>885.66000000000008</v>
      </c>
      <c r="F406" s="281">
        <v>-0.11049080517083176</v>
      </c>
      <c r="G406" s="284"/>
      <c r="H406" s="283"/>
      <c r="I406" s="5"/>
    </row>
    <row r="407" spans="1:11" ht="10.5" customHeight="1" x14ac:dyDescent="0.2">
      <c r="A407" s="2"/>
      <c r="B407" s="67" t="s">
        <v>264</v>
      </c>
      <c r="C407" s="317">
        <v>279128.17</v>
      </c>
      <c r="D407" s="318"/>
      <c r="E407" s="318">
        <v>827.69</v>
      </c>
      <c r="F407" s="281">
        <v>-0.18326755804118333</v>
      </c>
      <c r="G407" s="282"/>
      <c r="H407" s="283"/>
      <c r="I407" s="5"/>
    </row>
    <row r="408" spans="1:11" ht="10.5" customHeight="1" x14ac:dyDescent="0.2">
      <c r="A408" s="2"/>
      <c r="B408" s="67" t="s">
        <v>263</v>
      </c>
      <c r="C408" s="317"/>
      <c r="D408" s="318"/>
      <c r="E408" s="318"/>
      <c r="F408" s="281"/>
      <c r="G408" s="282"/>
      <c r="H408" s="283"/>
      <c r="I408" s="5"/>
    </row>
    <row r="409" spans="1:11" ht="18.75" customHeight="1" x14ac:dyDescent="0.2">
      <c r="A409" s="2"/>
      <c r="B409" s="29" t="s">
        <v>265</v>
      </c>
      <c r="C409" s="317"/>
      <c r="D409" s="318"/>
      <c r="E409" s="318"/>
      <c r="F409" s="281"/>
      <c r="G409" s="282"/>
      <c r="H409" s="283"/>
      <c r="I409" s="5"/>
    </row>
    <row r="410" spans="1:11" ht="10.5" customHeight="1" x14ac:dyDescent="0.2">
      <c r="A410" s="2"/>
      <c r="B410" s="16" t="s">
        <v>269</v>
      </c>
      <c r="C410" s="317"/>
      <c r="D410" s="318"/>
      <c r="E410" s="318"/>
      <c r="F410" s="281"/>
      <c r="G410" s="282"/>
      <c r="H410" s="283"/>
      <c r="I410" s="5"/>
    </row>
    <row r="411" spans="1:11" ht="10.5" customHeight="1" x14ac:dyDescent="0.2">
      <c r="A411" s="2"/>
      <c r="B411" s="16" t="s">
        <v>270</v>
      </c>
      <c r="C411" s="317"/>
      <c r="D411" s="318"/>
      <c r="E411" s="318"/>
      <c r="F411" s="281"/>
      <c r="G411" s="282"/>
      <c r="H411" s="283"/>
      <c r="I411" s="5"/>
    </row>
    <row r="412" spans="1:11" ht="10.5" customHeight="1" x14ac:dyDescent="0.2">
      <c r="A412" s="2"/>
      <c r="B412" s="29" t="s">
        <v>271</v>
      </c>
      <c r="C412" s="317"/>
      <c r="D412" s="318"/>
      <c r="E412" s="318"/>
      <c r="F412" s="281"/>
      <c r="G412" s="282"/>
      <c r="H412" s="283"/>
      <c r="I412" s="5"/>
    </row>
    <row r="413" spans="1:11" ht="10.5" customHeight="1" x14ac:dyDescent="0.2">
      <c r="A413" s="2"/>
      <c r="B413" s="16" t="s">
        <v>272</v>
      </c>
      <c r="C413" s="317">
        <v>41696.899999999994</v>
      </c>
      <c r="D413" s="318"/>
      <c r="E413" s="318"/>
      <c r="F413" s="281">
        <v>0.31315170391738789</v>
      </c>
      <c r="G413" s="282"/>
      <c r="H413" s="283"/>
      <c r="I413" s="5"/>
    </row>
    <row r="414" spans="1:11" ht="10.5" customHeight="1" x14ac:dyDescent="0.2">
      <c r="A414" s="2"/>
      <c r="B414" s="574" t="s">
        <v>458</v>
      </c>
      <c r="C414" s="317"/>
      <c r="D414" s="318"/>
      <c r="E414" s="318"/>
      <c r="F414" s="281"/>
      <c r="G414" s="282"/>
      <c r="H414" s="283"/>
      <c r="I414" s="5"/>
    </row>
    <row r="415" spans="1:11" ht="10.5" customHeight="1" x14ac:dyDescent="0.2">
      <c r="A415" s="2"/>
      <c r="B415" s="16" t="s">
        <v>86</v>
      </c>
      <c r="C415" s="317">
        <v>194337.98999999985</v>
      </c>
      <c r="D415" s="318"/>
      <c r="E415" s="318">
        <v>358.98000000000008</v>
      </c>
      <c r="F415" s="281">
        <v>0.2947828851037877</v>
      </c>
      <c r="G415" s="70"/>
      <c r="H415" s="283"/>
      <c r="I415" s="5"/>
    </row>
    <row r="416" spans="1:11" ht="13.5" customHeight="1" x14ac:dyDescent="0.2">
      <c r="A416" s="54"/>
      <c r="B416" s="29" t="s">
        <v>155</v>
      </c>
      <c r="C416" s="308">
        <v>2726249.4299999988</v>
      </c>
      <c r="D416" s="315"/>
      <c r="E416" s="315">
        <v>13083.949999999999</v>
      </c>
      <c r="F416" s="186">
        <v>6.8698280063971273E-2</v>
      </c>
      <c r="G416" s="69"/>
      <c r="H416" s="5"/>
      <c r="I416" s="28"/>
    </row>
    <row r="417" spans="1:9" s="28" customFormat="1" ht="10.5" hidden="1" customHeight="1" x14ac:dyDescent="0.2">
      <c r="A417" s="2"/>
      <c r="B417" s="29"/>
      <c r="C417" s="306"/>
      <c r="D417" s="313"/>
      <c r="E417" s="313"/>
      <c r="F417" s="185"/>
      <c r="G417" s="69"/>
      <c r="H417" s="5"/>
      <c r="I417" s="5"/>
    </row>
    <row r="418" spans="1:9" ht="9" hidden="1" customHeight="1" x14ac:dyDescent="0.2">
      <c r="A418" s="2"/>
      <c r="B418" s="29"/>
      <c r="C418" s="306"/>
      <c r="D418" s="313"/>
      <c r="E418" s="313"/>
      <c r="F418" s="185"/>
      <c r="G418" s="70"/>
      <c r="H418" s="5"/>
      <c r="I418" s="5"/>
    </row>
    <row r="419" spans="1:9" ht="8.25" hidden="1" customHeight="1" x14ac:dyDescent="0.2">
      <c r="A419" s="54"/>
      <c r="B419" s="52"/>
      <c r="C419" s="308"/>
      <c r="D419" s="315"/>
      <c r="E419" s="315"/>
      <c r="F419" s="186"/>
      <c r="G419" s="69"/>
      <c r="H419" s="28"/>
      <c r="I419" s="28"/>
    </row>
    <row r="420" spans="1:9" s="28" customFormat="1" ht="15" hidden="1" customHeight="1" x14ac:dyDescent="0.2">
      <c r="A420" s="2"/>
      <c r="B420" s="52"/>
      <c r="C420" s="306"/>
      <c r="D420" s="313"/>
      <c r="E420" s="313"/>
      <c r="F420" s="185"/>
      <c r="G420" s="69"/>
      <c r="H420" s="5"/>
      <c r="I420" s="5"/>
    </row>
    <row r="421" spans="1:9" ht="7.5" hidden="1" customHeight="1" x14ac:dyDescent="0.2">
      <c r="A421" s="2"/>
      <c r="B421" s="52"/>
      <c r="C421" s="306"/>
      <c r="D421" s="313"/>
      <c r="E421" s="313"/>
      <c r="F421" s="185"/>
      <c r="G421" s="69"/>
      <c r="H421" s="5"/>
      <c r="I421" s="5"/>
    </row>
    <row r="422" spans="1:9" ht="9.75" hidden="1" customHeight="1" x14ac:dyDescent="0.2">
      <c r="A422" s="2"/>
      <c r="B422" s="29"/>
      <c r="C422" s="306"/>
      <c r="D422" s="313"/>
      <c r="E422" s="313"/>
      <c r="F422" s="185"/>
      <c r="G422" s="70"/>
      <c r="H422" s="5"/>
      <c r="I422" s="5"/>
    </row>
    <row r="423" spans="1:9" ht="18" customHeight="1" x14ac:dyDescent="0.2">
      <c r="A423" s="2"/>
      <c r="B423" s="273" t="s">
        <v>43</v>
      </c>
      <c r="C423" s="308">
        <v>643887.59000000008</v>
      </c>
      <c r="D423" s="315"/>
      <c r="E423" s="315">
        <v>644.61</v>
      </c>
      <c r="F423" s="186">
        <v>0.23139624474853626</v>
      </c>
      <c r="G423" s="69"/>
      <c r="H423" s="5"/>
      <c r="I423" s="5"/>
    </row>
    <row r="424" spans="1:9" ht="13.5" customHeight="1" x14ac:dyDescent="0.2">
      <c r="A424" s="54"/>
      <c r="B424" s="74" t="s">
        <v>162</v>
      </c>
      <c r="C424" s="308"/>
      <c r="D424" s="315"/>
      <c r="E424" s="315"/>
      <c r="F424" s="186"/>
      <c r="G424" s="69"/>
      <c r="H424" s="28"/>
      <c r="I424" s="28"/>
    </row>
    <row r="425" spans="1:9" s="28" customFormat="1" ht="10.5" customHeight="1" x14ac:dyDescent="0.2">
      <c r="A425" s="2"/>
      <c r="B425" s="37" t="s">
        <v>20</v>
      </c>
      <c r="C425" s="306">
        <v>40285.78</v>
      </c>
      <c r="D425" s="313"/>
      <c r="E425" s="313">
        <v>67</v>
      </c>
      <c r="F425" s="185">
        <v>-0.12876811039441605</v>
      </c>
      <c r="G425" s="69"/>
      <c r="H425" s="5"/>
      <c r="I425" s="5"/>
    </row>
    <row r="426" spans="1:9" ht="10.5" customHeight="1" x14ac:dyDescent="0.2">
      <c r="A426" s="2"/>
      <c r="B426" s="75" t="s">
        <v>159</v>
      </c>
      <c r="C426" s="306">
        <v>976467.34999999963</v>
      </c>
      <c r="D426" s="313"/>
      <c r="E426" s="313">
        <v>1458.2</v>
      </c>
      <c r="F426" s="185">
        <v>0.14439236083826179</v>
      </c>
      <c r="G426" s="69"/>
      <c r="H426" s="5"/>
      <c r="I426" s="5"/>
    </row>
    <row r="427" spans="1:9" ht="10.5" customHeight="1" x14ac:dyDescent="0.2">
      <c r="A427" s="2"/>
      <c r="B427" s="75" t="s">
        <v>26</v>
      </c>
      <c r="C427" s="306">
        <v>1060918.2</v>
      </c>
      <c r="D427" s="313"/>
      <c r="E427" s="313">
        <v>3389.29</v>
      </c>
      <c r="F427" s="185">
        <v>0.16568397754040487</v>
      </c>
      <c r="G427" s="69"/>
      <c r="H427" s="5"/>
      <c r="I427" s="5"/>
    </row>
    <row r="428" spans="1:9" ht="10.5" customHeight="1" x14ac:dyDescent="0.2">
      <c r="A428" s="2"/>
      <c r="B428" s="75" t="s">
        <v>27</v>
      </c>
      <c r="C428" s="306">
        <v>3055485.7400000016</v>
      </c>
      <c r="D428" s="313"/>
      <c r="E428" s="313">
        <v>4805.63</v>
      </c>
      <c r="F428" s="185">
        <v>0.20048572535267395</v>
      </c>
      <c r="G428" s="69"/>
      <c r="H428" s="5"/>
      <c r="I428" s="5"/>
    </row>
    <row r="429" spans="1:9" ht="10.5" customHeight="1" x14ac:dyDescent="0.2">
      <c r="A429" s="2"/>
      <c r="B429" s="75" t="s">
        <v>274</v>
      </c>
      <c r="C429" s="306">
        <v>148525.29999999996</v>
      </c>
      <c r="D429" s="313"/>
      <c r="E429" s="313">
        <v>582</v>
      </c>
      <c r="F429" s="185">
        <v>0.13939849853625641</v>
      </c>
      <c r="G429" s="69"/>
      <c r="H429" s="5"/>
      <c r="I429" s="5"/>
    </row>
    <row r="430" spans="1:9" ht="10.5" customHeight="1" x14ac:dyDescent="0.2">
      <c r="A430" s="2"/>
      <c r="B430" s="75" t="s">
        <v>273</v>
      </c>
      <c r="C430" s="306"/>
      <c r="D430" s="313"/>
      <c r="E430" s="313"/>
      <c r="F430" s="185"/>
      <c r="G430" s="69"/>
      <c r="H430" s="5"/>
      <c r="I430" s="5"/>
    </row>
    <row r="431" spans="1:9" ht="10.5" hidden="1" customHeight="1" x14ac:dyDescent="0.2">
      <c r="A431" s="2"/>
      <c r="B431" s="75" t="s">
        <v>49</v>
      </c>
      <c r="C431" s="306">
        <v>20745.919999999998</v>
      </c>
      <c r="D431" s="313"/>
      <c r="E431" s="313"/>
      <c r="F431" s="185">
        <v>-0.20910648054076497</v>
      </c>
      <c r="G431" s="69"/>
      <c r="H431" s="5"/>
      <c r="I431" s="5"/>
    </row>
    <row r="432" spans="1:9" hidden="1" x14ac:dyDescent="0.2">
      <c r="A432" s="2"/>
      <c r="B432" s="37" t="s">
        <v>50</v>
      </c>
      <c r="C432" s="306"/>
      <c r="D432" s="313"/>
      <c r="E432" s="313"/>
      <c r="F432" s="185"/>
      <c r="G432" s="69"/>
      <c r="H432" s="5"/>
      <c r="I432" s="5"/>
    </row>
    <row r="433" spans="1:10" x14ac:dyDescent="0.2">
      <c r="A433" s="2"/>
      <c r="B433" s="574" t="s">
        <v>459</v>
      </c>
      <c r="C433" s="306"/>
      <c r="D433" s="313"/>
      <c r="E433" s="313"/>
      <c r="F433" s="185"/>
      <c r="G433" s="69"/>
      <c r="H433" s="5"/>
      <c r="I433" s="5"/>
    </row>
    <row r="434" spans="1:10" ht="10.5" customHeight="1" x14ac:dyDescent="0.2">
      <c r="A434" s="2"/>
      <c r="B434" s="75" t="s">
        <v>28</v>
      </c>
      <c r="C434" s="306">
        <v>20342.16</v>
      </c>
      <c r="D434" s="313"/>
      <c r="E434" s="313">
        <v>150</v>
      </c>
      <c r="F434" s="185">
        <v>-3.603491324998509E-2</v>
      </c>
      <c r="G434" s="69"/>
      <c r="H434" s="5"/>
      <c r="I434" s="5"/>
    </row>
    <row r="435" spans="1:10" ht="10.5" customHeight="1" x14ac:dyDescent="0.2">
      <c r="A435" s="2"/>
      <c r="B435" s="37" t="s">
        <v>280</v>
      </c>
      <c r="C435" s="306">
        <v>-30059.029999999995</v>
      </c>
      <c r="D435" s="313"/>
      <c r="E435" s="313">
        <v>-74</v>
      </c>
      <c r="F435" s="185">
        <v>0.26895172593135364</v>
      </c>
      <c r="G435" s="70"/>
      <c r="H435" s="5"/>
      <c r="I435" s="5"/>
    </row>
    <row r="436" spans="1:10" ht="10.5" customHeight="1" x14ac:dyDescent="0.2">
      <c r="A436" s="54"/>
      <c r="B436" s="35" t="s">
        <v>160</v>
      </c>
      <c r="C436" s="308">
        <v>5292711.4200000018</v>
      </c>
      <c r="D436" s="315"/>
      <c r="E436" s="315">
        <v>10378.119999999999</v>
      </c>
      <c r="F436" s="186">
        <v>0.17338490762009773</v>
      </c>
      <c r="G436" s="69"/>
      <c r="H436" s="5"/>
      <c r="I436" s="28"/>
    </row>
    <row r="437" spans="1:10" ht="17.25" customHeight="1" x14ac:dyDescent="0.2">
      <c r="A437" s="2"/>
      <c r="B437" s="76" t="s">
        <v>33</v>
      </c>
      <c r="C437" s="306"/>
      <c r="D437" s="313"/>
      <c r="E437" s="313"/>
      <c r="F437" s="185"/>
      <c r="G437" s="69"/>
      <c r="H437" s="5"/>
      <c r="I437" s="5"/>
    </row>
    <row r="438" spans="1:10" ht="10.5" customHeight="1" x14ac:dyDescent="0.2">
      <c r="A438" s="2"/>
      <c r="B438" s="76" t="s">
        <v>490</v>
      </c>
      <c r="C438" s="306"/>
      <c r="D438" s="313"/>
      <c r="E438" s="313"/>
      <c r="F438" s="185"/>
      <c r="G438" s="69"/>
      <c r="H438" s="5"/>
      <c r="I438" s="5"/>
    </row>
    <row r="439" spans="1:10" ht="10.5" customHeight="1" x14ac:dyDescent="0.2">
      <c r="A439" s="2"/>
      <c r="B439" s="76" t="s">
        <v>477</v>
      </c>
      <c r="C439" s="306"/>
      <c r="D439" s="313"/>
      <c r="E439" s="313"/>
      <c r="F439" s="185"/>
      <c r="G439" s="69"/>
      <c r="H439" s="5"/>
      <c r="I439" s="5"/>
    </row>
    <row r="440" spans="1:10" ht="10.5" customHeight="1" x14ac:dyDescent="0.2">
      <c r="A440" s="2"/>
      <c r="B440" s="76" t="s">
        <v>492</v>
      </c>
      <c r="C440" s="306">
        <v>2.3087500000000003</v>
      </c>
      <c r="D440" s="313"/>
      <c r="E440" s="313"/>
      <c r="F440" s="185"/>
      <c r="G440" s="69"/>
      <c r="H440" s="5"/>
      <c r="I440" s="5"/>
    </row>
    <row r="441" spans="1:10" ht="10.5" customHeight="1" x14ac:dyDescent="0.2">
      <c r="A441" s="2"/>
      <c r="B441" s="76" t="s">
        <v>480</v>
      </c>
      <c r="C441" s="306"/>
      <c r="D441" s="313"/>
      <c r="E441" s="313"/>
      <c r="F441" s="185"/>
      <c r="G441" s="79"/>
      <c r="H441" s="5"/>
      <c r="I441" s="5"/>
    </row>
    <row r="442" spans="1:10" ht="10.5" customHeight="1" x14ac:dyDescent="0.2">
      <c r="A442" s="2"/>
      <c r="B442" s="76" t="s">
        <v>494</v>
      </c>
      <c r="C442" s="306"/>
      <c r="D442" s="313"/>
      <c r="E442" s="313"/>
      <c r="F442" s="185"/>
      <c r="G442" s="79"/>
      <c r="H442" s="5"/>
      <c r="I442" s="5"/>
    </row>
    <row r="443" spans="1:10" ht="10.5" customHeight="1" x14ac:dyDescent="0.2">
      <c r="A443" s="2"/>
      <c r="B443" s="76" t="s">
        <v>499</v>
      </c>
      <c r="C443" s="306"/>
      <c r="D443" s="313"/>
      <c r="E443" s="313"/>
      <c r="F443" s="185"/>
      <c r="G443" s="79"/>
      <c r="H443" s="5"/>
      <c r="I443" s="5"/>
    </row>
    <row r="444" spans="1:10" ht="13.5" customHeight="1" x14ac:dyDescent="0.2">
      <c r="A444" s="77"/>
      <c r="B444" s="73" t="s">
        <v>158</v>
      </c>
      <c r="C444" s="308">
        <v>194264.13999999998</v>
      </c>
      <c r="D444" s="315"/>
      <c r="E444" s="315"/>
      <c r="F444" s="186"/>
      <c r="G444" s="69"/>
      <c r="H444" s="5"/>
      <c r="I444" s="80"/>
    </row>
    <row r="445" spans="1:10" s="80" customFormat="1" ht="12.75" x14ac:dyDescent="0.2">
      <c r="A445" s="2"/>
      <c r="B445" s="78" t="s">
        <v>161</v>
      </c>
      <c r="C445" s="306">
        <v>6130865.4587500021</v>
      </c>
      <c r="D445" s="313"/>
      <c r="E445" s="313">
        <v>11022.73</v>
      </c>
      <c r="F445" s="185">
        <v>0.19987388165131525</v>
      </c>
      <c r="G445" s="69"/>
      <c r="H445" s="5"/>
      <c r="I445" s="5"/>
    </row>
    <row r="446" spans="1:10" ht="10.5" hidden="1" customHeight="1" x14ac:dyDescent="0.2">
      <c r="A446" s="2"/>
      <c r="B446" s="76" t="s">
        <v>80</v>
      </c>
      <c r="C446" s="306"/>
      <c r="D446" s="313"/>
      <c r="E446" s="313"/>
      <c r="F446" s="185"/>
      <c r="G446" s="69"/>
      <c r="H446" s="5"/>
      <c r="I446" s="5"/>
      <c r="J446" s="83"/>
    </row>
    <row r="447" spans="1:10" hidden="1" x14ac:dyDescent="0.2">
      <c r="A447" s="2"/>
      <c r="B447" s="76" t="s">
        <v>81</v>
      </c>
      <c r="C447" s="306"/>
      <c r="D447" s="313"/>
      <c r="E447" s="313"/>
      <c r="F447" s="185"/>
      <c r="G447" s="69"/>
      <c r="H447" s="5"/>
      <c r="I447" s="5"/>
    </row>
    <row r="448" spans="1:10" x14ac:dyDescent="0.2">
      <c r="A448" s="2"/>
      <c r="B448" s="76" t="s">
        <v>78</v>
      </c>
      <c r="C448" s="306">
        <v>76953095.030000016</v>
      </c>
      <c r="D448" s="313"/>
      <c r="E448" s="313"/>
      <c r="F448" s="185">
        <v>0.16851494166866221</v>
      </c>
      <c r="G448" s="69"/>
      <c r="H448" s="5"/>
      <c r="I448" s="5"/>
    </row>
    <row r="449" spans="1:10" x14ac:dyDescent="0.2">
      <c r="A449" s="2"/>
      <c r="B449" s="76" t="s">
        <v>76</v>
      </c>
      <c r="C449" s="306">
        <v>355827947.73000014</v>
      </c>
      <c r="D449" s="313"/>
      <c r="E449" s="313"/>
      <c r="F449" s="185">
        <v>0.26862673110423696</v>
      </c>
      <c r="G449" s="69"/>
      <c r="H449" s="5"/>
      <c r="I449" s="5"/>
    </row>
    <row r="450" spans="1:10" x14ac:dyDescent="0.2">
      <c r="A450" s="2"/>
      <c r="B450" s="76" t="s">
        <v>77</v>
      </c>
      <c r="C450" s="306"/>
      <c r="D450" s="313"/>
      <c r="E450" s="313"/>
      <c r="F450" s="185"/>
      <c r="G450" s="69"/>
      <c r="H450" s="5"/>
      <c r="I450" s="5"/>
    </row>
    <row r="451" spans="1:10" ht="12" x14ac:dyDescent="0.2">
      <c r="A451" s="2"/>
      <c r="B451" s="83" t="s">
        <v>276</v>
      </c>
      <c r="C451" s="308">
        <v>432781222.45000017</v>
      </c>
      <c r="D451" s="315"/>
      <c r="E451" s="315"/>
      <c r="F451" s="186">
        <v>0.24959121038909715</v>
      </c>
      <c r="G451" s="70"/>
      <c r="H451" s="5"/>
      <c r="I451" s="5"/>
    </row>
    <row r="452" spans="1:10" ht="12.75" x14ac:dyDescent="0.2">
      <c r="A452" s="54"/>
      <c r="B452" s="52" t="s">
        <v>157</v>
      </c>
      <c r="C452" s="308">
        <v>462064270.82875007</v>
      </c>
      <c r="D452" s="315">
        <v>121695.87</v>
      </c>
      <c r="E452" s="315">
        <v>74929.399999999994</v>
      </c>
      <c r="F452" s="186">
        <v>0.24267452693280656</v>
      </c>
      <c r="G452" s="69"/>
      <c r="H452" s="5"/>
      <c r="I452" s="28"/>
    </row>
    <row r="453" spans="1:10" ht="10.5" customHeight="1" x14ac:dyDescent="0.2">
      <c r="A453" s="2"/>
      <c r="B453" s="167" t="s">
        <v>181</v>
      </c>
      <c r="C453" s="319"/>
      <c r="D453" s="320"/>
      <c r="E453" s="320"/>
      <c r="F453" s="240"/>
      <c r="G453" s="69"/>
      <c r="H453" s="5"/>
      <c r="I453" s="5"/>
    </row>
    <row r="454" spans="1:10" ht="10.5" customHeight="1" x14ac:dyDescent="0.2">
      <c r="A454" s="2"/>
      <c r="B454" s="168" t="s">
        <v>182</v>
      </c>
      <c r="C454" s="321"/>
      <c r="D454" s="322"/>
      <c r="E454" s="322"/>
      <c r="F454" s="194"/>
      <c r="G454" s="70"/>
      <c r="H454" s="5"/>
      <c r="I454" s="5"/>
    </row>
    <row r="455" spans="1:10" s="28" customFormat="1" ht="21.75" customHeight="1" x14ac:dyDescent="0.2">
      <c r="A455" s="54"/>
      <c r="B455" s="212" t="s">
        <v>31</v>
      </c>
      <c r="C455" s="431">
        <v>479149220.30875015</v>
      </c>
      <c r="D455" s="432"/>
      <c r="E455" s="432">
        <v>96337.890000000014</v>
      </c>
      <c r="F455" s="433">
        <v>0.24107220961994358</v>
      </c>
      <c r="G455" s="424"/>
      <c r="H455" s="5"/>
    </row>
    <row r="456" spans="1:10" s="28" customFormat="1" ht="21.75" hidden="1" customHeight="1" x14ac:dyDescent="0.2">
      <c r="A456" s="54"/>
      <c r="B456" s="76" t="s">
        <v>13</v>
      </c>
      <c r="C456" s="274"/>
      <c r="D456" s="276"/>
      <c r="E456" s="241"/>
      <c r="F456" s="425"/>
      <c r="G456" s="424"/>
      <c r="H456" s="211"/>
      <c r="I456" s="70"/>
    </row>
    <row r="457" spans="1:10" s="28" customFormat="1" hidden="1" x14ac:dyDescent="0.2">
      <c r="A457" s="54"/>
      <c r="B457" s="76" t="s">
        <v>14</v>
      </c>
      <c r="C457" s="275"/>
      <c r="D457" s="65"/>
      <c r="E457" s="241"/>
      <c r="F457" s="425"/>
      <c r="G457" s="210"/>
      <c r="H457" s="211"/>
      <c r="I457" s="70"/>
      <c r="J457" s="5"/>
    </row>
    <row r="458" spans="1:10" s="28" customFormat="1" ht="12.75" customHeight="1" x14ac:dyDescent="0.2">
      <c r="A458" s="54"/>
      <c r="B458" s="229" t="s">
        <v>248</v>
      </c>
      <c r="C458" s="241"/>
      <c r="D458" s="241"/>
      <c r="E458" s="241"/>
      <c r="F458" s="241"/>
      <c r="G458" s="213"/>
      <c r="H458" s="211"/>
      <c r="I458" s="70"/>
      <c r="J458" s="5"/>
    </row>
    <row r="459" spans="1:10" s="28" customFormat="1" ht="21.75" customHeight="1" x14ac:dyDescent="0.2">
      <c r="A459" s="54"/>
      <c r="B459" s="265" t="s">
        <v>238</v>
      </c>
      <c r="C459" s="213"/>
      <c r="D459" s="213"/>
      <c r="E459" s="213"/>
      <c r="F459" s="213"/>
      <c r="G459" s="213"/>
      <c r="H459" s="214"/>
      <c r="I459" s="70"/>
      <c r="J459" s="5"/>
    </row>
    <row r="460" spans="1:10" s="28" customFormat="1" x14ac:dyDescent="0.2">
      <c r="A460" s="54"/>
      <c r="B460" s="265" t="s">
        <v>251</v>
      </c>
      <c r="C460" s="213"/>
      <c r="D460" s="213"/>
      <c r="E460" s="213"/>
      <c r="F460" s="213"/>
      <c r="G460" s="213"/>
      <c r="H460" s="214"/>
      <c r="I460" s="70"/>
    </row>
    <row r="461" spans="1:10" s="28" customFormat="1" x14ac:dyDescent="0.2">
      <c r="A461" s="54"/>
      <c r="B461" s="265" t="s">
        <v>376</v>
      </c>
      <c r="C461" s="213"/>
      <c r="D461" s="213"/>
      <c r="E461" s="213"/>
      <c r="F461" s="213"/>
      <c r="G461" s="213"/>
      <c r="H461" s="214"/>
      <c r="I461" s="70"/>
    </row>
    <row r="462" spans="1:10" s="28" customFormat="1" x14ac:dyDescent="0.2">
      <c r="A462" s="54"/>
      <c r="B462" s="265" t="s">
        <v>282</v>
      </c>
      <c r="C462" s="213"/>
      <c r="D462" s="213"/>
      <c r="E462" s="213"/>
      <c r="F462" s="213"/>
      <c r="G462" s="213"/>
      <c r="H462" s="214"/>
      <c r="I462" s="70"/>
    </row>
    <row r="463" spans="1:10" s="28" customFormat="1" x14ac:dyDescent="0.2">
      <c r="A463" s="6"/>
      <c r="B463" s="43"/>
      <c r="C463" s="85"/>
      <c r="D463" s="85"/>
      <c r="E463" s="86"/>
      <c r="F463" s="5"/>
      <c r="G463" s="8"/>
      <c r="H463" s="5"/>
      <c r="I463" s="85"/>
    </row>
    <row r="464" spans="1:10" ht="16.5" customHeight="1" x14ac:dyDescent="0.25">
      <c r="B464" s="7" t="s">
        <v>288</v>
      </c>
      <c r="C464" s="8"/>
      <c r="D464" s="8"/>
      <c r="E464" s="8"/>
      <c r="F464" s="8"/>
      <c r="H464" s="8"/>
      <c r="I464" s="8"/>
    </row>
    <row r="465" spans="1:10" x14ac:dyDescent="0.2">
      <c r="B465" s="9"/>
      <c r="C465" s="10" t="str">
        <f>$C$3</f>
        <v>MOIS DE JUILLET 2024</v>
      </c>
      <c r="D465" s="11"/>
      <c r="G465" s="15"/>
    </row>
    <row r="466" spans="1:10" ht="12.75" x14ac:dyDescent="0.2">
      <c r="B466" s="12" t="str">
        <f>B373</f>
        <v xml:space="preserve">             V - ASSURANCE ACCIDENTS DU TRAVAIL : DEPENSES en milliers d'euros</v>
      </c>
      <c r="C466" s="13"/>
      <c r="D466" s="13"/>
      <c r="E466" s="13"/>
      <c r="F466" s="14"/>
      <c r="G466" s="600"/>
      <c r="H466" s="15"/>
      <c r="I466" s="15"/>
    </row>
    <row r="467" spans="1:10" ht="19.5" customHeight="1" x14ac:dyDescent="0.2">
      <c r="B467" s="831"/>
      <c r="C467" s="868"/>
      <c r="D467" s="87"/>
      <c r="E467" s="601" t="s">
        <v>6</v>
      </c>
      <c r="F467" s="339" t="str">
        <f>Maladie_mnt!$H$5</f>
        <v>GAM</v>
      </c>
      <c r="G467" s="199"/>
      <c r="H467" s="89"/>
      <c r="I467" s="20"/>
    </row>
    <row r="468" spans="1:10" ht="12.75" x14ac:dyDescent="0.2">
      <c r="B468" s="879" t="s">
        <v>29</v>
      </c>
      <c r="C468" s="880"/>
      <c r="D468" s="90"/>
      <c r="E468" s="301"/>
      <c r="F468" s="239"/>
      <c r="G468" s="199"/>
      <c r="H468" s="90"/>
      <c r="I468" s="20"/>
    </row>
    <row r="469" spans="1:10" ht="12.75" customHeight="1" x14ac:dyDescent="0.2">
      <c r="B469" s="861"/>
      <c r="C469" s="874"/>
      <c r="D469" s="90"/>
      <c r="E469" s="301"/>
      <c r="F469" s="239"/>
      <c r="G469" s="200"/>
      <c r="H469" s="90"/>
      <c r="I469" s="20"/>
    </row>
    <row r="470" spans="1:10" ht="12.75" customHeight="1" x14ac:dyDescent="0.2">
      <c r="A470" s="91"/>
      <c r="B470" s="852" t="s">
        <v>74</v>
      </c>
      <c r="C470" s="877"/>
      <c r="D470" s="93"/>
      <c r="E470" s="303"/>
      <c r="F470" s="237"/>
      <c r="G470" s="199"/>
      <c r="H470" s="93"/>
      <c r="I470" s="94"/>
    </row>
    <row r="471" spans="1:10" s="95" customFormat="1" ht="12.75" customHeight="1" x14ac:dyDescent="0.2">
      <c r="A471" s="6"/>
      <c r="B471" s="861"/>
      <c r="C471" s="874"/>
      <c r="D471" s="90"/>
      <c r="E471" s="301"/>
      <c r="F471" s="239"/>
      <c r="G471" s="200"/>
      <c r="H471" s="90"/>
      <c r="I471" s="20"/>
      <c r="J471" s="104"/>
    </row>
    <row r="472" spans="1:10" ht="12.75" customHeight="1" x14ac:dyDescent="0.2">
      <c r="A472" s="91"/>
      <c r="B472" s="92" t="s">
        <v>73</v>
      </c>
      <c r="C472" s="172"/>
      <c r="D472" s="93"/>
      <c r="E472" s="303">
        <v>26539526.040898167</v>
      </c>
      <c r="F472" s="237">
        <v>-1.4320384882982262E-2</v>
      </c>
      <c r="G472" s="198"/>
      <c r="H472" s="93"/>
      <c r="I472" s="94"/>
    </row>
    <row r="473" spans="1:10" s="95" customFormat="1" ht="12" hidden="1" customHeight="1" x14ac:dyDescent="0.2">
      <c r="A473" s="6"/>
      <c r="B473" s="76"/>
      <c r="C473" s="96"/>
      <c r="D473" s="96"/>
      <c r="E473" s="325"/>
      <c r="F473" s="242"/>
      <c r="G473" s="201"/>
      <c r="H473" s="90"/>
      <c r="I473" s="20"/>
      <c r="J473" s="104"/>
    </row>
    <row r="474" spans="1:10" ht="12.75" customHeight="1" x14ac:dyDescent="0.2">
      <c r="B474" s="850" t="s">
        <v>410</v>
      </c>
      <c r="C474" s="878"/>
      <c r="D474" s="90"/>
      <c r="E474" s="303">
        <v>7434632.8559038667</v>
      </c>
      <c r="F474" s="237">
        <v>0.15162206943422118</v>
      </c>
      <c r="G474" s="201"/>
      <c r="H474" s="90"/>
      <c r="I474" s="20"/>
      <c r="J474" s="104"/>
    </row>
    <row r="475" spans="1:10" ht="18" customHeight="1" x14ac:dyDescent="0.2">
      <c r="B475" s="846" t="s">
        <v>72</v>
      </c>
      <c r="C475" s="876"/>
      <c r="D475" s="90"/>
      <c r="E475" s="301"/>
      <c r="F475" s="239"/>
      <c r="G475" s="201"/>
      <c r="H475" s="90"/>
      <c r="I475" s="20"/>
      <c r="J475" s="104"/>
    </row>
    <row r="476" spans="1:10" ht="18" customHeight="1" x14ac:dyDescent="0.2">
      <c r="B476" s="421" t="s">
        <v>404</v>
      </c>
      <c r="C476" s="404"/>
      <c r="D476" s="90"/>
      <c r="E476" s="301">
        <v>3054529.4686939875</v>
      </c>
      <c r="F476" s="239">
        <v>-0.50257939854324685</v>
      </c>
      <c r="G476" s="201"/>
      <c r="H476" s="90"/>
      <c r="I476" s="20"/>
      <c r="J476" s="104"/>
    </row>
    <row r="477" spans="1:10" ht="18" customHeight="1" x14ac:dyDescent="0.2">
      <c r="B477" s="421" t="s">
        <v>407</v>
      </c>
      <c r="C477" s="404"/>
      <c r="D477" s="90"/>
      <c r="E477" s="301">
        <v>3446.7796659999849</v>
      </c>
      <c r="F477" s="239">
        <v>-0.84902516578904841</v>
      </c>
      <c r="G477" s="199"/>
      <c r="H477" s="90"/>
      <c r="I477" s="20"/>
      <c r="J477" s="104"/>
    </row>
    <row r="478" spans="1:10" ht="18" customHeight="1" x14ac:dyDescent="0.2">
      <c r="B478" s="421" t="s">
        <v>405</v>
      </c>
      <c r="C478" s="404"/>
      <c r="D478" s="90"/>
      <c r="E478" s="301">
        <v>4376656.6075438792</v>
      </c>
      <c r="F478" s="239"/>
      <c r="G478" s="201"/>
      <c r="H478" s="90"/>
      <c r="I478" s="20"/>
      <c r="J478" s="104"/>
    </row>
    <row r="479" spans="1:10" ht="15" customHeight="1" x14ac:dyDescent="0.2">
      <c r="B479" s="829" t="s">
        <v>71</v>
      </c>
      <c r="C479" s="869"/>
      <c r="D479" s="90"/>
      <c r="E479" s="303">
        <v>18572197.244164303</v>
      </c>
      <c r="F479" s="237">
        <v>1.3570525347778251E-2</v>
      </c>
      <c r="G479" s="199"/>
      <c r="H479" s="90"/>
      <c r="I479" s="20"/>
      <c r="J479" s="104"/>
    </row>
    <row r="480" spans="1:10" ht="15" customHeight="1" x14ac:dyDescent="0.2">
      <c r="B480" s="846" t="s">
        <v>70</v>
      </c>
      <c r="C480" s="876"/>
      <c r="D480" s="90"/>
      <c r="E480" s="301"/>
      <c r="F480" s="239"/>
      <c r="G480" s="199"/>
      <c r="H480" s="90"/>
      <c r="I480" s="20"/>
      <c r="J480" s="104"/>
    </row>
    <row r="481" spans="2:10" ht="15" customHeight="1" x14ac:dyDescent="0.2">
      <c r="B481" s="846" t="s">
        <v>361</v>
      </c>
      <c r="C481" s="876"/>
      <c r="D481" s="90"/>
      <c r="E481" s="301">
        <v>0</v>
      </c>
      <c r="F481" s="239"/>
      <c r="G481" s="199"/>
      <c r="H481" s="90"/>
      <c r="I481" s="20"/>
      <c r="J481" s="104"/>
    </row>
    <row r="482" spans="2:10" ht="15" customHeight="1" x14ac:dyDescent="0.2">
      <c r="B482" s="844" t="s">
        <v>413</v>
      </c>
      <c r="C482" s="845"/>
      <c r="D482" s="90"/>
      <c r="E482" s="301">
        <v>15007980.615290742</v>
      </c>
      <c r="F482" s="239">
        <v>3.8669995864654139E-2</v>
      </c>
      <c r="G482" s="199"/>
      <c r="H482" s="90"/>
      <c r="I482" s="20"/>
      <c r="J482" s="104"/>
    </row>
    <row r="483" spans="2:10" ht="15" customHeight="1" x14ac:dyDescent="0.2">
      <c r="B483" s="846" t="s">
        <v>357</v>
      </c>
      <c r="C483" s="876"/>
      <c r="D483" s="90"/>
      <c r="E483" s="301">
        <v>2798876.1988231009</v>
      </c>
      <c r="F483" s="239">
        <v>0.21067717727854607</v>
      </c>
      <c r="G483" s="199"/>
      <c r="H483" s="90"/>
      <c r="I483" s="20"/>
      <c r="J483" s="104"/>
    </row>
    <row r="484" spans="2:10" ht="15" customHeight="1" x14ac:dyDescent="0.2">
      <c r="B484" s="846" t="s">
        <v>358</v>
      </c>
      <c r="C484" s="876"/>
      <c r="D484" s="90"/>
      <c r="E484" s="301">
        <v>438771.9846384601</v>
      </c>
      <c r="F484" s="239">
        <v>4.8077021664261199E-2</v>
      </c>
      <c r="G484" s="199"/>
      <c r="H484" s="90"/>
      <c r="I484" s="20"/>
      <c r="J484" s="104"/>
    </row>
    <row r="485" spans="2:10" ht="15" customHeight="1" x14ac:dyDescent="0.2">
      <c r="B485" s="846" t="s">
        <v>359</v>
      </c>
      <c r="C485" s="876"/>
      <c r="D485" s="90"/>
      <c r="E485" s="301">
        <v>326568.44541199878</v>
      </c>
      <c r="F485" s="239">
        <v>-0.71449725026245048</v>
      </c>
      <c r="G485" s="199"/>
      <c r="H485" s="90"/>
      <c r="I485" s="20"/>
      <c r="J485" s="104"/>
    </row>
    <row r="486" spans="2:10" ht="15" customHeight="1" x14ac:dyDescent="0.2">
      <c r="B486" s="812" t="s">
        <v>394</v>
      </c>
      <c r="C486" s="875"/>
      <c r="D486" s="90"/>
      <c r="E486" s="301">
        <v>253913.24569599915</v>
      </c>
      <c r="F486" s="239">
        <v>-0.71145471248372327</v>
      </c>
      <c r="G486" s="199"/>
      <c r="H486" s="90"/>
      <c r="I486" s="20"/>
      <c r="J486" s="104"/>
    </row>
    <row r="487" spans="2:10" ht="12.75" customHeight="1" x14ac:dyDescent="0.2">
      <c r="B487" s="812" t="s">
        <v>395</v>
      </c>
      <c r="C487" s="875"/>
      <c r="D487" s="90"/>
      <c r="E487" s="301">
        <v>4498.6369999999824</v>
      </c>
      <c r="F487" s="239">
        <v>-0.75328213928020782</v>
      </c>
      <c r="G487" s="199"/>
      <c r="H487" s="90"/>
      <c r="I487" s="20"/>
      <c r="J487" s="104"/>
    </row>
    <row r="488" spans="2:10" ht="15" customHeight="1" x14ac:dyDescent="0.2">
      <c r="B488" s="812" t="s">
        <v>396</v>
      </c>
      <c r="C488" s="875"/>
      <c r="D488" s="90"/>
      <c r="E488" s="301">
        <v>10563.788993999957</v>
      </c>
      <c r="F488" s="239">
        <v>-0.86324454876273149</v>
      </c>
      <c r="G488" s="199"/>
      <c r="H488" s="90"/>
      <c r="I488" s="20"/>
      <c r="J488" s="104"/>
    </row>
    <row r="489" spans="2:10" ht="15" customHeight="1" x14ac:dyDescent="0.2">
      <c r="B489" s="812" t="s">
        <v>397</v>
      </c>
      <c r="C489" s="875"/>
      <c r="D489" s="90"/>
      <c r="E489" s="301">
        <v>1359.3017019999947</v>
      </c>
      <c r="F489" s="239">
        <v>-0.83979909395115071</v>
      </c>
      <c r="G489" s="199"/>
      <c r="H489" s="90"/>
      <c r="I489" s="20"/>
      <c r="J489" s="104"/>
    </row>
    <row r="490" spans="2:10" ht="15" customHeight="1" x14ac:dyDescent="0.2">
      <c r="B490" s="871" t="s">
        <v>406</v>
      </c>
      <c r="C490" s="872"/>
      <c r="D490" s="90"/>
      <c r="E490" s="301">
        <v>56233.47201999971</v>
      </c>
      <c r="F490" s="239">
        <v>-0.64830907339631205</v>
      </c>
      <c r="G490" s="199"/>
      <c r="H490" s="90"/>
      <c r="I490" s="20"/>
      <c r="J490" s="104"/>
    </row>
    <row r="491" spans="2:10" ht="12.75" x14ac:dyDescent="0.2">
      <c r="B491" s="829" t="s">
        <v>362</v>
      </c>
      <c r="C491" s="869"/>
      <c r="D491" s="90"/>
      <c r="E491" s="303">
        <v>3781.8900000000003</v>
      </c>
      <c r="F491" s="237"/>
      <c r="G491" s="201"/>
      <c r="H491" s="90"/>
      <c r="I491" s="20"/>
      <c r="J491" s="104"/>
    </row>
    <row r="492" spans="2:10" ht="28.5" customHeight="1" x14ac:dyDescent="0.2">
      <c r="B492" s="827" t="s">
        <v>363</v>
      </c>
      <c r="C492" s="873"/>
      <c r="D492" s="90"/>
      <c r="E492" s="303">
        <v>528914.05082999845</v>
      </c>
      <c r="F492" s="237">
        <v>-0.75349112802666363</v>
      </c>
      <c r="G492" s="201"/>
      <c r="H492" s="90"/>
      <c r="I492" s="20"/>
      <c r="J492" s="104"/>
    </row>
    <row r="493" spans="2:10" ht="12.75" x14ac:dyDescent="0.2">
      <c r="B493" s="420" t="s">
        <v>408</v>
      </c>
      <c r="C493" s="405"/>
      <c r="D493" s="90"/>
      <c r="E493" s="301">
        <v>503033.16500799853</v>
      </c>
      <c r="F493" s="239">
        <v>-0.76030599028013879</v>
      </c>
      <c r="G493" s="201"/>
      <c r="H493" s="90"/>
      <c r="I493" s="20"/>
      <c r="J493" s="104"/>
    </row>
    <row r="494" spans="2:10" ht="15.75" customHeight="1" x14ac:dyDescent="0.2">
      <c r="B494" s="420" t="s">
        <v>409</v>
      </c>
      <c r="C494" s="405"/>
      <c r="D494" s="90"/>
      <c r="E494" s="301">
        <v>25880.885821999869</v>
      </c>
      <c r="F494" s="239">
        <v>-0.44900887066360684</v>
      </c>
      <c r="G494" s="199"/>
      <c r="H494" s="90"/>
      <c r="I494" s="20"/>
      <c r="J494" s="104"/>
    </row>
    <row r="495" spans="2:10" ht="17.25" customHeight="1" x14ac:dyDescent="0.2">
      <c r="B495" s="827" t="s">
        <v>364</v>
      </c>
      <c r="C495" s="873"/>
      <c r="D495" s="90"/>
      <c r="E495" s="303"/>
      <c r="F495" s="237"/>
      <c r="G495" s="199"/>
      <c r="H495" s="90"/>
      <c r="I495" s="20"/>
      <c r="J495" s="104"/>
    </row>
    <row r="496" spans="2:10" ht="20.100000000000001" customHeight="1" x14ac:dyDescent="0.2">
      <c r="B496" s="827" t="s">
        <v>365</v>
      </c>
      <c r="C496" s="873"/>
      <c r="D496" s="90"/>
      <c r="E496" s="303"/>
      <c r="F496" s="237"/>
      <c r="G496" s="201"/>
      <c r="H496" s="90"/>
      <c r="I496" s="20"/>
      <c r="J496" s="104"/>
    </row>
    <row r="497" spans="1:10" ht="21.75" customHeight="1" x14ac:dyDescent="0.2">
      <c r="B497" s="829" t="s">
        <v>371</v>
      </c>
      <c r="C497" s="869"/>
      <c r="D497" s="90"/>
      <c r="E497" s="303"/>
      <c r="F497" s="237"/>
      <c r="G497" s="200"/>
      <c r="H497" s="90"/>
      <c r="I497" s="20"/>
      <c r="J497" s="104"/>
    </row>
    <row r="498" spans="1:10" ht="15" customHeight="1" x14ac:dyDescent="0.2">
      <c r="A498" s="91"/>
      <c r="B498" s="833" t="s">
        <v>66</v>
      </c>
      <c r="C498" s="870"/>
      <c r="D498" s="93"/>
      <c r="E498" s="303">
        <v>1423168.7100000011</v>
      </c>
      <c r="F498" s="237">
        <v>0.13531088490159515</v>
      </c>
      <c r="G498" s="200"/>
      <c r="H498" s="93"/>
      <c r="I498" s="94"/>
      <c r="J498" s="104"/>
    </row>
    <row r="499" spans="1:10" s="95" customFormat="1" ht="16.5" customHeight="1" x14ac:dyDescent="0.2">
      <c r="A499" s="91"/>
      <c r="B499" s="829" t="s">
        <v>375</v>
      </c>
      <c r="C499" s="869"/>
      <c r="D499" s="93"/>
      <c r="E499" s="301">
        <v>1406877.4400000011</v>
      </c>
      <c r="F499" s="239">
        <v>0.13555768778828714</v>
      </c>
      <c r="G499" s="199"/>
      <c r="H499" s="93"/>
      <c r="I499" s="94"/>
      <c r="J499" s="104"/>
    </row>
    <row r="500" spans="1:10" s="95" customFormat="1" ht="16.5" customHeight="1" x14ac:dyDescent="0.2">
      <c r="A500" s="6"/>
      <c r="B500" s="829" t="s">
        <v>236</v>
      </c>
      <c r="C500" s="869"/>
      <c r="D500" s="90"/>
      <c r="E500" s="301">
        <v>-842</v>
      </c>
      <c r="F500" s="239"/>
      <c r="G500" s="199"/>
      <c r="H500" s="90"/>
      <c r="I500" s="20"/>
      <c r="J500" s="104"/>
    </row>
    <row r="501" spans="1:10" ht="16.5" customHeight="1" x14ac:dyDescent="0.2">
      <c r="B501" s="829" t="s">
        <v>316</v>
      </c>
      <c r="C501" s="869"/>
      <c r="D501" s="90"/>
      <c r="E501" s="301"/>
      <c r="F501" s="239"/>
      <c r="G501" s="200"/>
      <c r="H501" s="90"/>
      <c r="I501" s="20"/>
      <c r="J501" s="104"/>
    </row>
    <row r="502" spans="1:10" ht="16.5" customHeight="1" x14ac:dyDescent="0.2">
      <c r="A502" s="91"/>
      <c r="B502" s="833" t="s">
        <v>67</v>
      </c>
      <c r="C502" s="870"/>
      <c r="D502" s="93"/>
      <c r="E502" s="303">
        <v>102017.92</v>
      </c>
      <c r="F502" s="237">
        <v>-0.21478615070656093</v>
      </c>
      <c r="G502" s="199"/>
      <c r="H502" s="93"/>
      <c r="I502" s="94"/>
      <c r="J502" s="104"/>
    </row>
    <row r="503" spans="1:10" s="95" customFormat="1" ht="16.5" customHeight="1" x14ac:dyDescent="0.2">
      <c r="A503" s="6"/>
      <c r="B503" s="829" t="s">
        <v>68</v>
      </c>
      <c r="C503" s="869"/>
      <c r="D503" s="90"/>
      <c r="E503" s="301">
        <v>72887.61</v>
      </c>
      <c r="F503" s="239">
        <v>-0.32890541242780169</v>
      </c>
      <c r="G503" s="199"/>
      <c r="H503" s="90"/>
      <c r="I503" s="20"/>
      <c r="J503" s="104"/>
    </row>
    <row r="504" spans="1:10" ht="18" customHeight="1" x14ac:dyDescent="0.2">
      <c r="B504" s="829" t="s">
        <v>69</v>
      </c>
      <c r="C504" s="869"/>
      <c r="D504" s="90"/>
      <c r="E504" s="301">
        <v>29130.31</v>
      </c>
      <c r="F504" s="239">
        <v>0.36674111017796118</v>
      </c>
      <c r="G504" s="202"/>
      <c r="H504" s="90"/>
      <c r="I504" s="20"/>
      <c r="J504" s="104"/>
    </row>
    <row r="505" spans="1:10" ht="30" customHeight="1" x14ac:dyDescent="0.2">
      <c r="A505" s="91"/>
      <c r="B505" s="838" t="s">
        <v>167</v>
      </c>
      <c r="C505" s="883"/>
      <c r="D505" s="98"/>
      <c r="E505" s="326">
        <v>28064712.670898166</v>
      </c>
      <c r="F505" s="243">
        <v>-8.6145176847460814E-3</v>
      </c>
      <c r="G505" s="8"/>
      <c r="H505" s="99"/>
      <c r="I505" s="94"/>
      <c r="J505" s="104"/>
    </row>
    <row r="506" spans="1:10" s="95" customFormat="1" ht="27" customHeight="1" x14ac:dyDescent="0.25">
      <c r="A506" s="6"/>
      <c r="B506" s="7" t="s">
        <v>288</v>
      </c>
      <c r="C506" s="8"/>
      <c r="D506" s="8"/>
      <c r="E506" s="8"/>
      <c r="F506" s="8"/>
      <c r="G506" s="3"/>
      <c r="H506" s="8"/>
      <c r="I506" s="8"/>
      <c r="J506" s="104"/>
    </row>
    <row r="507" spans="1:10" ht="23.25" customHeight="1" x14ac:dyDescent="0.2">
      <c r="B507" s="9"/>
      <c r="C507" s="10" t="str">
        <f>$C$3</f>
        <v>MOIS DE JUILLET 2024</v>
      </c>
      <c r="D507" s="11"/>
      <c r="G507" s="15"/>
    </row>
    <row r="508" spans="1:10" ht="10.5" customHeight="1" x14ac:dyDescent="0.2">
      <c r="B508" s="12" t="str">
        <f>B466</f>
        <v xml:space="preserve">             V - ASSURANCE ACCIDENTS DU TRAVAIL : DEPENSES en milliers d'euros</v>
      </c>
      <c r="C508" s="13"/>
      <c r="D508" s="13"/>
      <c r="E508" s="13"/>
      <c r="F508" s="14"/>
      <c r="G508" s="89"/>
      <c r="H508" s="15"/>
      <c r="I508" s="5"/>
    </row>
    <row r="509" spans="1:10" ht="19.5" customHeight="1" x14ac:dyDescent="0.2">
      <c r="B509" s="831"/>
      <c r="C509" s="868"/>
      <c r="D509" s="163"/>
      <c r="E509" s="624" t="s">
        <v>6</v>
      </c>
      <c r="F509" s="19" t="str">
        <f>Maladie_mnt!$H$5</f>
        <v>GAM</v>
      </c>
      <c r="G509" s="102"/>
      <c r="H509" s="20"/>
      <c r="I509" s="5"/>
    </row>
    <row r="510" spans="1:10" ht="19.5" customHeight="1" x14ac:dyDescent="0.2">
      <c r="B510" s="840" t="s">
        <v>51</v>
      </c>
      <c r="C510" s="841"/>
      <c r="D510" s="842"/>
      <c r="E510" s="337"/>
      <c r="F510" s="176"/>
      <c r="G510" s="102"/>
      <c r="H510" s="103"/>
      <c r="I510" s="104"/>
    </row>
    <row r="511" spans="1:10" s="104" customFormat="1" ht="30" customHeight="1" x14ac:dyDescent="0.2">
      <c r="A511" s="6"/>
      <c r="B511" s="809" t="s">
        <v>52</v>
      </c>
      <c r="C511" s="816"/>
      <c r="D511" s="817"/>
      <c r="E511" s="327">
        <v>6916847.740000003</v>
      </c>
      <c r="F511" s="177">
        <v>0.25104222322646286</v>
      </c>
      <c r="G511" s="105"/>
      <c r="H511" s="106"/>
    </row>
    <row r="512" spans="1:10" s="104" customFormat="1" ht="19.5" customHeight="1" x14ac:dyDescent="0.2">
      <c r="A512" s="6"/>
      <c r="B512" s="800" t="s">
        <v>183</v>
      </c>
      <c r="C512" s="865"/>
      <c r="D512" s="866"/>
      <c r="E512" s="327">
        <v>5851058.0200000023</v>
      </c>
      <c r="F512" s="177">
        <v>0.24303965667207028</v>
      </c>
      <c r="G512" s="109"/>
      <c r="H512" s="106"/>
    </row>
    <row r="513" spans="1:8" s="104" customFormat="1" ht="12.75" x14ac:dyDescent="0.2">
      <c r="A513" s="6"/>
      <c r="B513" s="806" t="s">
        <v>53</v>
      </c>
      <c r="C513" s="881"/>
      <c r="D513" s="882"/>
      <c r="E513" s="328">
        <v>5545341.6400000025</v>
      </c>
      <c r="F513" s="174">
        <v>0.24610629033138642</v>
      </c>
      <c r="G513" s="109"/>
      <c r="H513" s="106"/>
    </row>
    <row r="514" spans="1:8" s="104" customFormat="1" ht="12.75" x14ac:dyDescent="0.2">
      <c r="A514" s="6"/>
      <c r="B514" s="806" t="s">
        <v>428</v>
      </c>
      <c r="C514" s="881"/>
      <c r="D514" s="882"/>
      <c r="E514" s="328">
        <v>55827.659999999982</v>
      </c>
      <c r="F514" s="174">
        <v>0.1629318526282979</v>
      </c>
      <c r="G514" s="109"/>
      <c r="H514" s="106"/>
    </row>
    <row r="515" spans="1:8" s="104" customFormat="1" ht="12.75" x14ac:dyDescent="0.2">
      <c r="A515" s="6"/>
      <c r="B515" s="806" t="s">
        <v>54</v>
      </c>
      <c r="C515" s="881"/>
      <c r="D515" s="882"/>
      <c r="E515" s="328"/>
      <c r="F515" s="174"/>
      <c r="G515" s="109"/>
      <c r="H515" s="106"/>
    </row>
    <row r="516" spans="1:8" s="104" customFormat="1" ht="12.75" x14ac:dyDescent="0.2">
      <c r="A516" s="6"/>
      <c r="B516" s="806" t="s">
        <v>497</v>
      </c>
      <c r="C516" s="881"/>
      <c r="D516" s="882"/>
      <c r="E516" s="328">
        <v>9599.58</v>
      </c>
      <c r="F516" s="174">
        <v>0.14986099249323503</v>
      </c>
      <c r="G516" s="109"/>
      <c r="H516" s="106"/>
    </row>
    <row r="517" spans="1:8" s="104" customFormat="1" ht="12.75" x14ac:dyDescent="0.2">
      <c r="A517" s="6"/>
      <c r="B517" s="806" t="s">
        <v>302</v>
      </c>
      <c r="C517" s="881"/>
      <c r="D517" s="882"/>
      <c r="E517" s="328"/>
      <c r="F517" s="174"/>
      <c r="G517" s="109"/>
      <c r="H517" s="106"/>
    </row>
    <row r="518" spans="1:8" s="104" customFormat="1" ht="12.75" x14ac:dyDescent="0.2">
      <c r="A518" s="6"/>
      <c r="B518" s="169" t="s">
        <v>184</v>
      </c>
      <c r="C518" s="170"/>
      <c r="D518" s="171"/>
      <c r="E518" s="328">
        <v>91710.610000000015</v>
      </c>
      <c r="F518" s="174">
        <v>0.12913383538887024</v>
      </c>
      <c r="G518" s="109"/>
      <c r="H518" s="110"/>
    </row>
    <row r="519" spans="1:8" s="104" customFormat="1" ht="12.75" x14ac:dyDescent="0.2">
      <c r="A519" s="6"/>
      <c r="B519" s="395" t="s">
        <v>373</v>
      </c>
      <c r="C519" s="170"/>
      <c r="D519" s="171"/>
      <c r="E519" s="328">
        <v>3531.06</v>
      </c>
      <c r="F519" s="174"/>
      <c r="G519" s="109"/>
      <c r="H519" s="110"/>
    </row>
    <row r="520" spans="1:8" s="104" customFormat="1" ht="12.75" x14ac:dyDescent="0.2">
      <c r="A520" s="6"/>
      <c r="B520" s="169" t="s">
        <v>185</v>
      </c>
      <c r="C520" s="170"/>
      <c r="D520" s="171"/>
      <c r="E520" s="328"/>
      <c r="F520" s="174"/>
      <c r="G520" s="109"/>
      <c r="H520" s="110"/>
    </row>
    <row r="521" spans="1:8" s="104" customFormat="1" ht="12.75" x14ac:dyDescent="0.2">
      <c r="A521" s="6"/>
      <c r="B521" s="806" t="s">
        <v>186</v>
      </c>
      <c r="C521" s="881"/>
      <c r="D521" s="882"/>
      <c r="E521" s="328">
        <v>139619.76</v>
      </c>
      <c r="F521" s="174">
        <v>0.22657804693860983</v>
      </c>
      <c r="G521" s="109"/>
      <c r="H521" s="110"/>
    </row>
    <row r="522" spans="1:8" s="104" customFormat="1" ht="12.75" x14ac:dyDescent="0.2">
      <c r="A522" s="6"/>
      <c r="B522" s="806" t="s">
        <v>187</v>
      </c>
      <c r="C522" s="881"/>
      <c r="D522" s="882"/>
      <c r="E522" s="328"/>
      <c r="F522" s="174"/>
      <c r="G522" s="109"/>
      <c r="H522" s="106"/>
    </row>
    <row r="523" spans="1:8" s="104" customFormat="1" ht="12.75" x14ac:dyDescent="0.2">
      <c r="A523" s="6"/>
      <c r="B523" s="806" t="s">
        <v>188</v>
      </c>
      <c r="C523" s="881"/>
      <c r="D523" s="882"/>
      <c r="E523" s="328">
        <v>5427.7100000000019</v>
      </c>
      <c r="F523" s="174">
        <v>0.31302010760179622</v>
      </c>
      <c r="G523" s="108"/>
      <c r="H523" s="106"/>
    </row>
    <row r="524" spans="1:8" s="104" customFormat="1" ht="12.75" x14ac:dyDescent="0.2">
      <c r="A524" s="6"/>
      <c r="B524" s="800" t="s">
        <v>55</v>
      </c>
      <c r="C524" s="865"/>
      <c r="D524" s="866"/>
      <c r="E524" s="327">
        <v>69809.100000000064</v>
      </c>
      <c r="F524" s="177">
        <v>0.1291615014531613</v>
      </c>
      <c r="G524" s="109"/>
      <c r="H524" s="106"/>
    </row>
    <row r="525" spans="1:8" s="104" customFormat="1" ht="12.75" x14ac:dyDescent="0.2">
      <c r="A525" s="6"/>
      <c r="B525" s="824" t="s">
        <v>56</v>
      </c>
      <c r="C525" s="884"/>
      <c r="D525" s="885"/>
      <c r="E525" s="328">
        <v>69809.100000000064</v>
      </c>
      <c r="F525" s="174">
        <v>0.1291615014531613</v>
      </c>
      <c r="G525" s="109"/>
      <c r="H525" s="106"/>
    </row>
    <row r="526" spans="1:8" s="104" customFormat="1" ht="12.75" x14ac:dyDescent="0.2">
      <c r="A526" s="6"/>
      <c r="B526" s="806" t="s">
        <v>57</v>
      </c>
      <c r="C526" s="881"/>
      <c r="D526" s="882"/>
      <c r="E526" s="328">
        <v>69809.100000000064</v>
      </c>
      <c r="F526" s="174">
        <v>0.1291615014531613</v>
      </c>
      <c r="G526" s="109"/>
      <c r="H526" s="111"/>
    </row>
    <row r="527" spans="1:8" s="104" customFormat="1" ht="12.75" x14ac:dyDescent="0.2">
      <c r="A527" s="24"/>
      <c r="B527" s="806" t="s">
        <v>58</v>
      </c>
      <c r="C527" s="881"/>
      <c r="D527" s="882"/>
      <c r="E527" s="328"/>
      <c r="F527" s="174"/>
      <c r="G527" s="109"/>
      <c r="H527" s="112"/>
    </row>
    <row r="528" spans="1:8" s="104" customFormat="1" ht="12.75" x14ac:dyDescent="0.2">
      <c r="A528" s="24"/>
      <c r="B528" s="824" t="s">
        <v>59</v>
      </c>
      <c r="C528" s="884"/>
      <c r="D528" s="885"/>
      <c r="E528" s="328"/>
      <c r="F528" s="174"/>
      <c r="G528" s="109"/>
      <c r="H528" s="107"/>
    </row>
    <row r="529" spans="1:8" s="104" customFormat="1" ht="12.75" x14ac:dyDescent="0.2">
      <c r="A529" s="6"/>
      <c r="B529" s="806" t="s">
        <v>372</v>
      </c>
      <c r="C529" s="881"/>
      <c r="D529" s="882"/>
      <c r="E529" s="328"/>
      <c r="F529" s="174"/>
      <c r="G529" s="109"/>
      <c r="H529" s="106"/>
    </row>
    <row r="530" spans="1:8" s="104" customFormat="1" ht="12.75" customHeight="1" x14ac:dyDescent="0.2">
      <c r="A530" s="6"/>
      <c r="B530" s="806" t="s">
        <v>434</v>
      </c>
      <c r="C530" s="807"/>
      <c r="D530" s="808"/>
      <c r="E530" s="328"/>
      <c r="F530" s="174"/>
      <c r="G530" s="109"/>
      <c r="H530" s="111"/>
    </row>
    <row r="531" spans="1:8" s="104" customFormat="1" ht="12.75" x14ac:dyDescent="0.2">
      <c r="A531" s="6"/>
      <c r="B531" s="824" t="s">
        <v>180</v>
      </c>
      <c r="C531" s="884"/>
      <c r="D531" s="885"/>
      <c r="E531" s="328"/>
      <c r="F531" s="174"/>
      <c r="G531" s="109"/>
      <c r="H531" s="111"/>
    </row>
    <row r="532" spans="1:8" s="104" customFormat="1" ht="12.75" x14ac:dyDescent="0.2">
      <c r="A532" s="24"/>
      <c r="B532" s="800" t="s">
        <v>189</v>
      </c>
      <c r="C532" s="865"/>
      <c r="D532" s="866"/>
      <c r="E532" s="327">
        <v>974863.46000000066</v>
      </c>
      <c r="F532" s="177">
        <v>0.30555668645248169</v>
      </c>
      <c r="G532" s="109"/>
      <c r="H532" s="107"/>
    </row>
    <row r="533" spans="1:8" s="104" customFormat="1" ht="12.75" x14ac:dyDescent="0.2">
      <c r="A533" s="6"/>
      <c r="B533" s="800" t="s">
        <v>190</v>
      </c>
      <c r="C533" s="865"/>
      <c r="D533" s="866"/>
      <c r="E533" s="327">
        <v>21117.16</v>
      </c>
      <c r="F533" s="177">
        <v>0.58959458381195695</v>
      </c>
      <c r="G533" s="109"/>
      <c r="H533" s="106"/>
    </row>
    <row r="534" spans="1:8" s="104" customFormat="1" ht="12.75" x14ac:dyDescent="0.2">
      <c r="A534" s="6"/>
      <c r="B534" s="806" t="s">
        <v>191</v>
      </c>
      <c r="C534" s="881"/>
      <c r="D534" s="882"/>
      <c r="E534" s="328">
        <v>21117.16</v>
      </c>
      <c r="F534" s="174">
        <v>0.58959458381195695</v>
      </c>
      <c r="G534" s="109"/>
      <c r="H534" s="106"/>
    </row>
    <row r="535" spans="1:8" s="104" customFormat="1" ht="12.75" x14ac:dyDescent="0.2">
      <c r="A535" s="6"/>
      <c r="B535" s="806" t="s">
        <v>392</v>
      </c>
      <c r="C535" s="881"/>
      <c r="D535" s="882"/>
      <c r="E535" s="328"/>
      <c r="F535" s="174"/>
      <c r="G535" s="109"/>
      <c r="H535" s="106"/>
    </row>
    <row r="536" spans="1:8" s="104" customFormat="1" ht="12.75" x14ac:dyDescent="0.2">
      <c r="A536" s="6"/>
      <c r="B536" s="587" t="s">
        <v>393</v>
      </c>
      <c r="C536" s="383"/>
      <c r="D536" s="384"/>
      <c r="E536" s="328"/>
      <c r="F536" s="174"/>
      <c r="G536" s="102"/>
      <c r="H536" s="106"/>
    </row>
    <row r="537" spans="1:8" s="104" customFormat="1" ht="12.75" x14ac:dyDescent="0.2">
      <c r="A537" s="6"/>
      <c r="B537" s="800" t="s">
        <v>82</v>
      </c>
      <c r="C537" s="865"/>
      <c r="D537" s="866"/>
      <c r="E537" s="327"/>
      <c r="F537" s="177"/>
      <c r="G537" s="105"/>
      <c r="H537" s="106"/>
    </row>
    <row r="538" spans="1:8" s="104" customFormat="1" ht="24" customHeight="1" x14ac:dyDescent="0.2">
      <c r="A538" s="24"/>
      <c r="B538" s="809" t="s">
        <v>60</v>
      </c>
      <c r="C538" s="810"/>
      <c r="D538" s="811"/>
      <c r="E538" s="327">
        <v>30476.118563999997</v>
      </c>
      <c r="F538" s="177"/>
      <c r="G538" s="105"/>
      <c r="H538" s="107"/>
    </row>
    <row r="539" spans="1:8" s="104" customFormat="1" ht="12.75" x14ac:dyDescent="0.2">
      <c r="A539" s="24"/>
      <c r="B539" s="802" t="s">
        <v>390</v>
      </c>
      <c r="C539" s="855"/>
      <c r="D539" s="856"/>
      <c r="E539" s="328">
        <v>30476.118563999997</v>
      </c>
      <c r="F539" s="177"/>
      <c r="G539" s="105"/>
      <c r="H539" s="107"/>
    </row>
    <row r="540" spans="1:8" s="104" customFormat="1" ht="12.75" x14ac:dyDescent="0.2">
      <c r="A540" s="24"/>
      <c r="B540" s="802" t="s">
        <v>391</v>
      </c>
      <c r="C540" s="855"/>
      <c r="D540" s="856"/>
      <c r="E540" s="327"/>
      <c r="F540" s="177"/>
      <c r="G540" s="109"/>
      <c r="H540" s="107"/>
    </row>
    <row r="541" spans="1:8" s="104" customFormat="1" ht="12.75" x14ac:dyDescent="0.2">
      <c r="A541" s="24" t="s">
        <v>463</v>
      </c>
      <c r="B541" s="886" t="s">
        <v>462</v>
      </c>
      <c r="C541" s="807"/>
      <c r="D541" s="808"/>
      <c r="E541" s="327"/>
      <c r="F541" s="177"/>
      <c r="G541" s="109"/>
      <c r="H541" s="107"/>
    </row>
    <row r="542" spans="1:8" s="104" customFormat="1" ht="12.75" hidden="1" x14ac:dyDescent="0.2">
      <c r="A542" s="6"/>
      <c r="B542" s="809"/>
      <c r="C542" s="816"/>
      <c r="D542" s="817"/>
      <c r="E542" s="328"/>
      <c r="F542" s="174"/>
      <c r="G542" s="449"/>
      <c r="H542" s="106"/>
    </row>
    <row r="543" spans="1:8" s="451" customFormat="1" ht="21.75" customHeight="1" x14ac:dyDescent="0.2">
      <c r="A543" s="446"/>
      <c r="B543" s="887" t="s">
        <v>481</v>
      </c>
      <c r="C543" s="888"/>
      <c r="D543" s="889"/>
      <c r="E543" s="447"/>
      <c r="F543" s="448"/>
      <c r="G543" s="105"/>
      <c r="H543" s="450"/>
    </row>
    <row r="544" spans="1:8" s="104" customFormat="1" ht="12.75" x14ac:dyDescent="0.2">
      <c r="A544" s="6"/>
      <c r="B544" s="809" t="s">
        <v>483</v>
      </c>
      <c r="C544" s="816"/>
      <c r="D544" s="817"/>
      <c r="E544" s="327">
        <v>2452905.9499999988</v>
      </c>
      <c r="F544" s="177">
        <v>3.841210363675529E-2</v>
      </c>
      <c r="G544" s="108"/>
      <c r="H544" s="106"/>
    </row>
    <row r="545" spans="1:8" s="104" customFormat="1" ht="12.75" x14ac:dyDescent="0.2">
      <c r="A545" s="6"/>
      <c r="B545" s="800" t="s">
        <v>61</v>
      </c>
      <c r="C545" s="865"/>
      <c r="D545" s="866"/>
      <c r="E545" s="327">
        <v>108.43</v>
      </c>
      <c r="F545" s="177"/>
      <c r="G545" s="109"/>
      <c r="H545" s="106"/>
    </row>
    <row r="546" spans="1:8" s="104" customFormat="1" ht="12.75" x14ac:dyDescent="0.2">
      <c r="A546" s="6"/>
      <c r="B546" s="806" t="s">
        <v>471</v>
      </c>
      <c r="C546" s="881"/>
      <c r="D546" s="882"/>
      <c r="E546" s="328">
        <v>60</v>
      </c>
      <c r="F546" s="174"/>
      <c r="G546" s="102"/>
      <c r="H546" s="106"/>
    </row>
    <row r="547" spans="1:8" s="104" customFormat="1" ht="12.75" x14ac:dyDescent="0.2">
      <c r="A547" s="6"/>
      <c r="B547" s="806" t="s">
        <v>473</v>
      </c>
      <c r="C547" s="881"/>
      <c r="D547" s="882"/>
      <c r="E547" s="328"/>
      <c r="F547" s="174"/>
      <c r="G547" s="102"/>
      <c r="H547" s="106"/>
    </row>
    <row r="548" spans="1:8" s="104" customFormat="1" ht="12.75" x14ac:dyDescent="0.2">
      <c r="A548" s="6"/>
      <c r="B548" s="806" t="s">
        <v>398</v>
      </c>
      <c r="C548" s="881"/>
      <c r="D548" s="882"/>
      <c r="E548" s="328"/>
      <c r="F548" s="174"/>
      <c r="G548" s="102"/>
      <c r="H548" s="106"/>
    </row>
    <row r="549" spans="1:8" s="104" customFormat="1" ht="12.75" x14ac:dyDescent="0.2">
      <c r="A549" s="6"/>
      <c r="B549" s="806" t="s">
        <v>469</v>
      </c>
      <c r="C549" s="881"/>
      <c r="D549" s="882"/>
      <c r="E549" s="328"/>
      <c r="F549" s="174"/>
      <c r="G549" s="109"/>
      <c r="H549" s="106"/>
    </row>
    <row r="550" spans="1:8" s="104" customFormat="1" ht="12.75" x14ac:dyDescent="0.2">
      <c r="A550" s="6"/>
      <c r="B550" s="806" t="s">
        <v>399</v>
      </c>
      <c r="C550" s="881"/>
      <c r="D550" s="882"/>
      <c r="E550" s="328"/>
      <c r="F550" s="174"/>
      <c r="G550" s="109"/>
      <c r="H550" s="113"/>
    </row>
    <row r="551" spans="1:8" s="104" customFormat="1" ht="12.75" x14ac:dyDescent="0.2">
      <c r="A551" s="6"/>
      <c r="B551" s="806" t="s">
        <v>400</v>
      </c>
      <c r="C551" s="881"/>
      <c r="D551" s="882"/>
      <c r="E551" s="328"/>
      <c r="F551" s="174"/>
      <c r="G551" s="109"/>
      <c r="H551" s="113"/>
    </row>
    <row r="552" spans="1:8" s="104" customFormat="1" ht="12.75" x14ac:dyDescent="0.2">
      <c r="A552" s="6"/>
      <c r="B552" s="802" t="s">
        <v>443</v>
      </c>
      <c r="C552" s="855"/>
      <c r="D552" s="856"/>
      <c r="E552" s="328"/>
      <c r="F552" s="174"/>
      <c r="G552" s="109"/>
      <c r="H552" s="113"/>
    </row>
    <row r="553" spans="1:8" s="104" customFormat="1" ht="12.75" x14ac:dyDescent="0.2">
      <c r="A553" s="6"/>
      <c r="B553" s="802" t="s">
        <v>401</v>
      </c>
      <c r="C553" s="855"/>
      <c r="D553" s="856"/>
      <c r="E553" s="328">
        <v>48.430000000000007</v>
      </c>
      <c r="F553" s="174"/>
      <c r="G553" s="108"/>
      <c r="H553" s="113"/>
    </row>
    <row r="554" spans="1:8" s="104" customFormat="1" ht="12.75" x14ac:dyDescent="0.2">
      <c r="A554" s="6"/>
      <c r="B554" s="800" t="s">
        <v>62</v>
      </c>
      <c r="C554" s="865"/>
      <c r="D554" s="866"/>
      <c r="E554" s="327">
        <v>2452797.5199999986</v>
      </c>
      <c r="F554" s="177">
        <v>3.6748498123851281E-2</v>
      </c>
      <c r="G554" s="109"/>
      <c r="H554" s="113"/>
    </row>
    <row r="555" spans="1:8" s="104" customFormat="1" ht="15" customHeight="1" x14ac:dyDescent="0.2">
      <c r="A555" s="6"/>
      <c r="B555" s="806" t="s">
        <v>470</v>
      </c>
      <c r="C555" s="881"/>
      <c r="D555" s="882"/>
      <c r="E555" s="328">
        <v>2250425.35</v>
      </c>
      <c r="F555" s="174">
        <v>0.34862235200109004</v>
      </c>
      <c r="G555" s="109"/>
      <c r="H555" s="113"/>
    </row>
    <row r="556" spans="1:8" s="104" customFormat="1" ht="15" customHeight="1" x14ac:dyDescent="0.2">
      <c r="A556" s="6"/>
      <c r="B556" s="806" t="s">
        <v>474</v>
      </c>
      <c r="C556" s="881"/>
      <c r="D556" s="882"/>
      <c r="E556" s="328"/>
      <c r="F556" s="174"/>
      <c r="G556" s="109"/>
      <c r="H556" s="113"/>
    </row>
    <row r="557" spans="1:8" s="104" customFormat="1" ht="15" customHeight="1" x14ac:dyDescent="0.2">
      <c r="A557" s="6"/>
      <c r="B557" s="806" t="s">
        <v>402</v>
      </c>
      <c r="C557" s="881"/>
      <c r="D557" s="882"/>
      <c r="E557" s="328">
        <v>881.71000000000026</v>
      </c>
      <c r="F557" s="174">
        <v>-0.99872147618828244</v>
      </c>
      <c r="G557" s="109"/>
      <c r="H557" s="113"/>
    </row>
    <row r="558" spans="1:8" s="104" customFormat="1" ht="12.75" customHeight="1" x14ac:dyDescent="0.2">
      <c r="A558" s="6"/>
      <c r="B558" s="806" t="s">
        <v>469</v>
      </c>
      <c r="C558" s="881"/>
      <c r="D558" s="882"/>
      <c r="E558" s="328">
        <v>2780.07</v>
      </c>
      <c r="F558" s="174">
        <v>-0.19458648272025902</v>
      </c>
      <c r="G558" s="109"/>
      <c r="H558" s="113"/>
    </row>
    <row r="559" spans="1:8" s="104" customFormat="1" ht="12.75" customHeight="1" x14ac:dyDescent="0.2">
      <c r="A559" s="6"/>
      <c r="B559" s="806" t="s">
        <v>472</v>
      </c>
      <c r="C559" s="881"/>
      <c r="D559" s="882"/>
      <c r="E559" s="328">
        <v>198234.74999999997</v>
      </c>
      <c r="F559" s="174"/>
      <c r="G559" s="109"/>
      <c r="H559" s="113"/>
    </row>
    <row r="560" spans="1:8" s="104" customFormat="1" ht="12.75" customHeight="1" x14ac:dyDescent="0.2">
      <c r="A560" s="6"/>
      <c r="B560" s="806" t="s">
        <v>399</v>
      </c>
      <c r="C560" s="881"/>
      <c r="D560" s="882"/>
      <c r="E560" s="328"/>
      <c r="F560" s="174"/>
      <c r="G560" s="109"/>
      <c r="H560" s="113"/>
    </row>
    <row r="561" spans="1:10" s="104" customFormat="1" ht="12.75" customHeight="1" x14ac:dyDescent="0.2">
      <c r="A561" s="6"/>
      <c r="B561" s="806" t="s">
        <v>400</v>
      </c>
      <c r="C561" s="881"/>
      <c r="D561" s="882"/>
      <c r="E561" s="328"/>
      <c r="F561" s="174"/>
      <c r="G561" s="455"/>
      <c r="H561" s="113"/>
    </row>
    <row r="562" spans="1:10" s="457" customFormat="1" ht="12.75" customHeight="1" x14ac:dyDescent="0.2">
      <c r="A562" s="452"/>
      <c r="B562" s="588" t="s">
        <v>425</v>
      </c>
      <c r="C562" s="593"/>
      <c r="D562" s="594"/>
      <c r="E562" s="453"/>
      <c r="F562" s="454"/>
      <c r="G562" s="455"/>
      <c r="H562" s="456"/>
    </row>
    <row r="563" spans="1:10" s="457" customFormat="1" ht="12.75" customHeight="1" x14ac:dyDescent="0.2">
      <c r="A563" s="452"/>
      <c r="B563" s="821" t="s">
        <v>403</v>
      </c>
      <c r="C563" s="892"/>
      <c r="D563" s="893"/>
      <c r="E563" s="453">
        <v>475.64</v>
      </c>
      <c r="F563" s="454">
        <v>-0.88365739053438253</v>
      </c>
      <c r="G563" s="460"/>
      <c r="H563" s="456"/>
    </row>
    <row r="564" spans="1:10" s="457" customFormat="1" ht="12.75" customHeight="1" x14ac:dyDescent="0.2">
      <c r="A564" s="452"/>
      <c r="B564" s="809" t="s">
        <v>484</v>
      </c>
      <c r="C564" s="894"/>
      <c r="D564" s="895"/>
      <c r="E564" s="458"/>
      <c r="F564" s="459"/>
      <c r="G564" s="460"/>
      <c r="H564" s="461"/>
    </row>
    <row r="565" spans="1:10" s="457" customFormat="1" ht="21" customHeight="1" x14ac:dyDescent="0.2">
      <c r="A565" s="452"/>
      <c r="B565" s="809" t="s">
        <v>485</v>
      </c>
      <c r="C565" s="894"/>
      <c r="D565" s="895"/>
      <c r="E565" s="458">
        <v>29982.5</v>
      </c>
      <c r="F565" s="459">
        <v>-0.57741617315302718</v>
      </c>
      <c r="G565" s="462"/>
      <c r="H565" s="461"/>
    </row>
    <row r="566" spans="1:10" s="457" customFormat="1" ht="21" customHeight="1" x14ac:dyDescent="0.2">
      <c r="A566" s="452"/>
      <c r="B566" s="800" t="s">
        <v>63</v>
      </c>
      <c r="C566" s="890"/>
      <c r="D566" s="891"/>
      <c r="E566" s="453">
        <v>15138.93</v>
      </c>
      <c r="F566" s="454">
        <v>-0.42662235868783427</v>
      </c>
      <c r="G566" s="462"/>
      <c r="H566" s="461"/>
    </row>
    <row r="567" spans="1:10" s="457" customFormat="1" ht="15" customHeight="1" x14ac:dyDescent="0.2">
      <c r="A567" s="452"/>
      <c r="B567" s="800" t="s">
        <v>64</v>
      </c>
      <c r="C567" s="890"/>
      <c r="D567" s="891"/>
      <c r="E567" s="453">
        <v>14843.570000000002</v>
      </c>
      <c r="F567" s="454">
        <v>0.49488698391469499</v>
      </c>
      <c r="G567" s="464"/>
      <c r="H567" s="461"/>
    </row>
    <row r="568" spans="1:10" s="457" customFormat="1" ht="15" customHeight="1" x14ac:dyDescent="0.2">
      <c r="A568" s="452"/>
      <c r="B568" s="800" t="s">
        <v>478</v>
      </c>
      <c r="C568" s="890"/>
      <c r="D568" s="891"/>
      <c r="E568" s="453"/>
      <c r="F568" s="454"/>
      <c r="G568" s="580"/>
      <c r="H568" s="461"/>
    </row>
    <row r="569" spans="1:10" s="457" customFormat="1" ht="15" customHeight="1" x14ac:dyDescent="0.2">
      <c r="A569" s="452"/>
      <c r="B569" s="800" t="s">
        <v>479</v>
      </c>
      <c r="C569" s="801"/>
      <c r="D569" s="801"/>
      <c r="E569" s="453"/>
      <c r="F569" s="454"/>
      <c r="G569" s="580"/>
      <c r="H569" s="461"/>
    </row>
    <row r="570" spans="1:10" s="457" customFormat="1" ht="16.5" customHeight="1" x14ac:dyDescent="0.2">
      <c r="A570" s="463"/>
      <c r="B570" s="818" t="s">
        <v>65</v>
      </c>
      <c r="C570" s="819"/>
      <c r="D570" s="820"/>
      <c r="E570" s="326">
        <v>9430212.3085640017</v>
      </c>
      <c r="F570" s="243">
        <v>0.18974204644604531</v>
      </c>
      <c r="G570" s="4"/>
      <c r="H570" s="465"/>
      <c r="I570" s="602"/>
    </row>
    <row r="571" spans="1:10" x14ac:dyDescent="0.2">
      <c r="B571" s="43"/>
      <c r="E571" s="100"/>
      <c r="F571" s="4"/>
      <c r="G571" s="115"/>
      <c r="H571" s="4"/>
      <c r="I571" s="4"/>
    </row>
    <row r="572" spans="1:10" ht="15.75" x14ac:dyDescent="0.25">
      <c r="B572" s="7" t="s">
        <v>288</v>
      </c>
      <c r="C572" s="8"/>
      <c r="D572" s="8"/>
      <c r="E572" s="8"/>
      <c r="F572" s="115"/>
      <c r="G572" s="116"/>
      <c r="H572" s="115"/>
      <c r="I572" s="8"/>
    </row>
    <row r="573" spans="1:10" x14ac:dyDescent="0.2">
      <c r="B573" s="9"/>
      <c r="C573" s="10" t="str">
        <f>$C$3</f>
        <v>MOIS DE JUILLET 2024</v>
      </c>
      <c r="D573" s="11"/>
      <c r="F573" s="116"/>
      <c r="G573" s="15"/>
      <c r="H573" s="116"/>
    </row>
    <row r="574" spans="1:10" ht="12" customHeight="1" x14ac:dyDescent="0.2">
      <c r="B574" s="12" t="str">
        <f>B508</f>
        <v xml:space="preserve">             V - ASSURANCE ACCIDENTS DU TRAVAIL : DEPENSES en milliers d'euros</v>
      </c>
      <c r="C574" s="13"/>
      <c r="D574" s="13"/>
      <c r="E574" s="13"/>
      <c r="F574" s="14"/>
      <c r="G574" s="600"/>
      <c r="H574" s="15"/>
      <c r="I574" s="15"/>
    </row>
    <row r="575" spans="1:10" ht="19.5" customHeight="1" x14ac:dyDescent="0.2">
      <c r="B575" s="831"/>
      <c r="C575" s="868"/>
      <c r="D575" s="87"/>
      <c r="E575" s="601" t="s">
        <v>6</v>
      </c>
      <c r="F575" s="339" t="str">
        <f>Maladie_mnt!$H$5</f>
        <v>GAM</v>
      </c>
      <c r="G575" s="622"/>
      <c r="H575" s="89"/>
      <c r="I575" s="20"/>
    </row>
    <row r="576" spans="1:10" s="95" customFormat="1" ht="18" customHeight="1" x14ac:dyDescent="0.2">
      <c r="A576" s="114"/>
      <c r="B576" s="126" t="s">
        <v>475</v>
      </c>
      <c r="C576" s="126"/>
      <c r="D576" s="126"/>
      <c r="E576" s="326"/>
      <c r="F576" s="243"/>
      <c r="G576" s="205"/>
      <c r="H576" s="119"/>
      <c r="I576" s="120"/>
      <c r="J576" s="104"/>
    </row>
    <row r="577" spans="1:10" s="121" customFormat="1" ht="23.25" customHeight="1" x14ac:dyDescent="0.2">
      <c r="A577" s="6"/>
      <c r="B577" s="123"/>
      <c r="C577" s="124"/>
      <c r="D577" s="124"/>
      <c r="E577" s="599"/>
      <c r="F577" s="598"/>
      <c r="G577" s="206"/>
      <c r="H577" s="125"/>
      <c r="I577" s="111"/>
      <c r="J577" s="104"/>
    </row>
    <row r="578" spans="1:10" ht="12" customHeight="1" x14ac:dyDescent="0.2">
      <c r="A578" s="114"/>
      <c r="B578" s="126" t="s">
        <v>30</v>
      </c>
      <c r="C578" s="127"/>
      <c r="D578" s="128"/>
      <c r="E578" s="407">
        <v>37494924.979462162</v>
      </c>
      <c r="F578" s="408">
        <v>3.4775401829933994E-2</v>
      </c>
      <c r="G578" s="206"/>
      <c r="H578" s="129"/>
      <c r="I578" s="120"/>
    </row>
    <row r="579" spans="1:10" s="121" customFormat="1" ht="17.25" customHeight="1" x14ac:dyDescent="0.2">
      <c r="A579" s="6"/>
      <c r="B579" s="218"/>
      <c r="C579" s="127"/>
      <c r="D579" s="127"/>
      <c r="E579" s="409"/>
      <c r="F579" s="410"/>
      <c r="G579" s="206"/>
      <c r="H579" s="130"/>
      <c r="I579" s="111"/>
      <c r="J579" s="104"/>
    </row>
    <row r="580" spans="1:10" ht="12.75" customHeight="1" x14ac:dyDescent="0.2">
      <c r="A580" s="114"/>
      <c r="B580" s="126" t="s">
        <v>240</v>
      </c>
      <c r="C580" s="127"/>
      <c r="D580" s="128"/>
      <c r="E580" s="407">
        <v>10826.069999999998</v>
      </c>
      <c r="F580" s="408">
        <v>0.95159970291746565</v>
      </c>
      <c r="G580" s="173"/>
      <c r="H580" s="129"/>
      <c r="I580" s="120"/>
    </row>
    <row r="581" spans="1:10" ht="12.75" customHeight="1" x14ac:dyDescent="0.2">
      <c r="A581" s="114"/>
      <c r="B581" s="216"/>
      <c r="C581" s="573"/>
      <c r="D581" s="573"/>
      <c r="E581" s="402"/>
      <c r="F581" s="209"/>
      <c r="G581" s="173"/>
      <c r="H581" s="129"/>
      <c r="I581" s="120"/>
    </row>
    <row r="582" spans="1:10" ht="12.75" customHeight="1" x14ac:dyDescent="0.2">
      <c r="A582" s="114"/>
      <c r="B582" s="126" t="s">
        <v>433</v>
      </c>
      <c r="C582" s="127"/>
      <c r="D582" s="128"/>
      <c r="E582" s="411"/>
      <c r="F582" s="412"/>
      <c r="G582" s="173"/>
      <c r="H582" s="129"/>
      <c r="I582" s="120"/>
    </row>
    <row r="583" spans="1:10" s="121" customFormat="1" ht="17.25" customHeight="1" x14ac:dyDescent="0.2">
      <c r="A583" s="6"/>
      <c r="B583" s="216"/>
      <c r="C583" s="217"/>
      <c r="D583" s="584"/>
      <c r="E583" s="402"/>
      <c r="F583" s="209"/>
      <c r="G583" s="173"/>
      <c r="H583" s="130"/>
      <c r="I583" s="111"/>
      <c r="J583" s="104"/>
    </row>
    <row r="584" spans="1:10" ht="12.75" x14ac:dyDescent="0.2">
      <c r="B584" s="126" t="s">
        <v>19</v>
      </c>
      <c r="C584" s="131"/>
      <c r="D584" s="403"/>
      <c r="E584" s="407"/>
      <c r="F584" s="408"/>
      <c r="G584" s="173"/>
      <c r="H584" s="130"/>
      <c r="I584" s="111"/>
    </row>
    <row r="585" spans="1:10" ht="12.75" x14ac:dyDescent="0.2">
      <c r="B585" s="216"/>
      <c r="C585" s="217"/>
      <c r="D585" s="584"/>
      <c r="E585" s="402"/>
      <c r="F585" s="209"/>
      <c r="G585" s="173"/>
      <c r="H585" s="130"/>
      <c r="I585" s="111"/>
      <c r="J585" s="104"/>
    </row>
    <row r="586" spans="1:10" ht="12.75" x14ac:dyDescent="0.2">
      <c r="B586" s="126" t="s">
        <v>44</v>
      </c>
      <c r="C586" s="131"/>
      <c r="D586" s="403"/>
      <c r="E586" s="407"/>
      <c r="F586" s="408"/>
      <c r="G586" s="173"/>
      <c r="H586" s="130"/>
      <c r="I586" s="111"/>
    </row>
    <row r="587" spans="1:10" ht="12.75" x14ac:dyDescent="0.2">
      <c r="B587" s="218"/>
      <c r="C587" s="217"/>
      <c r="D587" s="628"/>
      <c r="E587" s="409"/>
      <c r="F587" s="410"/>
      <c r="G587" s="5"/>
      <c r="H587" s="130"/>
      <c r="I587" s="111"/>
      <c r="J587" s="104"/>
    </row>
    <row r="588" spans="1:10" ht="12.75" x14ac:dyDescent="0.2">
      <c r="B588" s="279" t="s">
        <v>45</v>
      </c>
      <c r="C588" s="277"/>
      <c r="D588" s="627"/>
      <c r="E588" s="626"/>
      <c r="F588" s="625"/>
      <c r="G588" s="5"/>
      <c r="H588" s="5"/>
      <c r="I588" s="5"/>
      <c r="J588" s="104"/>
    </row>
    <row r="589" spans="1:10" ht="12.75" customHeight="1" x14ac:dyDescent="0.2">
      <c r="B589" s="149" t="s">
        <v>21</v>
      </c>
      <c r="C589" s="217"/>
      <c r="D589" s="597"/>
      <c r="E589" s="289"/>
      <c r="F589" s="179"/>
      <c r="G589" s="5"/>
      <c r="H589" s="5"/>
      <c r="I589" s="5"/>
    </row>
    <row r="590" spans="1:10" ht="12.75" customHeight="1" x14ac:dyDescent="0.2">
      <c r="B590" s="149" t="s">
        <v>38</v>
      </c>
      <c r="C590" s="217"/>
      <c r="D590" s="597"/>
      <c r="E590" s="289">
        <v>288302075.16000009</v>
      </c>
      <c r="F590" s="179">
        <v>5.5378163428876137E-2</v>
      </c>
      <c r="G590" s="5"/>
      <c r="H590" s="5"/>
      <c r="I590" s="5"/>
    </row>
    <row r="591" spans="1:10" ht="12.75" customHeight="1" x14ac:dyDescent="0.2">
      <c r="B591" s="149" t="s">
        <v>37</v>
      </c>
      <c r="C591" s="217"/>
      <c r="D591" s="597"/>
      <c r="E591" s="289">
        <v>112699821.17</v>
      </c>
      <c r="F591" s="179">
        <v>5.9163292900660025E-2</v>
      </c>
      <c r="G591" s="5"/>
      <c r="H591" s="5"/>
      <c r="I591" s="5"/>
    </row>
    <row r="592" spans="1:10" ht="12.75" customHeight="1" x14ac:dyDescent="0.2">
      <c r="B592" s="149" t="s">
        <v>36</v>
      </c>
      <c r="C592" s="217"/>
      <c r="D592" s="597"/>
      <c r="E592" s="289">
        <v>401001896.3300001</v>
      </c>
      <c r="F592" s="179">
        <v>5.6439221455810484E-2</v>
      </c>
      <c r="G592" s="5"/>
      <c r="H592" s="5"/>
      <c r="I592" s="5"/>
    </row>
    <row r="593" spans="1:10" ht="12.75" customHeight="1" x14ac:dyDescent="0.2">
      <c r="B593" s="149" t="s">
        <v>39</v>
      </c>
      <c r="C593" s="217"/>
      <c r="D593" s="597"/>
      <c r="E593" s="289">
        <v>3539.1600000000003</v>
      </c>
      <c r="F593" s="179"/>
      <c r="G593" s="5"/>
      <c r="H593" s="5"/>
      <c r="I593" s="5"/>
    </row>
    <row r="594" spans="1:10" ht="12.75" customHeight="1" x14ac:dyDescent="0.2">
      <c r="B594" s="149" t="s">
        <v>40</v>
      </c>
      <c r="C594" s="217"/>
      <c r="D594" s="597"/>
      <c r="E594" s="289">
        <v>52139.46</v>
      </c>
      <c r="F594" s="179">
        <v>0.75671206402665248</v>
      </c>
      <c r="G594" s="5"/>
      <c r="H594" s="5"/>
      <c r="I594" s="5"/>
    </row>
    <row r="595" spans="1:10" ht="12.75" customHeight="1" x14ac:dyDescent="0.2">
      <c r="B595" s="162" t="s">
        <v>41</v>
      </c>
      <c r="C595" s="231"/>
      <c r="D595" s="596"/>
      <c r="E595" s="413">
        <v>7798831.5400000019</v>
      </c>
      <c r="F595" s="187">
        <v>0.24851455776446985</v>
      </c>
      <c r="G595" s="173"/>
      <c r="H595" s="5"/>
      <c r="I595" s="5"/>
    </row>
    <row r="596" spans="1:10" ht="12.75" customHeight="1" x14ac:dyDescent="0.2">
      <c r="B596" s="233" t="s">
        <v>42</v>
      </c>
      <c r="C596" s="131"/>
      <c r="D596" s="403"/>
      <c r="E596" s="411">
        <v>408856406.49000013</v>
      </c>
      <c r="F596" s="412">
        <v>5.960790072965727E-2</v>
      </c>
      <c r="G596" s="173"/>
      <c r="H596" s="130"/>
      <c r="I596" s="111"/>
    </row>
    <row r="597" spans="1:10" ht="12.75" x14ac:dyDescent="0.2">
      <c r="B597" s="149" t="s">
        <v>83</v>
      </c>
      <c r="C597" s="217"/>
      <c r="D597" s="597"/>
      <c r="E597" s="289">
        <v>28802.500000000004</v>
      </c>
      <c r="F597" s="179">
        <v>-2.8982136937971692E-4</v>
      </c>
      <c r="G597" s="173"/>
      <c r="H597" s="130"/>
      <c r="I597" s="111"/>
      <c r="J597" s="104"/>
    </row>
    <row r="598" spans="1:10" ht="12.75" x14ac:dyDescent="0.2">
      <c r="B598" s="162" t="s">
        <v>84</v>
      </c>
      <c r="C598" s="231"/>
      <c r="D598" s="596"/>
      <c r="E598" s="413">
        <v>1347734.55</v>
      </c>
      <c r="F598" s="187">
        <v>0.54609146808364883</v>
      </c>
      <c r="G598" s="173"/>
      <c r="H598" s="130"/>
      <c r="I598" s="111"/>
      <c r="J598" s="104"/>
    </row>
    <row r="599" spans="1:10" ht="13.5" thickBot="1" x14ac:dyDescent="0.25">
      <c r="B599" s="71"/>
      <c r="C599" s="217"/>
      <c r="D599" s="584"/>
      <c r="E599" s="606"/>
      <c r="F599" s="605"/>
      <c r="G599" s="173"/>
      <c r="H599" s="130"/>
      <c r="I599" s="111"/>
      <c r="J599" s="104"/>
    </row>
    <row r="600" spans="1:10" ht="13.5" thickBot="1" x14ac:dyDescent="0.25">
      <c r="B600" s="133" t="s">
        <v>168</v>
      </c>
      <c r="C600" s="134"/>
      <c r="D600" s="134"/>
      <c r="E600" s="417">
        <v>926888072.73821259</v>
      </c>
      <c r="F600" s="418">
        <v>0.1456157438293153</v>
      </c>
      <c r="H600" s="135"/>
      <c r="I600" s="85"/>
    </row>
    <row r="601" spans="1:10" s="136" customFormat="1" ht="12.75" x14ac:dyDescent="0.2">
      <c r="A601" s="6"/>
      <c r="B601" s="5"/>
      <c r="C601" s="3"/>
      <c r="D601" s="3"/>
      <c r="E601" s="3"/>
      <c r="F601" s="3"/>
      <c r="G601" s="3"/>
      <c r="H601" s="3"/>
      <c r="I601" s="3"/>
      <c r="J601" s="104"/>
    </row>
  </sheetData>
  <dataConsolidate/>
  <mergeCells count="90">
    <mergeCell ref="B567:D567"/>
    <mergeCell ref="B555:D555"/>
    <mergeCell ref="B554:D554"/>
    <mergeCell ref="B570:D570"/>
    <mergeCell ref="B557:D557"/>
    <mergeCell ref="B558:D558"/>
    <mergeCell ref="B563:D563"/>
    <mergeCell ref="B564:D564"/>
    <mergeCell ref="B561:D561"/>
    <mergeCell ref="B568:D568"/>
    <mergeCell ref="B566:D566"/>
    <mergeCell ref="B565:D565"/>
    <mergeCell ref="B569:D569"/>
    <mergeCell ref="B553:D553"/>
    <mergeCell ref="B559:D559"/>
    <mergeCell ref="B547:D547"/>
    <mergeCell ref="B556:D556"/>
    <mergeCell ref="B560:D560"/>
    <mergeCell ref="B543:D543"/>
    <mergeCell ref="B542:D542"/>
    <mergeCell ref="B552:D552"/>
    <mergeCell ref="B550:D550"/>
    <mergeCell ref="B551:D551"/>
    <mergeCell ref="B546:D546"/>
    <mergeCell ref="B545:D545"/>
    <mergeCell ref="B467:C467"/>
    <mergeCell ref="B485:C485"/>
    <mergeCell ref="B497:C497"/>
    <mergeCell ref="B492:C492"/>
    <mergeCell ref="B488:C488"/>
    <mergeCell ref="B496:C496"/>
    <mergeCell ref="B486:C486"/>
    <mergeCell ref="B468:C468"/>
    <mergeCell ref="B511:D511"/>
    <mergeCell ref="B539:D539"/>
    <mergeCell ref="B484:C484"/>
    <mergeCell ref="B489:C489"/>
    <mergeCell ref="B524:D524"/>
    <mergeCell ref="B521:D521"/>
    <mergeCell ref="B471:C471"/>
    <mergeCell ref="B510:D510"/>
    <mergeCell ref="B509:C509"/>
    <mergeCell ref="B505:C505"/>
    <mergeCell ref="B501:C501"/>
    <mergeCell ref="B500:C500"/>
    <mergeCell ref="B502:C502"/>
    <mergeCell ref="B522:D522"/>
    <mergeCell ref="B523:D523"/>
    <mergeCell ref="B469:C469"/>
    <mergeCell ref="B487:C487"/>
    <mergeCell ref="B480:C480"/>
    <mergeCell ref="B470:C470"/>
    <mergeCell ref="B482:C482"/>
    <mergeCell ref="B475:C475"/>
    <mergeCell ref="B479:C479"/>
    <mergeCell ref="B481:C481"/>
    <mergeCell ref="B474:C474"/>
    <mergeCell ref="B483:C483"/>
    <mergeCell ref="B490:C490"/>
    <mergeCell ref="B495:C495"/>
    <mergeCell ref="B512:D512"/>
    <mergeCell ref="B491:C491"/>
    <mergeCell ref="B533:D533"/>
    <mergeCell ref="B526:D526"/>
    <mergeCell ref="B525:D525"/>
    <mergeCell ref="B513:D513"/>
    <mergeCell ref="B514:D514"/>
    <mergeCell ref="B515:D515"/>
    <mergeCell ref="B517:D517"/>
    <mergeCell ref="B516:D516"/>
    <mergeCell ref="B527:D527"/>
    <mergeCell ref="B528:D528"/>
    <mergeCell ref="B531:D531"/>
    <mergeCell ref="B529:D529"/>
    <mergeCell ref="B575:C575"/>
    <mergeCell ref="B499:C499"/>
    <mergeCell ref="B504:C504"/>
    <mergeCell ref="B503:C503"/>
    <mergeCell ref="B498:C498"/>
    <mergeCell ref="B535:D535"/>
    <mergeCell ref="B530:D530"/>
    <mergeCell ref="B537:D537"/>
    <mergeCell ref="B532:D532"/>
    <mergeCell ref="B541:D541"/>
    <mergeCell ref="B538:D538"/>
    <mergeCell ref="B534:D534"/>
    <mergeCell ref="B540:D540"/>
    <mergeCell ref="B544:D544"/>
    <mergeCell ref="B549:D549"/>
    <mergeCell ref="B548:D548"/>
  </mergeCells>
  <pageMargins left="0.19685039370078741" right="0.19685039370078741" top="0.27559055118110237" bottom="0.19685039370078741" header="0.31496062992125984" footer="0.51181102362204722"/>
  <pageSetup paperSize="9" scale="48" orientation="portrait" r:id="rId1"/>
  <headerFooter alignWithMargins="0">
    <oddFooter xml:space="preserve">&amp;R&amp;8
</oddFooter>
  </headerFooter>
  <rowBreaks count="5" manualBreakCount="5">
    <brk id="130" max="8" man="1"/>
    <brk id="257" max="8" man="1"/>
    <brk id="370" max="8" man="1"/>
    <brk id="462" max="8" man="1"/>
    <brk id="570" max="8"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tabColor indexed="43"/>
  </sheetPr>
  <dimension ref="A1:H358"/>
  <sheetViews>
    <sheetView showRowColHeaders="0" showZeros="0" view="pageBreakPreview" topLeftCell="A168" zoomScale="115" zoomScaleNormal="100" zoomScaleSheetLayoutView="115" workbookViewId="0">
      <selection activeCell="C192" sqref="C192:G192"/>
    </sheetView>
  </sheetViews>
  <sheetFormatPr baseColWidth="10" defaultRowHeight="11.25" x14ac:dyDescent="0.2"/>
  <cols>
    <col min="1" max="1" width="4" style="6" customWidth="1"/>
    <col min="2" max="2" width="42.85546875" style="5" customWidth="1"/>
    <col min="3" max="3" width="13.7109375" style="3" customWidth="1"/>
    <col min="4" max="4" width="13.5703125" style="3" customWidth="1"/>
    <col min="5" max="5" width="13" style="3" customWidth="1"/>
    <col min="6" max="6" width="13.7109375" style="3" customWidth="1"/>
    <col min="7" max="7" width="8.7109375" style="3" customWidth="1"/>
    <col min="8" max="8" width="2.5703125" style="3" customWidth="1"/>
    <col min="9" max="16384" width="11.42578125" style="5"/>
  </cols>
  <sheetData>
    <row r="1" spans="1:8" ht="9" customHeight="1" x14ac:dyDescent="0.2">
      <c r="A1" s="1"/>
      <c r="F1" s="4"/>
      <c r="G1" s="4"/>
      <c r="H1" s="4"/>
    </row>
    <row r="2" spans="1:8" ht="18" customHeight="1" x14ac:dyDescent="0.25">
      <c r="B2" s="7" t="s">
        <v>288</v>
      </c>
      <c r="C2" s="8"/>
      <c r="D2" s="8"/>
      <c r="E2" s="8"/>
      <c r="F2" s="8"/>
      <c r="G2" s="8"/>
      <c r="H2" s="8"/>
    </row>
    <row r="3" spans="1:8" ht="12" customHeight="1" x14ac:dyDescent="0.2">
      <c r="B3" s="9"/>
      <c r="C3" s="10" t="str">
        <f>Tousrisques_mnt!C3</f>
        <v>MOIS DE JUILLET 2024</v>
      </c>
      <c r="D3" s="11"/>
    </row>
    <row r="4" spans="1:8" ht="14.25" customHeight="1" x14ac:dyDescent="0.2">
      <c r="B4" s="12" t="s">
        <v>172</v>
      </c>
      <c r="C4" s="13"/>
      <c r="D4" s="13"/>
      <c r="E4" s="13"/>
      <c r="F4" s="13"/>
      <c r="G4" s="351"/>
      <c r="H4" s="15"/>
    </row>
    <row r="5" spans="1:8" ht="12" customHeight="1" x14ac:dyDescent="0.2">
      <c r="B5" s="16" t="s">
        <v>4</v>
      </c>
      <c r="C5" s="17" t="s">
        <v>1</v>
      </c>
      <c r="D5" s="17" t="s">
        <v>2</v>
      </c>
      <c r="E5" s="18" t="s">
        <v>6</v>
      </c>
      <c r="F5" s="219" t="s">
        <v>3</v>
      </c>
      <c r="G5" s="19" t="str">
        <f>Maladie_mnt!$H$5</f>
        <v>GAM</v>
      </c>
      <c r="H5" s="20"/>
    </row>
    <row r="6" spans="1:8" ht="9.75" customHeight="1" x14ac:dyDescent="0.2">
      <c r="B6" s="21"/>
      <c r="C6" s="45" t="s">
        <v>5</v>
      </c>
      <c r="D6" s="44" t="s">
        <v>5</v>
      </c>
      <c r="E6" s="44"/>
      <c r="F6" s="220" t="s">
        <v>87</v>
      </c>
      <c r="G6" s="22" t="str">
        <f>Maladie_mnt!$H$6</f>
        <v>en %</v>
      </c>
      <c r="H6" s="23"/>
    </row>
    <row r="7" spans="1:8" s="28" customFormat="1" ht="16.5" customHeight="1" x14ac:dyDescent="0.2">
      <c r="A7" s="24"/>
      <c r="B7" s="25" t="s">
        <v>170</v>
      </c>
      <c r="C7" s="192"/>
      <c r="D7" s="192"/>
      <c r="E7" s="192"/>
      <c r="F7" s="228"/>
      <c r="G7" s="193"/>
      <c r="H7" s="27"/>
    </row>
    <row r="8" spans="1:8" ht="6.75" customHeight="1" x14ac:dyDescent="0.2">
      <c r="B8" s="29"/>
      <c r="C8" s="30"/>
      <c r="D8" s="30"/>
      <c r="E8" s="30"/>
      <c r="F8" s="222"/>
      <c r="G8" s="179"/>
      <c r="H8" s="20"/>
    </row>
    <row r="9" spans="1:8" s="28" customFormat="1" ht="12.75" customHeight="1" x14ac:dyDescent="0.2">
      <c r="A9" s="24"/>
      <c r="B9" s="31" t="s">
        <v>88</v>
      </c>
      <c r="C9" s="30"/>
      <c r="D9" s="30"/>
      <c r="E9" s="30"/>
      <c r="F9" s="222"/>
      <c r="G9" s="179"/>
      <c r="H9" s="27"/>
    </row>
    <row r="10" spans="1:8" ht="10.5" customHeight="1" x14ac:dyDescent="0.2">
      <c r="B10" s="16" t="s">
        <v>22</v>
      </c>
      <c r="C10" s="30">
        <v>12279558</v>
      </c>
      <c r="D10" s="30">
        <v>4825411</v>
      </c>
      <c r="E10" s="30">
        <v>17104969</v>
      </c>
      <c r="F10" s="222">
        <v>247233</v>
      </c>
      <c r="G10" s="179">
        <v>0.16855291009483975</v>
      </c>
      <c r="H10" s="20"/>
    </row>
    <row r="11" spans="1:8" ht="10.5" customHeight="1" x14ac:dyDescent="0.2">
      <c r="B11" s="16" t="s">
        <v>23</v>
      </c>
      <c r="C11" s="30">
        <v>227084</v>
      </c>
      <c r="D11" s="30">
        <v>769346</v>
      </c>
      <c r="E11" s="30">
        <v>996430</v>
      </c>
      <c r="F11" s="222">
        <v>464</v>
      </c>
      <c r="G11" s="179">
        <v>4.0722091491799395E-2</v>
      </c>
      <c r="H11" s="20"/>
    </row>
    <row r="12" spans="1:8" ht="10.5" customHeight="1" x14ac:dyDescent="0.2">
      <c r="B12" s="33" t="s">
        <v>193</v>
      </c>
      <c r="C12" s="30">
        <v>53102.350000000064</v>
      </c>
      <c r="D12" s="30">
        <v>221371.43</v>
      </c>
      <c r="E12" s="30">
        <v>274473.78000000003</v>
      </c>
      <c r="F12" s="222">
        <v>213169</v>
      </c>
      <c r="G12" s="179">
        <v>4.1546101090168319E-2</v>
      </c>
      <c r="H12" s="20"/>
    </row>
    <row r="13" spans="1:8" ht="10.5" customHeight="1" x14ac:dyDescent="0.2">
      <c r="B13" s="33" t="s">
        <v>194</v>
      </c>
      <c r="C13" s="30">
        <v>646836</v>
      </c>
      <c r="D13" s="30">
        <v>302043.5</v>
      </c>
      <c r="E13" s="30">
        <v>948879.5</v>
      </c>
      <c r="F13" s="222">
        <v>58960.5</v>
      </c>
      <c r="G13" s="179">
        <v>0.16604199513124862</v>
      </c>
      <c r="H13" s="20"/>
    </row>
    <row r="14" spans="1:8" x14ac:dyDescent="0.2">
      <c r="B14" s="33" t="s">
        <v>322</v>
      </c>
      <c r="C14" s="30">
        <v>41180</v>
      </c>
      <c r="D14" s="30">
        <v>10406</v>
      </c>
      <c r="E14" s="30">
        <v>51586</v>
      </c>
      <c r="F14" s="222">
        <v>3000</v>
      </c>
      <c r="G14" s="179">
        <v>0.19152769436873474</v>
      </c>
      <c r="H14" s="20"/>
    </row>
    <row r="15" spans="1:8" x14ac:dyDescent="0.2">
      <c r="B15" s="33" t="s">
        <v>324</v>
      </c>
      <c r="C15" s="30">
        <v>8</v>
      </c>
      <c r="D15" s="30">
        <v>1</v>
      </c>
      <c r="E15" s="30">
        <v>9</v>
      </c>
      <c r="F15" s="222"/>
      <c r="G15" s="179">
        <v>0.5</v>
      </c>
      <c r="H15" s="20"/>
    </row>
    <row r="16" spans="1:8" x14ac:dyDescent="0.2">
      <c r="B16" s="33" t="s">
        <v>325</v>
      </c>
      <c r="C16" s="30">
        <v>9</v>
      </c>
      <c r="D16" s="30">
        <v>313</v>
      </c>
      <c r="E16" s="30">
        <v>322</v>
      </c>
      <c r="F16" s="222">
        <v>298</v>
      </c>
      <c r="G16" s="179">
        <v>0.10273972602739723</v>
      </c>
      <c r="H16" s="20"/>
    </row>
    <row r="17" spans="1:8" x14ac:dyDescent="0.2">
      <c r="B17" s="33" t="s">
        <v>320</v>
      </c>
      <c r="C17" s="30">
        <v>156430</v>
      </c>
      <c r="D17" s="30">
        <v>78836</v>
      </c>
      <c r="E17" s="30">
        <v>235266</v>
      </c>
      <c r="F17" s="222">
        <v>6000</v>
      </c>
      <c r="G17" s="179">
        <v>3.7062832256301359E-2</v>
      </c>
      <c r="H17" s="20"/>
    </row>
    <row r="18" spans="1:8" x14ac:dyDescent="0.2">
      <c r="B18" s="33" t="s">
        <v>321</v>
      </c>
      <c r="C18" s="30">
        <v>11780</v>
      </c>
      <c r="D18" s="30">
        <v>935</v>
      </c>
      <c r="E18" s="30">
        <v>12715</v>
      </c>
      <c r="F18" s="222">
        <v>63</v>
      </c>
      <c r="G18" s="179">
        <v>0.54121212121212126</v>
      </c>
      <c r="H18" s="20"/>
    </row>
    <row r="19" spans="1:8" x14ac:dyDescent="0.2">
      <c r="B19" s="33" t="s">
        <v>323</v>
      </c>
      <c r="C19" s="30">
        <v>437429</v>
      </c>
      <c r="D19" s="30">
        <v>211552.5</v>
      </c>
      <c r="E19" s="30">
        <v>648981.5</v>
      </c>
      <c r="F19" s="222">
        <v>49599.5</v>
      </c>
      <c r="G19" s="179">
        <v>0.21291123815789237</v>
      </c>
      <c r="H19" s="20"/>
    </row>
    <row r="20" spans="1:8" x14ac:dyDescent="0.2">
      <c r="B20" s="16" t="s">
        <v>195</v>
      </c>
      <c r="C20" s="30">
        <v>699938.35000000009</v>
      </c>
      <c r="D20" s="30">
        <v>523414.93</v>
      </c>
      <c r="E20" s="30">
        <v>1223353.28</v>
      </c>
      <c r="F20" s="222">
        <v>272129.5</v>
      </c>
      <c r="G20" s="179">
        <v>0.13558786177115989</v>
      </c>
      <c r="H20" s="20"/>
    </row>
    <row r="21" spans="1:8" x14ac:dyDescent="0.2">
      <c r="B21" s="35"/>
      <c r="C21" s="30"/>
      <c r="D21" s="30"/>
      <c r="E21" s="30"/>
      <c r="F21" s="222"/>
      <c r="G21" s="179"/>
      <c r="H21" s="34"/>
    </row>
    <row r="22" spans="1:8" s="28" customFormat="1" ht="12.75" customHeight="1" x14ac:dyDescent="0.2">
      <c r="A22" s="24"/>
      <c r="B22" s="31" t="s">
        <v>102</v>
      </c>
      <c r="C22" s="30"/>
      <c r="D22" s="30"/>
      <c r="E22" s="30"/>
      <c r="F22" s="222"/>
      <c r="G22" s="179"/>
      <c r="H22" s="36"/>
    </row>
    <row r="23" spans="1:8" ht="10.5" customHeight="1" x14ac:dyDescent="0.2">
      <c r="B23" s="16" t="s">
        <v>22</v>
      </c>
      <c r="C23" s="30">
        <v>4860776</v>
      </c>
      <c r="D23" s="30">
        <v>1897790</v>
      </c>
      <c r="E23" s="30">
        <v>6758566</v>
      </c>
      <c r="F23" s="222">
        <v>540011</v>
      </c>
      <c r="G23" s="179">
        <v>0.15070916431254711</v>
      </c>
      <c r="H23" s="20"/>
    </row>
    <row r="24" spans="1:8" ht="10.5" customHeight="1" x14ac:dyDescent="0.2">
      <c r="B24" s="16" t="s">
        <v>23</v>
      </c>
      <c r="C24" s="30">
        <v>2029</v>
      </c>
      <c r="D24" s="30">
        <v>3573</v>
      </c>
      <c r="E24" s="30">
        <v>5602</v>
      </c>
      <c r="F24" s="222">
        <v>10</v>
      </c>
      <c r="G24" s="179">
        <v>7.276905400229805E-2</v>
      </c>
      <c r="H24" s="34"/>
    </row>
    <row r="25" spans="1:8" ht="10.5" customHeight="1" x14ac:dyDescent="0.2">
      <c r="B25" s="33" t="s">
        <v>193</v>
      </c>
      <c r="C25" s="30">
        <v>256991.95999999996</v>
      </c>
      <c r="D25" s="30">
        <v>1974305.4500000002</v>
      </c>
      <c r="E25" s="30">
        <v>2231297.41</v>
      </c>
      <c r="F25" s="222">
        <v>1916146.7000000002</v>
      </c>
      <c r="G25" s="179">
        <v>0.20537137293093188</v>
      </c>
      <c r="H25" s="34"/>
    </row>
    <row r="26" spans="1:8" ht="10.5" customHeight="1" x14ac:dyDescent="0.2">
      <c r="B26" s="33" t="s">
        <v>194</v>
      </c>
      <c r="C26" s="30">
        <v>10551181.5</v>
      </c>
      <c r="D26" s="30">
        <v>5891265</v>
      </c>
      <c r="E26" s="30">
        <v>16442446.5</v>
      </c>
      <c r="F26" s="222">
        <v>2931349</v>
      </c>
      <c r="G26" s="179">
        <v>0.20269990091271262</v>
      </c>
      <c r="H26" s="34"/>
    </row>
    <row r="27" spans="1:8" ht="10.5" customHeight="1" x14ac:dyDescent="0.2">
      <c r="B27" s="33" t="s">
        <v>322</v>
      </c>
      <c r="C27" s="30">
        <v>167900</v>
      </c>
      <c r="D27" s="30">
        <v>634142</v>
      </c>
      <c r="E27" s="30">
        <v>802042</v>
      </c>
      <c r="F27" s="222">
        <v>547848</v>
      </c>
      <c r="G27" s="179">
        <v>0.21945089572492327</v>
      </c>
      <c r="H27" s="34"/>
    </row>
    <row r="28" spans="1:8" ht="10.5" customHeight="1" x14ac:dyDescent="0.2">
      <c r="B28" s="33" t="s">
        <v>324</v>
      </c>
      <c r="C28" s="30">
        <v>731</v>
      </c>
      <c r="D28" s="30">
        <v>384</v>
      </c>
      <c r="E28" s="30">
        <v>1115</v>
      </c>
      <c r="F28" s="222">
        <v>926</v>
      </c>
      <c r="G28" s="179">
        <v>0.15784008307372788</v>
      </c>
      <c r="H28" s="34"/>
    </row>
    <row r="29" spans="1:8" ht="10.5" customHeight="1" x14ac:dyDescent="0.2">
      <c r="B29" s="33" t="s">
        <v>325</v>
      </c>
      <c r="C29" s="30">
        <v>8882</v>
      </c>
      <c r="D29" s="30">
        <v>813446</v>
      </c>
      <c r="E29" s="30">
        <v>822328</v>
      </c>
      <c r="F29" s="222">
        <v>812012</v>
      </c>
      <c r="G29" s="179">
        <v>0.2241869549553841</v>
      </c>
      <c r="H29" s="34"/>
    </row>
    <row r="30" spans="1:8" ht="10.5" customHeight="1" x14ac:dyDescent="0.2">
      <c r="B30" s="33" t="s">
        <v>320</v>
      </c>
      <c r="C30" s="30">
        <v>1704054</v>
      </c>
      <c r="D30" s="30">
        <v>637533</v>
      </c>
      <c r="E30" s="30">
        <v>2341587</v>
      </c>
      <c r="F30" s="222">
        <v>83333</v>
      </c>
      <c r="G30" s="179">
        <v>0.18604785448039962</v>
      </c>
      <c r="H30" s="34"/>
    </row>
    <row r="31" spans="1:8" ht="10.5" customHeight="1" x14ac:dyDescent="0.2">
      <c r="B31" s="33" t="s">
        <v>321</v>
      </c>
      <c r="C31" s="30">
        <v>4182269</v>
      </c>
      <c r="D31" s="30">
        <v>1314135</v>
      </c>
      <c r="E31" s="30">
        <v>5496404</v>
      </c>
      <c r="F31" s="222">
        <v>376404</v>
      </c>
      <c r="G31" s="179">
        <v>0.20517414977441928</v>
      </c>
      <c r="H31" s="34"/>
    </row>
    <row r="32" spans="1:8" ht="10.5" customHeight="1" x14ac:dyDescent="0.2">
      <c r="B32" s="33" t="s">
        <v>323</v>
      </c>
      <c r="C32" s="30">
        <v>4487345.5</v>
      </c>
      <c r="D32" s="30">
        <v>2491625</v>
      </c>
      <c r="E32" s="30">
        <v>6978970.5</v>
      </c>
      <c r="F32" s="222">
        <v>1110826</v>
      </c>
      <c r="G32" s="179">
        <v>0.20204261990249273</v>
      </c>
      <c r="H32" s="34"/>
    </row>
    <row r="33" spans="1:8" ht="10.5" customHeight="1" x14ac:dyDescent="0.2">
      <c r="B33" s="269" t="s">
        <v>195</v>
      </c>
      <c r="C33" s="30">
        <v>10808173.460000001</v>
      </c>
      <c r="D33" s="30">
        <v>7865570.4500000002</v>
      </c>
      <c r="E33" s="30">
        <v>18673743.91</v>
      </c>
      <c r="F33" s="222">
        <v>4847495.7</v>
      </c>
      <c r="G33" s="179">
        <v>0.20301848796451782</v>
      </c>
      <c r="H33" s="34"/>
    </row>
    <row r="34" spans="1:8" ht="10.5" customHeight="1" x14ac:dyDescent="0.2">
      <c r="B34" s="16" t="s">
        <v>196</v>
      </c>
      <c r="C34" s="30">
        <v>5252</v>
      </c>
      <c r="D34" s="30">
        <v>363</v>
      </c>
      <c r="E34" s="30">
        <v>5615</v>
      </c>
      <c r="F34" s="222">
        <v>34</v>
      </c>
      <c r="G34" s="179">
        <v>-7.1133167907361461E-2</v>
      </c>
      <c r="H34" s="34"/>
    </row>
    <row r="35" spans="1:8" ht="10.5" customHeight="1" x14ac:dyDescent="0.2">
      <c r="B35" s="16" t="s">
        <v>197</v>
      </c>
      <c r="C35" s="30">
        <v>3867</v>
      </c>
      <c r="D35" s="30">
        <v>290</v>
      </c>
      <c r="E35" s="30">
        <v>4157</v>
      </c>
      <c r="F35" s="222">
        <v>9</v>
      </c>
      <c r="G35" s="179">
        <v>-4.1945148651763131E-2</v>
      </c>
      <c r="H35" s="34"/>
    </row>
    <row r="36" spans="1:8" ht="10.5" customHeight="1" x14ac:dyDescent="0.2">
      <c r="B36" s="16" t="s">
        <v>198</v>
      </c>
      <c r="C36" s="30">
        <v>20576.7</v>
      </c>
      <c r="D36" s="30">
        <v>278505</v>
      </c>
      <c r="E36" s="30">
        <v>299081.7</v>
      </c>
      <c r="F36" s="222"/>
      <c r="G36" s="179">
        <v>8.9114380394013315E-2</v>
      </c>
      <c r="H36" s="34"/>
    </row>
    <row r="37" spans="1:8" ht="9" customHeight="1" x14ac:dyDescent="0.2">
      <c r="B37" s="16" t="s">
        <v>303</v>
      </c>
      <c r="C37" s="30"/>
      <c r="D37" s="30"/>
      <c r="E37" s="30"/>
      <c r="F37" s="222"/>
      <c r="G37" s="179"/>
      <c r="H37" s="34"/>
    </row>
    <row r="38" spans="1:8" s="28" customFormat="1" ht="13.5" customHeight="1" x14ac:dyDescent="0.2">
      <c r="A38" s="24"/>
      <c r="B38" s="31" t="s">
        <v>113</v>
      </c>
      <c r="C38" s="30"/>
      <c r="D38" s="30"/>
      <c r="E38" s="30"/>
      <c r="F38" s="222"/>
      <c r="G38" s="179"/>
      <c r="H38" s="36"/>
    </row>
    <row r="39" spans="1:8" ht="10.5" customHeight="1" x14ac:dyDescent="0.2">
      <c r="B39" s="16" t="s">
        <v>22</v>
      </c>
      <c r="C39" s="30">
        <v>17140334</v>
      </c>
      <c r="D39" s="30">
        <v>6723201</v>
      </c>
      <c r="E39" s="30">
        <v>23863535</v>
      </c>
      <c r="F39" s="222">
        <v>787244</v>
      </c>
      <c r="G39" s="179">
        <v>0.16344332695890729</v>
      </c>
      <c r="H39" s="34"/>
    </row>
    <row r="40" spans="1:8" ht="10.5" customHeight="1" x14ac:dyDescent="0.2">
      <c r="B40" s="16" t="s">
        <v>23</v>
      </c>
      <c r="C40" s="30">
        <v>229113</v>
      </c>
      <c r="D40" s="30">
        <v>772919</v>
      </c>
      <c r="E40" s="30">
        <v>1002032</v>
      </c>
      <c r="F40" s="222">
        <v>474</v>
      </c>
      <c r="G40" s="179">
        <v>4.0895931390320328E-2</v>
      </c>
      <c r="H40" s="34"/>
    </row>
    <row r="41" spans="1:8" s="28" customFormat="1" ht="10.5" customHeight="1" x14ac:dyDescent="0.2">
      <c r="A41" s="24"/>
      <c r="B41" s="33" t="s">
        <v>193</v>
      </c>
      <c r="C41" s="30">
        <v>310094.31</v>
      </c>
      <c r="D41" s="30">
        <v>2195676.8800000004</v>
      </c>
      <c r="E41" s="30">
        <v>2505771.19</v>
      </c>
      <c r="F41" s="222">
        <v>2129315.7000000002</v>
      </c>
      <c r="G41" s="179">
        <v>0.18495568769002135</v>
      </c>
      <c r="H41" s="27"/>
    </row>
    <row r="42" spans="1:8" ht="10.5" customHeight="1" x14ac:dyDescent="0.2">
      <c r="B42" s="33" t="s">
        <v>194</v>
      </c>
      <c r="C42" s="30">
        <v>11198017.5</v>
      </c>
      <c r="D42" s="30">
        <v>6193308.5</v>
      </c>
      <c r="E42" s="30">
        <v>17391326</v>
      </c>
      <c r="F42" s="222">
        <v>2990309.5</v>
      </c>
      <c r="G42" s="179">
        <v>0.20064048146775981</v>
      </c>
      <c r="H42" s="34"/>
    </row>
    <row r="43" spans="1:8" ht="10.5" customHeight="1" x14ac:dyDescent="0.2">
      <c r="B43" s="33" t="s">
        <v>322</v>
      </c>
      <c r="C43" s="30">
        <v>209080</v>
      </c>
      <c r="D43" s="30">
        <v>644548</v>
      </c>
      <c r="E43" s="30">
        <v>853628</v>
      </c>
      <c r="F43" s="222">
        <v>550848</v>
      </c>
      <c r="G43" s="179">
        <v>0.21772635293933029</v>
      </c>
      <c r="H43" s="34"/>
    </row>
    <row r="44" spans="1:8" ht="10.5" customHeight="1" x14ac:dyDescent="0.2">
      <c r="B44" s="33" t="s">
        <v>324</v>
      </c>
      <c r="C44" s="30">
        <v>739</v>
      </c>
      <c r="D44" s="30">
        <v>385</v>
      </c>
      <c r="E44" s="343">
        <v>1124</v>
      </c>
      <c r="F44" s="222">
        <v>926</v>
      </c>
      <c r="G44" s="344">
        <v>0.15995872033023728</v>
      </c>
      <c r="H44" s="34"/>
    </row>
    <row r="45" spans="1:8" ht="10.5" customHeight="1" x14ac:dyDescent="0.2">
      <c r="B45" s="33" t="s">
        <v>325</v>
      </c>
      <c r="C45" s="30">
        <v>8891</v>
      </c>
      <c r="D45" s="30">
        <v>813759</v>
      </c>
      <c r="E45" s="343">
        <v>822650</v>
      </c>
      <c r="F45" s="222">
        <v>812310</v>
      </c>
      <c r="G45" s="344">
        <v>0.22413418528449802</v>
      </c>
      <c r="H45" s="34"/>
    </row>
    <row r="46" spans="1:8" ht="10.5" customHeight="1" x14ac:dyDescent="0.2">
      <c r="B46" s="33" t="s">
        <v>320</v>
      </c>
      <c r="C46" s="30">
        <v>1860484</v>
      </c>
      <c r="D46" s="30">
        <v>716369</v>
      </c>
      <c r="E46" s="343">
        <v>2576853</v>
      </c>
      <c r="F46" s="222">
        <v>89333</v>
      </c>
      <c r="G46" s="344">
        <v>0.17069284709933741</v>
      </c>
      <c r="H46" s="34"/>
    </row>
    <row r="47" spans="1:8" ht="10.5" customHeight="1" x14ac:dyDescent="0.2">
      <c r="B47" s="33" t="s">
        <v>321</v>
      </c>
      <c r="C47" s="30">
        <v>4194049</v>
      </c>
      <c r="D47" s="30">
        <v>1315070</v>
      </c>
      <c r="E47" s="343">
        <v>5509119</v>
      </c>
      <c r="F47" s="222">
        <v>376467</v>
      </c>
      <c r="G47" s="344">
        <v>0.20578092600398956</v>
      </c>
      <c r="H47" s="34"/>
    </row>
    <row r="48" spans="1:8" ht="10.5" customHeight="1" x14ac:dyDescent="0.2">
      <c r="B48" s="33" t="s">
        <v>323</v>
      </c>
      <c r="C48" s="30">
        <v>4924774.5</v>
      </c>
      <c r="D48" s="30">
        <v>2703177.5</v>
      </c>
      <c r="E48" s="343">
        <v>7627952</v>
      </c>
      <c r="F48" s="222">
        <v>1160425.5</v>
      </c>
      <c r="G48" s="344">
        <v>0.20295972850914223</v>
      </c>
      <c r="H48" s="34"/>
    </row>
    <row r="49" spans="1:8" ht="10.5" customHeight="1" x14ac:dyDescent="0.2">
      <c r="B49" s="269" t="s">
        <v>195</v>
      </c>
      <c r="C49" s="30">
        <v>11508111.810000002</v>
      </c>
      <c r="D49" s="30">
        <v>8388985.3800000008</v>
      </c>
      <c r="E49" s="343">
        <v>19897097.190000001</v>
      </c>
      <c r="F49" s="222">
        <v>5119625.2</v>
      </c>
      <c r="G49" s="344">
        <v>0.19864237777938598</v>
      </c>
      <c r="H49" s="34"/>
    </row>
    <row r="50" spans="1:8" ht="10.5" customHeight="1" x14ac:dyDescent="0.2">
      <c r="B50" s="16" t="s">
        <v>196</v>
      </c>
      <c r="C50" s="30">
        <v>5252</v>
      </c>
      <c r="D50" s="30">
        <v>363</v>
      </c>
      <c r="E50" s="343">
        <v>5615</v>
      </c>
      <c r="F50" s="222">
        <v>34</v>
      </c>
      <c r="G50" s="344">
        <v>-7.1133167907361461E-2</v>
      </c>
      <c r="H50" s="34"/>
    </row>
    <row r="51" spans="1:8" s="28" customFormat="1" ht="10.5" customHeight="1" x14ac:dyDescent="0.2">
      <c r="A51" s="24"/>
      <c r="B51" s="16" t="s">
        <v>197</v>
      </c>
      <c r="C51" s="30">
        <v>3867</v>
      </c>
      <c r="D51" s="30">
        <v>290</v>
      </c>
      <c r="E51" s="343">
        <v>4157</v>
      </c>
      <c r="F51" s="222">
        <v>9</v>
      </c>
      <c r="G51" s="344">
        <v>-4.1945148651763131E-2</v>
      </c>
      <c r="H51" s="27"/>
    </row>
    <row r="52" spans="1:8" ht="10.5" customHeight="1" x14ac:dyDescent="0.2">
      <c r="B52" s="16" t="s">
        <v>198</v>
      </c>
      <c r="C52" s="30">
        <v>20576.7</v>
      </c>
      <c r="D52" s="30">
        <v>278505</v>
      </c>
      <c r="E52" s="343">
        <v>299081.7</v>
      </c>
      <c r="F52" s="222"/>
      <c r="G52" s="344">
        <v>8.9114380394013315E-2</v>
      </c>
      <c r="H52" s="34"/>
    </row>
    <row r="53" spans="1:8" ht="10.5" customHeight="1" x14ac:dyDescent="0.2">
      <c r="B53" s="16" t="s">
        <v>303</v>
      </c>
      <c r="C53" s="30"/>
      <c r="D53" s="30"/>
      <c r="E53" s="343"/>
      <c r="F53" s="222"/>
      <c r="G53" s="344"/>
      <c r="H53" s="34"/>
    </row>
    <row r="54" spans="1:8" ht="9.75" customHeight="1" x14ac:dyDescent="0.2">
      <c r="B54" s="31" t="s">
        <v>122</v>
      </c>
      <c r="C54" s="30"/>
      <c r="D54" s="30"/>
      <c r="E54" s="30"/>
      <c r="F54" s="222"/>
      <c r="G54" s="179"/>
      <c r="H54" s="34"/>
    </row>
    <row r="55" spans="1:8" ht="10.5" customHeight="1" x14ac:dyDescent="0.2">
      <c r="B55" s="16" t="s">
        <v>22</v>
      </c>
      <c r="C55" s="30">
        <v>333134</v>
      </c>
      <c r="D55" s="30">
        <v>36458</v>
      </c>
      <c r="E55" s="30">
        <v>369592</v>
      </c>
      <c r="F55" s="222">
        <v>48</v>
      </c>
      <c r="G55" s="179">
        <v>0.21509565468969338</v>
      </c>
      <c r="H55" s="34"/>
    </row>
    <row r="56" spans="1:8" ht="10.5" customHeight="1" x14ac:dyDescent="0.2">
      <c r="B56" s="16" t="s">
        <v>23</v>
      </c>
      <c r="C56" s="30">
        <v>2584</v>
      </c>
      <c r="D56" s="30">
        <v>116</v>
      </c>
      <c r="E56" s="30">
        <v>2700</v>
      </c>
      <c r="F56" s="222"/>
      <c r="G56" s="179">
        <v>2.5056947608200542E-2</v>
      </c>
      <c r="H56" s="34"/>
    </row>
    <row r="57" spans="1:8" s="28" customFormat="1" ht="7.5" customHeight="1" x14ac:dyDescent="0.2">
      <c r="A57" s="24"/>
      <c r="B57" s="35"/>
      <c r="C57" s="30"/>
      <c r="D57" s="30"/>
      <c r="E57" s="30"/>
      <c r="F57" s="222"/>
      <c r="G57" s="179"/>
      <c r="H57" s="36"/>
    </row>
    <row r="58" spans="1:8" s="28" customFormat="1" ht="10.5" customHeight="1" x14ac:dyDescent="0.2">
      <c r="A58" s="24"/>
      <c r="B58" s="31" t="s">
        <v>121</v>
      </c>
      <c r="C58" s="30"/>
      <c r="D58" s="30"/>
      <c r="E58" s="30"/>
      <c r="F58" s="222"/>
      <c r="G58" s="179"/>
      <c r="H58" s="36"/>
    </row>
    <row r="59" spans="1:8" s="28" customFormat="1" ht="10.5" customHeight="1" x14ac:dyDescent="0.2">
      <c r="A59" s="24"/>
      <c r="B59" s="16" t="s">
        <v>22</v>
      </c>
      <c r="C59" s="30">
        <v>961225</v>
      </c>
      <c r="D59" s="30">
        <v>64136</v>
      </c>
      <c r="E59" s="30">
        <v>1025361</v>
      </c>
      <c r="F59" s="222">
        <v>27</v>
      </c>
      <c r="G59" s="179">
        <v>0.14227387319542495</v>
      </c>
      <c r="H59" s="36"/>
    </row>
    <row r="60" spans="1:8" s="28" customFormat="1" ht="10.5" customHeight="1" x14ac:dyDescent="0.2">
      <c r="A60" s="24"/>
      <c r="B60" s="16" t="s">
        <v>169</v>
      </c>
      <c r="C60" s="30">
        <v>229</v>
      </c>
      <c r="D60" s="30">
        <v>53</v>
      </c>
      <c r="E60" s="30">
        <v>282</v>
      </c>
      <c r="F60" s="222"/>
      <c r="G60" s="179">
        <v>0.3364928909952607</v>
      </c>
      <c r="H60" s="36"/>
    </row>
    <row r="61" spans="1:8" s="28" customFormat="1" ht="10.5" customHeight="1" x14ac:dyDescent="0.2">
      <c r="A61" s="24"/>
      <c r="B61" s="16" t="s">
        <v>199</v>
      </c>
      <c r="C61" s="30">
        <v>4120545.95</v>
      </c>
      <c r="D61" s="30">
        <v>110533</v>
      </c>
      <c r="E61" s="30">
        <v>4231078.95</v>
      </c>
      <c r="F61" s="222">
        <v>147</v>
      </c>
      <c r="G61" s="179">
        <v>0.17883228885707836</v>
      </c>
      <c r="H61" s="36"/>
    </row>
    <row r="62" spans="1:8" s="28" customFormat="1" ht="10.5" customHeight="1" x14ac:dyDescent="0.2">
      <c r="A62" s="24"/>
      <c r="B62" s="16" t="s">
        <v>200</v>
      </c>
      <c r="C62" s="30">
        <v>6643</v>
      </c>
      <c r="D62" s="30">
        <v>47151</v>
      </c>
      <c r="E62" s="30">
        <v>53794</v>
      </c>
      <c r="F62" s="222">
        <v>24</v>
      </c>
      <c r="G62" s="179">
        <v>0.24353313761298234</v>
      </c>
      <c r="H62" s="36"/>
    </row>
    <row r="63" spans="1:8" s="28" customFormat="1" ht="10.5" customHeight="1" x14ac:dyDescent="0.2">
      <c r="A63" s="24"/>
      <c r="B63" s="16" t="s">
        <v>201</v>
      </c>
      <c r="C63" s="30">
        <v>439267</v>
      </c>
      <c r="D63" s="30">
        <v>124194</v>
      </c>
      <c r="E63" s="30">
        <v>563461</v>
      </c>
      <c r="F63" s="222">
        <v>10090</v>
      </c>
      <c r="G63" s="179">
        <v>0.16829845819545008</v>
      </c>
      <c r="H63" s="36"/>
    </row>
    <row r="64" spans="1:8" s="28" customFormat="1" ht="10.5" customHeight="1" x14ac:dyDescent="0.2">
      <c r="A64" s="24"/>
      <c r="B64" s="16" t="s">
        <v>202</v>
      </c>
      <c r="C64" s="30">
        <v>5146375</v>
      </c>
      <c r="D64" s="30">
        <v>298728</v>
      </c>
      <c r="E64" s="30">
        <v>5445103</v>
      </c>
      <c r="F64" s="222">
        <v>4503</v>
      </c>
      <c r="G64" s="179">
        <v>0.17621659429849235</v>
      </c>
      <c r="H64" s="36"/>
    </row>
    <row r="65" spans="1:8" s="28" customFormat="1" ht="10.5" customHeight="1" x14ac:dyDescent="0.2">
      <c r="A65" s="24"/>
      <c r="B65" s="16" t="s">
        <v>203</v>
      </c>
      <c r="C65" s="30">
        <v>1387722</v>
      </c>
      <c r="D65" s="30">
        <v>104344</v>
      </c>
      <c r="E65" s="30">
        <v>1492066</v>
      </c>
      <c r="F65" s="222">
        <v>4</v>
      </c>
      <c r="G65" s="179">
        <v>0.12376453504792728</v>
      </c>
      <c r="H65" s="36"/>
    </row>
    <row r="66" spans="1:8" s="28" customFormat="1" ht="10.5" customHeight="1" x14ac:dyDescent="0.2">
      <c r="A66" s="24"/>
      <c r="B66" s="16" t="s">
        <v>204</v>
      </c>
      <c r="C66" s="30">
        <v>1310118.83</v>
      </c>
      <c r="D66" s="30">
        <v>19552450</v>
      </c>
      <c r="E66" s="30">
        <v>20862568.829999998</v>
      </c>
      <c r="F66" s="222"/>
      <c r="G66" s="179">
        <v>0.16299994549903385</v>
      </c>
      <c r="H66" s="36"/>
    </row>
    <row r="67" spans="1:8" s="28" customFormat="1" ht="6.75" customHeight="1" x14ac:dyDescent="0.2">
      <c r="A67" s="24"/>
      <c r="B67" s="35"/>
      <c r="C67" s="30"/>
      <c r="D67" s="30"/>
      <c r="E67" s="30"/>
      <c r="F67" s="222"/>
      <c r="G67" s="179"/>
      <c r="H67" s="36"/>
    </row>
    <row r="68" spans="1:8" s="28" customFormat="1" ht="12" customHeight="1" x14ac:dyDescent="0.2">
      <c r="A68" s="24"/>
      <c r="B68" s="31" t="s">
        <v>243</v>
      </c>
      <c r="C68" s="30"/>
      <c r="D68" s="30"/>
      <c r="E68" s="30"/>
      <c r="F68" s="222"/>
      <c r="G68" s="179"/>
      <c r="H68" s="36"/>
    </row>
    <row r="69" spans="1:8" s="28" customFormat="1" ht="10.5" customHeight="1" x14ac:dyDescent="0.2">
      <c r="A69" s="24"/>
      <c r="B69" s="16" t="s">
        <v>22</v>
      </c>
      <c r="C69" s="30">
        <v>1065196</v>
      </c>
      <c r="D69" s="30">
        <v>432084</v>
      </c>
      <c r="E69" s="30">
        <v>1497280</v>
      </c>
      <c r="F69" s="222"/>
      <c r="G69" s="179">
        <v>0.25424180308986721</v>
      </c>
      <c r="H69" s="36"/>
    </row>
    <row r="70" spans="1:8" s="28" customFormat="1" ht="10.5" customHeight="1" x14ac:dyDescent="0.2">
      <c r="A70" s="24"/>
      <c r="B70" s="16" t="s">
        <v>23</v>
      </c>
      <c r="C70" s="30">
        <v>2347</v>
      </c>
      <c r="D70" s="30">
        <v>9352</v>
      </c>
      <c r="E70" s="30">
        <v>11699</v>
      </c>
      <c r="F70" s="222"/>
      <c r="G70" s="179">
        <v>0.21966221851542955</v>
      </c>
      <c r="H70" s="36"/>
    </row>
    <row r="71" spans="1:8" s="28" customFormat="1" ht="10.5" customHeight="1" x14ac:dyDescent="0.2">
      <c r="A71" s="24"/>
      <c r="B71" s="33" t="s">
        <v>193</v>
      </c>
      <c r="C71" s="30">
        <v>455952.31</v>
      </c>
      <c r="D71" s="30">
        <v>252113.65</v>
      </c>
      <c r="E71" s="30">
        <v>708065.96</v>
      </c>
      <c r="F71" s="222"/>
      <c r="G71" s="179">
        <v>0.20676251024736514</v>
      </c>
      <c r="H71" s="36"/>
    </row>
    <row r="72" spans="1:8" ht="10.5" customHeight="1" x14ac:dyDescent="0.2">
      <c r="B72" s="33" t="s">
        <v>194</v>
      </c>
      <c r="C72" s="30">
        <v>795153.5</v>
      </c>
      <c r="D72" s="30">
        <v>212789.5</v>
      </c>
      <c r="E72" s="30">
        <v>1007943</v>
      </c>
      <c r="F72" s="222"/>
      <c r="G72" s="179">
        <v>0.16200512556244573</v>
      </c>
      <c r="H72" s="34"/>
    </row>
    <row r="73" spans="1:8" ht="10.5" customHeight="1" x14ac:dyDescent="0.2">
      <c r="B73" s="33" t="s">
        <v>322</v>
      </c>
      <c r="C73" s="30">
        <v>12365</v>
      </c>
      <c r="D73" s="30">
        <v>8873</v>
      </c>
      <c r="E73" s="30">
        <v>21238</v>
      </c>
      <c r="F73" s="222"/>
      <c r="G73" s="179">
        <v>0.74539776462853391</v>
      </c>
      <c r="H73" s="34"/>
    </row>
    <row r="74" spans="1:8" ht="10.5" customHeight="1" x14ac:dyDescent="0.2">
      <c r="B74" s="33" t="s">
        <v>324</v>
      </c>
      <c r="C74" s="30">
        <v>15</v>
      </c>
      <c r="D74" s="30">
        <v>5</v>
      </c>
      <c r="E74" s="30">
        <v>20</v>
      </c>
      <c r="F74" s="222"/>
      <c r="G74" s="179">
        <v>-0.375</v>
      </c>
      <c r="H74" s="34"/>
    </row>
    <row r="75" spans="1:8" ht="10.5" customHeight="1" x14ac:dyDescent="0.2">
      <c r="B75" s="33" t="s">
        <v>325</v>
      </c>
      <c r="C75" s="30">
        <v>113</v>
      </c>
      <c r="D75" s="30">
        <v>3304</v>
      </c>
      <c r="E75" s="30">
        <v>3417</v>
      </c>
      <c r="F75" s="222"/>
      <c r="G75" s="179">
        <v>-0.37951697839113852</v>
      </c>
      <c r="H75" s="34"/>
    </row>
    <row r="76" spans="1:8" ht="10.5" customHeight="1" x14ac:dyDescent="0.2">
      <c r="B76" s="33" t="s">
        <v>320</v>
      </c>
      <c r="C76" s="30">
        <v>52624.5</v>
      </c>
      <c r="D76" s="30">
        <v>14880.5</v>
      </c>
      <c r="E76" s="30">
        <v>67505</v>
      </c>
      <c r="F76" s="222"/>
      <c r="G76" s="179">
        <v>0.2644464008091858</v>
      </c>
      <c r="H76" s="34"/>
    </row>
    <row r="77" spans="1:8" ht="10.5" customHeight="1" x14ac:dyDescent="0.2">
      <c r="B77" s="33" t="s">
        <v>321</v>
      </c>
      <c r="C77" s="30">
        <v>220024.5</v>
      </c>
      <c r="D77" s="30">
        <v>23748</v>
      </c>
      <c r="E77" s="30">
        <v>243772.5</v>
      </c>
      <c r="F77" s="222"/>
      <c r="G77" s="179">
        <v>0.21831121417558563</v>
      </c>
      <c r="H77" s="34"/>
    </row>
    <row r="78" spans="1:8" ht="10.5" customHeight="1" x14ac:dyDescent="0.2">
      <c r="B78" s="33" t="s">
        <v>323</v>
      </c>
      <c r="C78" s="30">
        <v>510011.5</v>
      </c>
      <c r="D78" s="30">
        <v>161979</v>
      </c>
      <c r="E78" s="30">
        <v>671990.5</v>
      </c>
      <c r="F78" s="222"/>
      <c r="G78" s="179">
        <v>0.12706117160671382</v>
      </c>
      <c r="H78" s="34"/>
    </row>
    <row r="79" spans="1:8" ht="10.5" customHeight="1" x14ac:dyDescent="0.2">
      <c r="B79" s="16" t="s">
        <v>195</v>
      </c>
      <c r="C79" s="30">
        <v>1251105.81</v>
      </c>
      <c r="D79" s="30">
        <v>464903.15</v>
      </c>
      <c r="E79" s="30">
        <v>1716008.96</v>
      </c>
      <c r="F79" s="222"/>
      <c r="G79" s="179">
        <v>0.18006450421708919</v>
      </c>
      <c r="H79" s="34"/>
    </row>
    <row r="80" spans="1:8" ht="10.5" customHeight="1" x14ac:dyDescent="0.2">
      <c r="B80" s="16" t="s">
        <v>196</v>
      </c>
      <c r="C80" s="30">
        <v>908</v>
      </c>
      <c r="D80" s="30">
        <v>101</v>
      </c>
      <c r="E80" s="30">
        <v>1009</v>
      </c>
      <c r="F80" s="222"/>
      <c r="G80" s="179">
        <v>-4.9309664694280331E-3</v>
      </c>
      <c r="H80" s="34"/>
    </row>
    <row r="81" spans="1:8" ht="10.5" customHeight="1" x14ac:dyDescent="0.2">
      <c r="B81" s="16" t="s">
        <v>197</v>
      </c>
      <c r="C81" s="30">
        <v>478</v>
      </c>
      <c r="D81" s="30">
        <v>60</v>
      </c>
      <c r="E81" s="30">
        <v>538</v>
      </c>
      <c r="F81" s="222"/>
      <c r="G81" s="179">
        <v>0.16702819956616044</v>
      </c>
      <c r="H81" s="34"/>
    </row>
    <row r="82" spans="1:8" s="28" customFormat="1" ht="10.5" customHeight="1" x14ac:dyDescent="0.2">
      <c r="A82" s="24"/>
      <c r="B82" s="16" t="s">
        <v>198</v>
      </c>
      <c r="C82" s="30">
        <v>510</v>
      </c>
      <c r="D82" s="30">
        <v>11660</v>
      </c>
      <c r="E82" s="30">
        <v>12170</v>
      </c>
      <c r="F82" s="222"/>
      <c r="G82" s="179">
        <v>-4.8103245991396149E-2</v>
      </c>
      <c r="H82" s="36"/>
    </row>
    <row r="83" spans="1:8" s="28" customFormat="1" ht="10.5" customHeight="1" x14ac:dyDescent="0.2">
      <c r="A83" s="24"/>
      <c r="B83" s="16" t="s">
        <v>200</v>
      </c>
      <c r="C83" s="46">
        <v>946</v>
      </c>
      <c r="D83" s="46">
        <v>12393</v>
      </c>
      <c r="E83" s="46">
        <v>13339</v>
      </c>
      <c r="F83" s="222"/>
      <c r="G83" s="190">
        <v>-7.0906178170927037E-2</v>
      </c>
      <c r="H83" s="47"/>
    </row>
    <row r="84" spans="1:8" s="28" customFormat="1" ht="10.5" customHeight="1" x14ac:dyDescent="0.2">
      <c r="A84" s="24"/>
      <c r="B84" s="16" t="s">
        <v>201</v>
      </c>
      <c r="C84" s="46">
        <v>75737</v>
      </c>
      <c r="D84" s="46">
        <v>32700</v>
      </c>
      <c r="E84" s="345">
        <v>108437</v>
      </c>
      <c r="F84" s="222"/>
      <c r="G84" s="346">
        <v>8.4782217242552083E-2</v>
      </c>
      <c r="H84" s="47"/>
    </row>
    <row r="85" spans="1:8" s="28" customFormat="1" ht="10.5" customHeight="1" x14ac:dyDescent="0.2">
      <c r="A85" s="24"/>
      <c r="B85" s="16" t="s">
        <v>202</v>
      </c>
      <c r="C85" s="46">
        <v>913857</v>
      </c>
      <c r="D85" s="46">
        <v>66593</v>
      </c>
      <c r="E85" s="345">
        <v>980450</v>
      </c>
      <c r="F85" s="222"/>
      <c r="G85" s="346">
        <v>0.152987689861658</v>
      </c>
      <c r="H85" s="47"/>
    </row>
    <row r="86" spans="1:8" s="28" customFormat="1" ht="10.5" customHeight="1" x14ac:dyDescent="0.2">
      <c r="A86" s="24"/>
      <c r="B86" s="16" t="s">
        <v>203</v>
      </c>
      <c r="C86" s="46">
        <v>296875</v>
      </c>
      <c r="D86" s="46">
        <v>30365</v>
      </c>
      <c r="E86" s="345">
        <v>327240</v>
      </c>
      <c r="F86" s="222"/>
      <c r="G86" s="346">
        <v>0.11513978435996353</v>
      </c>
      <c r="H86" s="47"/>
    </row>
    <row r="87" spans="1:8" s="28" customFormat="1" ht="10.5" customHeight="1" x14ac:dyDescent="0.2">
      <c r="A87" s="24"/>
      <c r="B87" s="16" t="s">
        <v>204</v>
      </c>
      <c r="C87" s="46">
        <v>170462</v>
      </c>
      <c r="D87" s="46">
        <v>2339901</v>
      </c>
      <c r="E87" s="345">
        <v>2510363</v>
      </c>
      <c r="F87" s="222"/>
      <c r="G87" s="346">
        <v>0.2363672361300948</v>
      </c>
      <c r="H87" s="47"/>
    </row>
    <row r="88" spans="1:8" ht="10.5" customHeight="1" x14ac:dyDescent="0.2">
      <c r="B88" s="16" t="s">
        <v>303</v>
      </c>
      <c r="C88" s="348"/>
      <c r="D88" s="46"/>
      <c r="E88" s="345"/>
      <c r="F88" s="222"/>
      <c r="G88" s="346"/>
      <c r="H88" s="47"/>
    </row>
    <row r="89" spans="1:8" s="28" customFormat="1" ht="11.25" customHeight="1" x14ac:dyDescent="0.2">
      <c r="A89" s="24"/>
      <c r="B89" s="31" t="s">
        <v>278</v>
      </c>
      <c r="C89" s="348"/>
      <c r="D89" s="46"/>
      <c r="E89" s="345"/>
      <c r="F89" s="222"/>
      <c r="G89" s="346"/>
      <c r="H89" s="47"/>
    </row>
    <row r="90" spans="1:8" ht="10.5" customHeight="1" x14ac:dyDescent="0.2">
      <c r="B90" s="16" t="s">
        <v>22</v>
      </c>
      <c r="C90" s="348">
        <v>19499889</v>
      </c>
      <c r="D90" s="46">
        <v>7255879</v>
      </c>
      <c r="E90" s="345">
        <v>26755768</v>
      </c>
      <c r="F90" s="222">
        <v>787319</v>
      </c>
      <c r="G90" s="346">
        <v>0.16803154288761668</v>
      </c>
      <c r="H90" s="47"/>
    </row>
    <row r="91" spans="1:8" ht="10.5" customHeight="1" x14ac:dyDescent="0.2">
      <c r="B91" s="16" t="s">
        <v>23</v>
      </c>
      <c r="C91" s="348">
        <v>234273</v>
      </c>
      <c r="D91" s="46">
        <v>782440</v>
      </c>
      <c r="E91" s="345">
        <v>1016713</v>
      </c>
      <c r="F91" s="222">
        <v>474</v>
      </c>
      <c r="G91" s="346">
        <v>4.26756230130243E-2</v>
      </c>
      <c r="H91" s="47"/>
    </row>
    <row r="92" spans="1:8" ht="10.5" customHeight="1" x14ac:dyDescent="0.2">
      <c r="B92" s="33" t="s">
        <v>193</v>
      </c>
      <c r="C92" s="348">
        <v>4976950.5699999994</v>
      </c>
      <c r="D92" s="46">
        <v>2560586.5300000003</v>
      </c>
      <c r="E92" s="46">
        <v>7537537.0999999996</v>
      </c>
      <c r="F92" s="222">
        <v>2129497.7000000002</v>
      </c>
      <c r="G92" s="190">
        <v>0.18486318612077124</v>
      </c>
      <c r="H92" s="47"/>
    </row>
    <row r="93" spans="1:8" ht="10.5" customHeight="1" x14ac:dyDescent="0.2">
      <c r="B93" s="33" t="s">
        <v>194</v>
      </c>
      <c r="C93" s="348">
        <v>11993171</v>
      </c>
      <c r="D93" s="46">
        <v>6406098</v>
      </c>
      <c r="E93" s="46">
        <v>18399269</v>
      </c>
      <c r="F93" s="222">
        <v>2990309.5</v>
      </c>
      <c r="G93" s="190">
        <v>0.19845757592880497</v>
      </c>
      <c r="H93" s="47"/>
    </row>
    <row r="94" spans="1:8" ht="10.5" customHeight="1" x14ac:dyDescent="0.2">
      <c r="B94" s="33" t="s">
        <v>322</v>
      </c>
      <c r="C94" s="348">
        <v>221445</v>
      </c>
      <c r="D94" s="46">
        <v>653421</v>
      </c>
      <c r="E94" s="46">
        <v>874866</v>
      </c>
      <c r="F94" s="222">
        <v>550848</v>
      </c>
      <c r="G94" s="190">
        <v>0.22672941004908376</v>
      </c>
      <c r="H94" s="47"/>
    </row>
    <row r="95" spans="1:8" ht="10.5" customHeight="1" x14ac:dyDescent="0.2">
      <c r="B95" s="33" t="s">
        <v>324</v>
      </c>
      <c r="C95" s="348">
        <v>754</v>
      </c>
      <c r="D95" s="46">
        <v>390</v>
      </c>
      <c r="E95" s="46">
        <v>1144</v>
      </c>
      <c r="F95" s="222">
        <v>926</v>
      </c>
      <c r="G95" s="190">
        <v>0.14285714285714279</v>
      </c>
      <c r="H95" s="47"/>
    </row>
    <row r="96" spans="1:8" ht="10.5" customHeight="1" x14ac:dyDescent="0.2">
      <c r="B96" s="33" t="s">
        <v>325</v>
      </c>
      <c r="C96" s="348">
        <v>9004</v>
      </c>
      <c r="D96" s="46">
        <v>817063</v>
      </c>
      <c r="E96" s="46">
        <v>826067</v>
      </c>
      <c r="F96" s="222">
        <v>812310</v>
      </c>
      <c r="G96" s="190">
        <v>0.21922769813426068</v>
      </c>
      <c r="H96" s="47"/>
    </row>
    <row r="97" spans="2:8" ht="10.5" customHeight="1" x14ac:dyDescent="0.2">
      <c r="B97" s="33" t="s">
        <v>320</v>
      </c>
      <c r="C97" s="348">
        <v>1913108.5</v>
      </c>
      <c r="D97" s="46">
        <v>731249.5</v>
      </c>
      <c r="E97" s="46">
        <v>2644358</v>
      </c>
      <c r="F97" s="222">
        <v>89333</v>
      </c>
      <c r="G97" s="190">
        <v>0.17291292788449164</v>
      </c>
      <c r="H97" s="47"/>
    </row>
    <row r="98" spans="2:8" ht="10.5" customHeight="1" x14ac:dyDescent="0.2">
      <c r="B98" s="33" t="s">
        <v>321</v>
      </c>
      <c r="C98" s="348">
        <v>4414073.5</v>
      </c>
      <c r="D98" s="46">
        <v>1338818</v>
      </c>
      <c r="E98" s="46">
        <v>5752891.5</v>
      </c>
      <c r="F98" s="222">
        <v>376467</v>
      </c>
      <c r="G98" s="190">
        <v>0.20630665153425376</v>
      </c>
      <c r="H98" s="47"/>
    </row>
    <row r="99" spans="2:8" ht="10.5" customHeight="1" x14ac:dyDescent="0.2">
      <c r="B99" s="33" t="s">
        <v>323</v>
      </c>
      <c r="C99" s="348">
        <v>5434786</v>
      </c>
      <c r="D99" s="46">
        <v>2865156.5</v>
      </c>
      <c r="E99" s="46">
        <v>8299942.5</v>
      </c>
      <c r="F99" s="222">
        <v>1160425.5</v>
      </c>
      <c r="G99" s="190">
        <v>0.19643648294536442</v>
      </c>
      <c r="H99" s="47"/>
    </row>
    <row r="100" spans="2:8" ht="10.5" customHeight="1" x14ac:dyDescent="0.2">
      <c r="B100" s="16" t="s">
        <v>195</v>
      </c>
      <c r="C100" s="348">
        <v>16970121.570000004</v>
      </c>
      <c r="D100" s="46">
        <v>8966684.5300000012</v>
      </c>
      <c r="E100" s="46">
        <v>25936806.100000001</v>
      </c>
      <c r="F100" s="222">
        <v>5119807.2</v>
      </c>
      <c r="G100" s="190">
        <v>0.19447484023217765</v>
      </c>
      <c r="H100" s="47"/>
    </row>
    <row r="101" spans="2:8" ht="10.5" customHeight="1" x14ac:dyDescent="0.2">
      <c r="B101" s="16" t="s">
        <v>196</v>
      </c>
      <c r="C101" s="348">
        <v>6160</v>
      </c>
      <c r="D101" s="46">
        <v>464</v>
      </c>
      <c r="E101" s="46">
        <v>6624</v>
      </c>
      <c r="F101" s="222">
        <v>34</v>
      </c>
      <c r="G101" s="190">
        <v>-6.1623459413514659E-2</v>
      </c>
      <c r="H101" s="47"/>
    </row>
    <row r="102" spans="2:8" ht="10.5" customHeight="1" x14ac:dyDescent="0.2">
      <c r="B102" s="16" t="s">
        <v>197</v>
      </c>
      <c r="C102" s="348">
        <v>4345</v>
      </c>
      <c r="D102" s="46">
        <v>350</v>
      </c>
      <c r="E102" s="46">
        <v>4695</v>
      </c>
      <c r="F102" s="222">
        <v>9</v>
      </c>
      <c r="G102" s="190">
        <v>-2.1874999999999978E-2</v>
      </c>
      <c r="H102" s="47"/>
    </row>
    <row r="103" spans="2:8" ht="10.5" customHeight="1" x14ac:dyDescent="0.2">
      <c r="B103" s="16" t="s">
        <v>198</v>
      </c>
      <c r="C103" s="348">
        <v>21086.7</v>
      </c>
      <c r="D103" s="46">
        <v>290165</v>
      </c>
      <c r="E103" s="46">
        <v>311251.7</v>
      </c>
      <c r="F103" s="222"/>
      <c r="G103" s="190">
        <v>8.3010142834774481E-2</v>
      </c>
      <c r="H103" s="47"/>
    </row>
    <row r="104" spans="2:8" ht="10.5" customHeight="1" x14ac:dyDescent="0.2">
      <c r="B104" s="16" t="s">
        <v>200</v>
      </c>
      <c r="C104" s="348">
        <v>7589</v>
      </c>
      <c r="D104" s="46">
        <v>59544</v>
      </c>
      <c r="E104" s="46">
        <v>67133</v>
      </c>
      <c r="F104" s="222">
        <v>24</v>
      </c>
      <c r="G104" s="190">
        <v>0.16517981116356562</v>
      </c>
      <c r="H104" s="47"/>
    </row>
    <row r="105" spans="2:8" ht="10.5" customHeight="1" x14ac:dyDescent="0.2">
      <c r="B105" s="16" t="s">
        <v>201</v>
      </c>
      <c r="C105" s="348">
        <v>515004</v>
      </c>
      <c r="D105" s="46">
        <v>156894</v>
      </c>
      <c r="E105" s="46">
        <v>671898</v>
      </c>
      <c r="F105" s="222">
        <v>10090</v>
      </c>
      <c r="G105" s="190">
        <v>0.15396029911344544</v>
      </c>
      <c r="H105" s="47"/>
    </row>
    <row r="106" spans="2:8" ht="10.5" customHeight="1" x14ac:dyDescent="0.2">
      <c r="B106" s="16" t="s">
        <v>202</v>
      </c>
      <c r="C106" s="348">
        <v>6060232</v>
      </c>
      <c r="D106" s="46">
        <v>365321</v>
      </c>
      <c r="E106" s="46">
        <v>6425553</v>
      </c>
      <c r="F106" s="222">
        <v>4503</v>
      </c>
      <c r="G106" s="190">
        <v>0.17261185982499394</v>
      </c>
      <c r="H106" s="47"/>
    </row>
    <row r="107" spans="2:8" ht="10.5" customHeight="1" x14ac:dyDescent="0.2">
      <c r="B107" s="16" t="s">
        <v>203</v>
      </c>
      <c r="C107" s="348">
        <v>1684597</v>
      </c>
      <c r="D107" s="46">
        <v>134709</v>
      </c>
      <c r="E107" s="46">
        <v>1819306</v>
      </c>
      <c r="F107" s="222">
        <v>4</v>
      </c>
      <c r="G107" s="190">
        <v>0.12220336777097818</v>
      </c>
      <c r="H107" s="47"/>
    </row>
    <row r="108" spans="2:8" ht="10.5" customHeight="1" x14ac:dyDescent="0.2">
      <c r="B108" s="16" t="s">
        <v>204</v>
      </c>
      <c r="C108" s="348">
        <v>1480580.83</v>
      </c>
      <c r="D108" s="46">
        <v>21892351</v>
      </c>
      <c r="E108" s="46">
        <v>23372931.829999998</v>
      </c>
      <c r="F108" s="222"/>
      <c r="G108" s="190">
        <v>0.17045987730560075</v>
      </c>
      <c r="H108" s="47"/>
    </row>
    <row r="109" spans="2:8" ht="10.5" customHeight="1" x14ac:dyDescent="0.2">
      <c r="B109" s="21" t="s">
        <v>303</v>
      </c>
      <c r="C109" s="398"/>
      <c r="D109" s="399"/>
      <c r="E109" s="399"/>
      <c r="F109" s="342"/>
      <c r="G109" s="347"/>
      <c r="H109" s="47"/>
    </row>
    <row r="110" spans="2:8" ht="9.75" customHeight="1" x14ac:dyDescent="0.2">
      <c r="B110" s="43"/>
      <c r="C110" s="49"/>
      <c r="D110" s="49"/>
      <c r="E110" s="49"/>
      <c r="F110" s="348"/>
      <c r="G110" s="348"/>
      <c r="H110" s="47"/>
    </row>
    <row r="111" spans="2:8" ht="15" customHeight="1" x14ac:dyDescent="0.25">
      <c r="B111" s="7" t="s">
        <v>288</v>
      </c>
      <c r="C111" s="8"/>
      <c r="D111" s="8"/>
      <c r="E111" s="8"/>
      <c r="F111" s="349"/>
      <c r="G111" s="349"/>
      <c r="H111" s="8"/>
    </row>
    <row r="112" spans="2:8" ht="9.75" customHeight="1" x14ac:dyDescent="0.2">
      <c r="B112" s="9"/>
      <c r="C112" s="261" t="str">
        <f>$C$3</f>
        <v>MOIS DE JUILLET 2024</v>
      </c>
      <c r="D112" s="262"/>
      <c r="F112" s="350"/>
      <c r="G112" s="350"/>
    </row>
    <row r="113" spans="1:8" ht="14.25" customHeight="1" x14ac:dyDescent="0.2">
      <c r="B113" s="12" t="s">
        <v>172</v>
      </c>
      <c r="C113" s="13"/>
      <c r="D113" s="13"/>
      <c r="E113" s="13"/>
      <c r="F113" s="353"/>
      <c r="G113" s="351"/>
      <c r="H113" s="15"/>
    </row>
    <row r="114" spans="1:8" ht="12" customHeight="1" x14ac:dyDescent="0.2">
      <c r="B114" s="16" t="s">
        <v>4</v>
      </c>
      <c r="C114" s="17" t="s">
        <v>1</v>
      </c>
      <c r="D114" s="17" t="s">
        <v>2</v>
      </c>
      <c r="E114" s="18" t="s">
        <v>6</v>
      </c>
      <c r="F114" s="219" t="s">
        <v>3</v>
      </c>
      <c r="G114" s="19" t="str">
        <f>Maladie_mnt!$H$5</f>
        <v>GAM</v>
      </c>
      <c r="H114" s="20"/>
    </row>
    <row r="115" spans="1:8" ht="9.75" customHeight="1" x14ac:dyDescent="0.2">
      <c r="B115" s="21"/>
      <c r="C115" s="45" t="s">
        <v>5</v>
      </c>
      <c r="D115" s="44" t="s">
        <v>5</v>
      </c>
      <c r="E115" s="44"/>
      <c r="F115" s="220" t="s">
        <v>87</v>
      </c>
      <c r="G115" s="22" t="str">
        <f>Maladie_mnt!$H$6</f>
        <v>en %</v>
      </c>
      <c r="H115" s="23"/>
    </row>
    <row r="116" spans="1:8" s="28" customFormat="1" ht="18" customHeight="1" x14ac:dyDescent="0.2">
      <c r="A116" s="24"/>
      <c r="B116" s="52" t="s">
        <v>163</v>
      </c>
      <c r="C116" s="238"/>
      <c r="D116" s="238"/>
      <c r="E116" s="238"/>
      <c r="F116" s="222"/>
      <c r="G116" s="239"/>
      <c r="H116" s="27"/>
    </row>
    <row r="117" spans="1:8" ht="6.75" customHeight="1" x14ac:dyDescent="0.2">
      <c r="B117" s="16"/>
      <c r="C117" s="238"/>
      <c r="D117" s="238"/>
      <c r="E117" s="238"/>
      <c r="F117" s="222"/>
      <c r="G117" s="239"/>
      <c r="H117" s="20"/>
    </row>
    <row r="118" spans="1:8" s="28" customFormat="1" ht="15" customHeight="1" x14ac:dyDescent="0.2">
      <c r="A118" s="54"/>
      <c r="B118" s="31" t="s">
        <v>124</v>
      </c>
      <c r="C118" s="238"/>
      <c r="D118" s="238"/>
      <c r="E118" s="238"/>
      <c r="F118" s="222"/>
      <c r="G118" s="239"/>
      <c r="H118" s="27"/>
    </row>
    <row r="119" spans="1:8" ht="10.5" customHeight="1" x14ac:dyDescent="0.2">
      <c r="A119" s="2"/>
      <c r="B119" s="37" t="s">
        <v>205</v>
      </c>
      <c r="C119" s="238">
        <v>20164730.880000159</v>
      </c>
      <c r="D119" s="238">
        <v>68906178.109999731</v>
      </c>
      <c r="E119" s="238">
        <v>89070908.98999989</v>
      </c>
      <c r="F119" s="222">
        <v>277044.90999999939</v>
      </c>
      <c r="G119" s="239">
        <v>0.13896604222783093</v>
      </c>
      <c r="H119" s="20"/>
    </row>
    <row r="120" spans="1:8" ht="10.5" customHeight="1" x14ac:dyDescent="0.2">
      <c r="A120" s="2"/>
      <c r="B120" s="37" t="s">
        <v>206</v>
      </c>
      <c r="C120" s="238">
        <v>117333.39999999998</v>
      </c>
      <c r="D120" s="238">
        <v>1115496.07</v>
      </c>
      <c r="E120" s="238">
        <v>1232829.47</v>
      </c>
      <c r="F120" s="222"/>
      <c r="G120" s="239"/>
      <c r="H120" s="20"/>
    </row>
    <row r="121" spans="1:8" ht="10.5" customHeight="1" x14ac:dyDescent="0.2">
      <c r="A121" s="2"/>
      <c r="B121" s="37" t="s">
        <v>226</v>
      </c>
      <c r="C121" s="238">
        <v>1548412.59</v>
      </c>
      <c r="D121" s="238">
        <v>11420065.919999998</v>
      </c>
      <c r="E121" s="238">
        <v>12968478.509999998</v>
      </c>
      <c r="F121" s="222"/>
      <c r="G121" s="239"/>
      <c r="H121" s="20"/>
    </row>
    <row r="122" spans="1:8" ht="10.5" hidden="1" customHeight="1" x14ac:dyDescent="0.2">
      <c r="A122" s="2"/>
      <c r="B122" s="37"/>
      <c r="C122" s="238"/>
      <c r="D122" s="238"/>
      <c r="E122" s="238"/>
      <c r="F122" s="222"/>
      <c r="G122" s="239"/>
      <c r="H122" s="20"/>
    </row>
    <row r="123" spans="1:8" ht="10.5" hidden="1" customHeight="1" x14ac:dyDescent="0.2">
      <c r="A123" s="2"/>
      <c r="B123" s="37"/>
      <c r="C123" s="238"/>
      <c r="D123" s="238"/>
      <c r="E123" s="238"/>
      <c r="F123" s="222"/>
      <c r="G123" s="239"/>
      <c r="H123" s="20"/>
    </row>
    <row r="124" spans="1:8" ht="10.5" hidden="1" customHeight="1" x14ac:dyDescent="0.2">
      <c r="A124" s="2"/>
      <c r="B124" s="37"/>
      <c r="C124" s="238"/>
      <c r="D124" s="238"/>
      <c r="E124" s="238"/>
      <c r="F124" s="222"/>
      <c r="G124" s="239"/>
      <c r="H124" s="20"/>
    </row>
    <row r="125" spans="1:8" ht="10.5" hidden="1" customHeight="1" x14ac:dyDescent="0.2">
      <c r="A125" s="2"/>
      <c r="B125" s="16"/>
      <c r="C125" s="238"/>
      <c r="D125" s="238"/>
      <c r="E125" s="238"/>
      <c r="F125" s="222"/>
      <c r="G125" s="239"/>
      <c r="H125" s="20"/>
    </row>
    <row r="126" spans="1:8" s="28" customFormat="1" ht="10.5" customHeight="1" x14ac:dyDescent="0.2">
      <c r="A126" s="54"/>
      <c r="B126" s="35" t="s">
        <v>227</v>
      </c>
      <c r="C126" s="238">
        <v>21832382.870000161</v>
      </c>
      <c r="D126" s="238">
        <v>81444913.099999726</v>
      </c>
      <c r="E126" s="238">
        <v>103277295.96999989</v>
      </c>
      <c r="F126" s="222">
        <v>277044.90999999939</v>
      </c>
      <c r="G126" s="239">
        <v>-0.11265792603305291</v>
      </c>
      <c r="H126" s="27"/>
    </row>
    <row r="127" spans="1:8" ht="7.5" customHeight="1" x14ac:dyDescent="0.2">
      <c r="A127" s="2"/>
      <c r="B127" s="35"/>
      <c r="C127" s="238"/>
      <c r="D127" s="238"/>
      <c r="E127" s="238"/>
      <c r="F127" s="222"/>
      <c r="G127" s="239"/>
      <c r="H127" s="20"/>
    </row>
    <row r="128" spans="1:8" s="28" customFormat="1" ht="15.75" customHeight="1" x14ac:dyDescent="0.2">
      <c r="A128" s="54"/>
      <c r="B128" s="31"/>
      <c r="C128" s="238"/>
      <c r="D128" s="238"/>
      <c r="E128" s="238"/>
      <c r="F128" s="222"/>
      <c r="G128" s="239"/>
      <c r="H128" s="27"/>
    </row>
    <row r="129" spans="1:8" ht="10.5" customHeight="1" x14ac:dyDescent="0.2">
      <c r="A129" s="2"/>
      <c r="B129" s="37" t="s">
        <v>132</v>
      </c>
      <c r="C129" s="238">
        <v>24758949.209999882</v>
      </c>
      <c r="D129" s="238">
        <v>53165379.309999794</v>
      </c>
      <c r="E129" s="238">
        <v>77924328.519999683</v>
      </c>
      <c r="F129" s="222">
        <v>2401050.0900000026</v>
      </c>
      <c r="G129" s="239">
        <v>0.39010218145942788</v>
      </c>
      <c r="H129" s="20"/>
    </row>
    <row r="130" spans="1:8" ht="10.5" customHeight="1" x14ac:dyDescent="0.2">
      <c r="A130" s="2"/>
      <c r="B130" s="37" t="s">
        <v>207</v>
      </c>
      <c r="C130" s="238">
        <v>357669.3900000042</v>
      </c>
      <c r="D130" s="238">
        <v>1753919.4999999772</v>
      </c>
      <c r="E130" s="238">
        <v>2111588.889999981</v>
      </c>
      <c r="F130" s="222">
        <v>1289655.699999972</v>
      </c>
      <c r="G130" s="239"/>
      <c r="H130" s="20"/>
    </row>
    <row r="131" spans="1:8" ht="10.5" customHeight="1" x14ac:dyDescent="0.2">
      <c r="A131" s="2"/>
      <c r="B131" s="37" t="s">
        <v>208</v>
      </c>
      <c r="C131" s="238">
        <v>124034827.92999832</v>
      </c>
      <c r="D131" s="238">
        <v>42010140.390000284</v>
      </c>
      <c r="E131" s="238">
        <v>166044968.31999862</v>
      </c>
      <c r="F131" s="222">
        <v>2716912.2799999989</v>
      </c>
      <c r="G131" s="239">
        <v>0.10061043526574154</v>
      </c>
      <c r="H131" s="20"/>
    </row>
    <row r="132" spans="1:8" ht="10.5" hidden="1" customHeight="1" x14ac:dyDescent="0.2">
      <c r="A132" s="2"/>
      <c r="B132" s="37" t="s">
        <v>209</v>
      </c>
      <c r="C132" s="238"/>
      <c r="D132" s="238"/>
      <c r="E132" s="238"/>
      <c r="F132" s="222"/>
      <c r="G132" s="239"/>
      <c r="H132" s="20"/>
    </row>
    <row r="133" spans="1:8" ht="10.5" hidden="1" customHeight="1" x14ac:dyDescent="0.2">
      <c r="A133" s="2"/>
      <c r="B133" s="37"/>
      <c r="C133" s="238"/>
      <c r="D133" s="238"/>
      <c r="E133" s="238"/>
      <c r="F133" s="222"/>
      <c r="G133" s="239"/>
      <c r="H133" s="20"/>
    </row>
    <row r="134" spans="1:8" ht="10.5" hidden="1" customHeight="1" x14ac:dyDescent="0.2">
      <c r="A134" s="2"/>
      <c r="B134" s="16"/>
      <c r="C134" s="238"/>
      <c r="D134" s="238"/>
      <c r="E134" s="238"/>
      <c r="F134" s="222"/>
      <c r="G134" s="239"/>
      <c r="H134" s="20"/>
    </row>
    <row r="135" spans="1:8" ht="10.5" customHeight="1" x14ac:dyDescent="0.2">
      <c r="A135" s="2"/>
      <c r="B135" s="35" t="s">
        <v>228</v>
      </c>
      <c r="C135" s="238">
        <v>149151470.52999821</v>
      </c>
      <c r="D135" s="238">
        <v>96930078.200000063</v>
      </c>
      <c r="E135" s="238">
        <v>246081548.72999826</v>
      </c>
      <c r="F135" s="222">
        <v>6407618.0699999733</v>
      </c>
      <c r="G135" s="239">
        <v>0.15384213300006988</v>
      </c>
      <c r="H135" s="20"/>
    </row>
    <row r="136" spans="1:8" ht="6.75" customHeight="1" x14ac:dyDescent="0.2">
      <c r="A136" s="2"/>
      <c r="B136" s="35"/>
      <c r="C136" s="238"/>
      <c r="D136" s="238"/>
      <c r="E136" s="238"/>
      <c r="F136" s="222"/>
      <c r="G136" s="239"/>
      <c r="H136" s="20"/>
    </row>
    <row r="137" spans="1:8" s="28" customFormat="1" ht="16.5" customHeight="1" x14ac:dyDescent="0.2">
      <c r="A137" s="54"/>
      <c r="B137" s="31" t="s">
        <v>136</v>
      </c>
      <c r="C137" s="238"/>
      <c r="D137" s="238"/>
      <c r="E137" s="238"/>
      <c r="F137" s="222"/>
      <c r="G137" s="239"/>
      <c r="H137" s="27"/>
    </row>
    <row r="138" spans="1:8" ht="10.5" customHeight="1" x14ac:dyDescent="0.2">
      <c r="A138" s="2"/>
      <c r="B138" s="37" t="s">
        <v>210</v>
      </c>
      <c r="C138" s="238">
        <v>30399089.910000127</v>
      </c>
      <c r="D138" s="238">
        <v>14516684.390000032</v>
      </c>
      <c r="E138" s="238">
        <v>44915774.300000153</v>
      </c>
      <c r="F138" s="222">
        <v>131799.29999999987</v>
      </c>
      <c r="G138" s="239">
        <v>7.7671230589114293E-2</v>
      </c>
      <c r="H138" s="20"/>
    </row>
    <row r="139" spans="1:8" ht="10.5" hidden="1" customHeight="1" x14ac:dyDescent="0.2">
      <c r="A139" s="2"/>
      <c r="B139" s="37"/>
      <c r="C139" s="238"/>
      <c r="D139" s="238"/>
      <c r="E139" s="238"/>
      <c r="F139" s="222"/>
      <c r="G139" s="239"/>
      <c r="H139" s="20"/>
    </row>
    <row r="140" spans="1:8" ht="10.5" hidden="1" customHeight="1" x14ac:dyDescent="0.2">
      <c r="A140" s="2"/>
      <c r="B140" s="16"/>
      <c r="C140" s="238"/>
      <c r="D140" s="238"/>
      <c r="E140" s="238"/>
      <c r="F140" s="222"/>
      <c r="G140" s="239"/>
      <c r="H140" s="20"/>
    </row>
    <row r="141" spans="1:8" s="28" customFormat="1" ht="10.5" customHeight="1" x14ac:dyDescent="0.2">
      <c r="A141" s="54"/>
      <c r="B141" s="35" t="s">
        <v>229</v>
      </c>
      <c r="C141" s="238">
        <v>30399089.910000127</v>
      </c>
      <c r="D141" s="238">
        <v>14516854.390000032</v>
      </c>
      <c r="E141" s="238">
        <v>44915944.300000153</v>
      </c>
      <c r="F141" s="222">
        <v>131799.29999999987</v>
      </c>
      <c r="G141" s="239">
        <v>7.7672594465197697E-2</v>
      </c>
      <c r="H141" s="27"/>
    </row>
    <row r="142" spans="1:8" ht="7.5" customHeight="1" x14ac:dyDescent="0.2">
      <c r="A142" s="2"/>
      <c r="B142" s="35"/>
      <c r="C142" s="238"/>
      <c r="D142" s="238"/>
      <c r="E142" s="238"/>
      <c r="F142" s="222"/>
      <c r="G142" s="239"/>
      <c r="H142" s="20"/>
    </row>
    <row r="143" spans="1:8" s="28" customFormat="1" ht="16.5" customHeight="1" x14ac:dyDescent="0.2">
      <c r="A143" s="54"/>
      <c r="B143" s="31" t="s">
        <v>141</v>
      </c>
      <c r="C143" s="238"/>
      <c r="D143" s="238"/>
      <c r="E143" s="238"/>
      <c r="F143" s="222"/>
      <c r="G143" s="239"/>
      <c r="H143" s="27"/>
    </row>
    <row r="144" spans="1:8" ht="10.5" customHeight="1" x14ac:dyDescent="0.2">
      <c r="A144" s="2"/>
      <c r="B144" s="37" t="s">
        <v>211</v>
      </c>
      <c r="C144" s="238">
        <v>8697366.8800000455</v>
      </c>
      <c r="D144" s="238">
        <v>1472727.4199999974</v>
      </c>
      <c r="E144" s="238">
        <v>10170094.300000044</v>
      </c>
      <c r="F144" s="222">
        <v>2008.75</v>
      </c>
      <c r="G144" s="239">
        <v>0.29475115485927317</v>
      </c>
      <c r="H144" s="20"/>
    </row>
    <row r="145" spans="1:8" ht="10.5" hidden="1" customHeight="1" x14ac:dyDescent="0.2">
      <c r="A145" s="2"/>
      <c r="B145" s="37"/>
      <c r="C145" s="53"/>
      <c r="D145" s="53"/>
      <c r="E145" s="53"/>
      <c r="F145" s="222"/>
      <c r="G145" s="239"/>
      <c r="H145" s="20"/>
    </row>
    <row r="146" spans="1:8" s="57" customFormat="1" ht="10.5" hidden="1" customHeight="1" x14ac:dyDescent="0.2">
      <c r="A146" s="6"/>
      <c r="B146" s="16"/>
      <c r="C146" s="55"/>
      <c r="D146" s="55"/>
      <c r="E146" s="55"/>
      <c r="F146" s="222"/>
      <c r="G146" s="182"/>
      <c r="H146" s="56"/>
    </row>
    <row r="147" spans="1:8" s="57" customFormat="1" ht="10.5" customHeight="1" x14ac:dyDescent="0.2">
      <c r="A147" s="6"/>
      <c r="B147" s="35" t="s">
        <v>230</v>
      </c>
      <c r="C147" s="55">
        <v>8697366.8800000455</v>
      </c>
      <c r="D147" s="55">
        <v>1472727.4199999974</v>
      </c>
      <c r="E147" s="55">
        <v>10170094.300000044</v>
      </c>
      <c r="F147" s="222">
        <v>2008.75</v>
      </c>
      <c r="G147" s="182">
        <v>0.29475115485927317</v>
      </c>
      <c r="H147" s="56"/>
    </row>
    <row r="148" spans="1:8" s="57" customFormat="1" ht="6.75" customHeight="1" x14ac:dyDescent="0.2">
      <c r="A148" s="6"/>
      <c r="B148" s="35"/>
      <c r="C148" s="55"/>
      <c r="D148" s="55"/>
      <c r="E148" s="55"/>
      <c r="F148" s="222"/>
      <c r="G148" s="182"/>
      <c r="H148" s="56"/>
    </row>
    <row r="149" spans="1:8" s="60" customFormat="1" ht="14.25" customHeight="1" x14ac:dyDescent="0.2">
      <c r="A149" s="24"/>
      <c r="B149" s="31" t="s">
        <v>139</v>
      </c>
      <c r="C149" s="55"/>
      <c r="D149" s="55"/>
      <c r="E149" s="55"/>
      <c r="F149" s="222"/>
      <c r="G149" s="182"/>
      <c r="H149" s="59"/>
    </row>
    <row r="150" spans="1:8" s="57" customFormat="1" ht="10.5" customHeight="1" x14ac:dyDescent="0.2">
      <c r="A150" s="6"/>
      <c r="B150" s="37" t="s">
        <v>212</v>
      </c>
      <c r="C150" s="55">
        <v>1101007.5499999984</v>
      </c>
      <c r="D150" s="55">
        <v>91418.889999999883</v>
      </c>
      <c r="E150" s="55">
        <v>1192426.4399999983</v>
      </c>
      <c r="F150" s="222">
        <v>42.85</v>
      </c>
      <c r="G150" s="182"/>
      <c r="H150" s="56"/>
    </row>
    <row r="151" spans="1:8" s="57" customFormat="1" ht="10.5" hidden="1" customHeight="1" x14ac:dyDescent="0.2">
      <c r="A151" s="6"/>
      <c r="B151" s="37"/>
      <c r="C151" s="55"/>
      <c r="D151" s="55"/>
      <c r="E151" s="55"/>
      <c r="F151" s="222"/>
      <c r="G151" s="182"/>
      <c r="H151" s="56"/>
    </row>
    <row r="152" spans="1:8" s="60" customFormat="1" ht="10.5" hidden="1" customHeight="1" x14ac:dyDescent="0.2">
      <c r="A152" s="24"/>
      <c r="B152" s="35" t="s">
        <v>231</v>
      </c>
      <c r="C152" s="55">
        <v>1101007.5499999984</v>
      </c>
      <c r="D152" s="55">
        <v>91486.889999999883</v>
      </c>
      <c r="E152" s="55">
        <v>1192494.4399999983</v>
      </c>
      <c r="F152" s="222">
        <v>42.85</v>
      </c>
      <c r="G152" s="182"/>
      <c r="H152" s="59"/>
    </row>
    <row r="153" spans="1:8" s="57" customFormat="1" ht="8.25" customHeight="1" x14ac:dyDescent="0.2">
      <c r="A153" s="6"/>
      <c r="B153" s="35"/>
      <c r="C153" s="55"/>
      <c r="D153" s="55"/>
      <c r="E153" s="55"/>
      <c r="F153" s="222"/>
      <c r="G153" s="182"/>
      <c r="H153" s="56"/>
    </row>
    <row r="154" spans="1:8" s="60" customFormat="1" ht="17.25" customHeight="1" x14ac:dyDescent="0.2">
      <c r="A154" s="24"/>
      <c r="B154" s="31" t="s">
        <v>122</v>
      </c>
      <c r="C154" s="55"/>
      <c r="D154" s="55"/>
      <c r="E154" s="55"/>
      <c r="F154" s="222"/>
      <c r="G154" s="182"/>
      <c r="H154" s="59"/>
    </row>
    <row r="155" spans="1:8" s="57" customFormat="1" ht="10.5" customHeight="1" x14ac:dyDescent="0.2">
      <c r="A155" s="6"/>
      <c r="B155" s="37" t="s">
        <v>213</v>
      </c>
      <c r="C155" s="55">
        <v>905.33</v>
      </c>
      <c r="D155" s="55">
        <v>5547.75</v>
      </c>
      <c r="E155" s="55">
        <v>6453.08</v>
      </c>
      <c r="F155" s="222"/>
      <c r="G155" s="182">
        <v>-0.14661553211888778</v>
      </c>
      <c r="H155" s="56"/>
    </row>
    <row r="156" spans="1:8" s="57" customFormat="1" ht="10.5" hidden="1" customHeight="1" x14ac:dyDescent="0.2">
      <c r="A156" s="6"/>
      <c r="B156" s="37"/>
      <c r="C156" s="55"/>
      <c r="D156" s="55"/>
      <c r="E156" s="55"/>
      <c r="F156" s="222"/>
      <c r="G156" s="182"/>
      <c r="H156" s="56"/>
    </row>
    <row r="157" spans="1:8" s="57" customFormat="1" ht="12" customHeight="1" x14ac:dyDescent="0.2">
      <c r="A157" s="6"/>
      <c r="B157" s="35" t="s">
        <v>232</v>
      </c>
      <c r="C157" s="55">
        <v>905.33</v>
      </c>
      <c r="D157" s="55">
        <v>5547.75</v>
      </c>
      <c r="E157" s="55">
        <v>6453.08</v>
      </c>
      <c r="F157" s="222"/>
      <c r="G157" s="182">
        <v>-0.14661553211888778</v>
      </c>
      <c r="H157" s="56"/>
    </row>
    <row r="158" spans="1:8" s="57" customFormat="1" x14ac:dyDescent="0.2">
      <c r="A158" s="6"/>
      <c r="B158" s="35"/>
      <c r="C158" s="55"/>
      <c r="D158" s="55"/>
      <c r="E158" s="55"/>
      <c r="F158" s="222"/>
      <c r="G158" s="182"/>
      <c r="H158" s="56"/>
    </row>
    <row r="159" spans="1:8" s="63" customFormat="1" ht="12" x14ac:dyDescent="0.2">
      <c r="A159" s="61"/>
      <c r="B159" s="31" t="s">
        <v>244</v>
      </c>
      <c r="C159" s="191"/>
      <c r="D159" s="191"/>
      <c r="E159" s="191"/>
      <c r="F159" s="222"/>
      <c r="G159" s="182"/>
      <c r="H159" s="62"/>
    </row>
    <row r="160" spans="1:8" s="60" customFormat="1" ht="13.5" customHeight="1" x14ac:dyDescent="0.2">
      <c r="A160" s="24"/>
      <c r="B160" s="37" t="s">
        <v>213</v>
      </c>
      <c r="C160" s="55"/>
      <c r="D160" s="55"/>
      <c r="E160" s="55"/>
      <c r="F160" s="222"/>
      <c r="G160" s="182"/>
      <c r="H160" s="59"/>
    </row>
    <row r="161" spans="1:8" s="60" customFormat="1" ht="15" customHeight="1" x14ac:dyDescent="0.2">
      <c r="A161" s="24"/>
      <c r="B161" s="37" t="s">
        <v>205</v>
      </c>
      <c r="C161" s="55">
        <v>367655.55999999988</v>
      </c>
      <c r="D161" s="55">
        <v>1087800.6200000006</v>
      </c>
      <c r="E161" s="55">
        <v>1455456.1800000004</v>
      </c>
      <c r="F161" s="222"/>
      <c r="G161" s="182">
        <v>2.4764729148217812E-2</v>
      </c>
      <c r="H161" s="59"/>
    </row>
    <row r="162" spans="1:8" s="57" customFormat="1" ht="10.5" customHeight="1" x14ac:dyDescent="0.2">
      <c r="A162" s="6"/>
      <c r="B162" s="37" t="s">
        <v>206</v>
      </c>
      <c r="C162" s="55">
        <v>1.8999999999999773</v>
      </c>
      <c r="D162" s="55">
        <v>5237.8</v>
      </c>
      <c r="E162" s="55">
        <v>5239.7</v>
      </c>
      <c r="F162" s="222"/>
      <c r="G162" s="182"/>
      <c r="H162" s="56"/>
    </row>
    <row r="163" spans="1:8" s="57" customFormat="1" ht="10.5" customHeight="1" x14ac:dyDescent="0.2">
      <c r="A163" s="6"/>
      <c r="B163" s="37" t="s">
        <v>127</v>
      </c>
      <c r="C163" s="55">
        <v>32612.7</v>
      </c>
      <c r="D163" s="55">
        <v>197187.1</v>
      </c>
      <c r="E163" s="55">
        <v>229799.80000000002</v>
      </c>
      <c r="F163" s="222"/>
      <c r="G163" s="182"/>
      <c r="H163" s="56"/>
    </row>
    <row r="164" spans="1:8" s="57" customFormat="1" ht="10.5" customHeight="1" x14ac:dyDescent="0.2">
      <c r="A164" s="6"/>
      <c r="B164" s="37" t="s">
        <v>207</v>
      </c>
      <c r="C164" s="55">
        <v>42987.070000000022</v>
      </c>
      <c r="D164" s="55">
        <v>96003.60000000002</v>
      </c>
      <c r="E164" s="55">
        <v>138990.67000000004</v>
      </c>
      <c r="F164" s="222"/>
      <c r="G164" s="182">
        <v>0.57579719149148456</v>
      </c>
      <c r="H164" s="56"/>
    </row>
    <row r="165" spans="1:8" s="57" customFormat="1" ht="10.5" customHeight="1" x14ac:dyDescent="0.2">
      <c r="A165" s="6"/>
      <c r="B165" s="37" t="s">
        <v>208</v>
      </c>
      <c r="C165" s="55">
        <v>8642.31</v>
      </c>
      <c r="D165" s="55">
        <v>29976.780000000021</v>
      </c>
      <c r="E165" s="55">
        <v>38619.090000000018</v>
      </c>
      <c r="F165" s="222"/>
      <c r="G165" s="182">
        <v>-0.19733526487313335</v>
      </c>
      <c r="H165" s="56"/>
    </row>
    <row r="166" spans="1:8" s="57" customFormat="1" ht="10.5" customHeight="1" x14ac:dyDescent="0.2">
      <c r="A166" s="6"/>
      <c r="B166" s="37" t="s">
        <v>209</v>
      </c>
      <c r="C166" s="55">
        <v>228818.31999999998</v>
      </c>
      <c r="D166" s="55">
        <v>137291.18000000002</v>
      </c>
      <c r="E166" s="55">
        <v>366109.5</v>
      </c>
      <c r="F166" s="222"/>
      <c r="G166" s="182">
        <v>0.33723618897502439</v>
      </c>
      <c r="H166" s="56"/>
    </row>
    <row r="167" spans="1:8" s="57" customFormat="1" ht="10.5" customHeight="1" x14ac:dyDescent="0.2">
      <c r="A167" s="6"/>
      <c r="B167" s="37" t="s">
        <v>210</v>
      </c>
      <c r="C167" s="55">
        <v>52011.5</v>
      </c>
      <c r="D167" s="55">
        <v>17728.399999999998</v>
      </c>
      <c r="E167" s="55">
        <v>69739.899999999994</v>
      </c>
      <c r="F167" s="222"/>
      <c r="G167" s="182">
        <v>0.1743116021950597</v>
      </c>
      <c r="H167" s="56"/>
    </row>
    <row r="168" spans="1:8" s="57" customFormat="1" ht="10.5" customHeight="1" x14ac:dyDescent="0.2">
      <c r="A168" s="6"/>
      <c r="B168" s="37" t="s">
        <v>211</v>
      </c>
      <c r="C168" s="55">
        <v>2398620.4000000008</v>
      </c>
      <c r="D168" s="55">
        <v>263536.68000000005</v>
      </c>
      <c r="E168" s="55">
        <v>2662157.080000001</v>
      </c>
      <c r="F168" s="222"/>
      <c r="G168" s="182">
        <v>8.2679558387970475E-2</v>
      </c>
      <c r="H168" s="56"/>
    </row>
    <row r="169" spans="1:8" s="57" customFormat="1" ht="10.5" customHeight="1" x14ac:dyDescent="0.2">
      <c r="A169" s="6"/>
      <c r="B169" s="37" t="s">
        <v>212</v>
      </c>
      <c r="C169" s="55">
        <v>5329.97</v>
      </c>
      <c r="D169" s="55">
        <v>288.2</v>
      </c>
      <c r="E169" s="55">
        <v>5618.17</v>
      </c>
      <c r="F169" s="222"/>
      <c r="G169" s="182"/>
      <c r="H169" s="56"/>
    </row>
    <row r="170" spans="1:8" s="57" customFormat="1" ht="10.5" customHeight="1" x14ac:dyDescent="0.2">
      <c r="A170" s="6"/>
      <c r="B170" s="35" t="s">
        <v>234</v>
      </c>
      <c r="C170" s="55">
        <v>3137880.7300000014</v>
      </c>
      <c r="D170" s="55">
        <v>1836275.3600000006</v>
      </c>
      <c r="E170" s="55">
        <v>4974156.0900000017</v>
      </c>
      <c r="F170" s="222"/>
      <c r="G170" s="182">
        <v>4.8227838820373847E-3</v>
      </c>
      <c r="H170" s="56"/>
    </row>
    <row r="171" spans="1:8" s="57" customFormat="1" ht="9" x14ac:dyDescent="0.15">
      <c r="A171" s="6"/>
      <c r="B171" s="264"/>
      <c r="C171" s="55"/>
      <c r="D171" s="55"/>
      <c r="E171" s="55"/>
      <c r="F171" s="222"/>
      <c r="G171" s="182"/>
      <c r="H171" s="56"/>
    </row>
    <row r="172" spans="1:8" s="57" customFormat="1" x14ac:dyDescent="0.2">
      <c r="A172" s="6"/>
      <c r="B172" s="35" t="s">
        <v>233</v>
      </c>
      <c r="C172" s="55">
        <v>214439262.79999855</v>
      </c>
      <c r="D172" s="55">
        <v>196307838.10999987</v>
      </c>
      <c r="E172" s="55">
        <v>410747100.90999842</v>
      </c>
      <c r="F172" s="222">
        <v>6818513.8799999719</v>
      </c>
      <c r="G172" s="182">
        <v>6.8966637704522826E-2</v>
      </c>
      <c r="H172" s="56"/>
    </row>
    <row r="173" spans="1:8" s="60" customFormat="1" x14ac:dyDescent="0.2">
      <c r="A173" s="24"/>
      <c r="B173" s="35"/>
      <c r="C173" s="55"/>
      <c r="D173" s="55"/>
      <c r="E173" s="55"/>
      <c r="F173" s="222"/>
      <c r="G173" s="182"/>
      <c r="H173" s="59"/>
    </row>
    <row r="174" spans="1:8" s="57" customFormat="1" ht="8.25" customHeight="1" x14ac:dyDescent="0.15">
      <c r="A174" s="6"/>
      <c r="B174" s="64"/>
      <c r="C174" s="55"/>
      <c r="D174" s="55"/>
      <c r="E174" s="55"/>
      <c r="F174" s="222"/>
      <c r="G174" s="182"/>
      <c r="H174" s="56"/>
    </row>
    <row r="175" spans="1:8" s="60" customFormat="1" ht="13.5" customHeight="1" x14ac:dyDescent="0.2">
      <c r="A175" s="24"/>
      <c r="B175" s="31" t="s">
        <v>145</v>
      </c>
      <c r="C175" s="55"/>
      <c r="D175" s="55"/>
      <c r="E175" s="55"/>
      <c r="F175" s="222"/>
      <c r="G175" s="182"/>
      <c r="H175" s="59"/>
    </row>
    <row r="176" spans="1:8" s="60" customFormat="1" ht="10.5" customHeight="1" x14ac:dyDescent="0.2">
      <c r="A176" s="24"/>
      <c r="B176" s="37" t="s">
        <v>205</v>
      </c>
      <c r="C176" s="55">
        <v>387677.95000000077</v>
      </c>
      <c r="D176" s="55">
        <v>261845.14999999944</v>
      </c>
      <c r="E176" s="55">
        <v>649523.10000000009</v>
      </c>
      <c r="F176" s="222">
        <v>58724.750000000022</v>
      </c>
      <c r="G176" s="182">
        <v>0.28531377905322497</v>
      </c>
      <c r="H176" s="59"/>
    </row>
    <row r="177" spans="1:8" s="60" customFormat="1" ht="10.5" customHeight="1" x14ac:dyDescent="0.2">
      <c r="A177" s="24"/>
      <c r="B177" s="37" t="s">
        <v>214</v>
      </c>
      <c r="C177" s="55">
        <v>939625841</v>
      </c>
      <c r="D177" s="55">
        <v>623245277.75</v>
      </c>
      <c r="E177" s="55">
        <v>1562871118.75</v>
      </c>
      <c r="F177" s="222">
        <v>108071179.25</v>
      </c>
      <c r="G177" s="182">
        <v>0.22021937879521447</v>
      </c>
      <c r="H177" s="59"/>
    </row>
    <row r="178" spans="1:8" s="60" customFormat="1" ht="10.5" customHeight="1" x14ac:dyDescent="0.2">
      <c r="A178" s="24"/>
      <c r="B178" s="37" t="s">
        <v>215</v>
      </c>
      <c r="C178" s="55">
        <v>258454.96000000002</v>
      </c>
      <c r="D178" s="55">
        <v>57415.599999999991</v>
      </c>
      <c r="E178" s="55">
        <v>315870.56000000006</v>
      </c>
      <c r="F178" s="222">
        <v>10114</v>
      </c>
      <c r="G178" s="182">
        <v>0.36682805452988299</v>
      </c>
      <c r="H178" s="59"/>
    </row>
    <row r="179" spans="1:8" s="60" customFormat="1" ht="10.5" customHeight="1" x14ac:dyDescent="0.2">
      <c r="A179" s="24"/>
      <c r="B179" s="37" t="s">
        <v>216</v>
      </c>
      <c r="C179" s="55">
        <v>261583.78</v>
      </c>
      <c r="D179" s="55">
        <v>166846.9</v>
      </c>
      <c r="E179" s="55">
        <v>428430.68000000005</v>
      </c>
      <c r="F179" s="222">
        <v>19477.400000000001</v>
      </c>
      <c r="G179" s="182">
        <v>7.950689318091797E-2</v>
      </c>
      <c r="H179" s="59"/>
    </row>
    <row r="180" spans="1:8" s="60" customFormat="1" ht="10.5" customHeight="1" x14ac:dyDescent="0.2">
      <c r="A180" s="24"/>
      <c r="B180" s="37" t="s">
        <v>217</v>
      </c>
      <c r="C180" s="55">
        <v>1629119.2000000211</v>
      </c>
      <c r="D180" s="55">
        <v>1150928.050000007</v>
      </c>
      <c r="E180" s="55">
        <v>2780047.2500000279</v>
      </c>
      <c r="F180" s="222">
        <v>157027.32000000024</v>
      </c>
      <c r="G180" s="182">
        <v>0.15744389687915517</v>
      </c>
      <c r="H180" s="59"/>
    </row>
    <row r="181" spans="1:8" s="60" customFormat="1" ht="10.5" hidden="1" customHeight="1" x14ac:dyDescent="0.2">
      <c r="A181" s="24"/>
      <c r="B181" s="37"/>
      <c r="C181" s="55"/>
      <c r="D181" s="55"/>
      <c r="E181" s="55"/>
      <c r="F181" s="222"/>
      <c r="G181" s="182"/>
      <c r="H181" s="59"/>
    </row>
    <row r="182" spans="1:8" s="57" customFormat="1" ht="10.5" hidden="1" customHeight="1" x14ac:dyDescent="0.2">
      <c r="A182" s="6"/>
      <c r="B182" s="37"/>
      <c r="C182" s="55"/>
      <c r="D182" s="55"/>
      <c r="E182" s="55"/>
      <c r="F182" s="222"/>
      <c r="G182" s="182"/>
      <c r="H182" s="56"/>
    </row>
    <row r="183" spans="1:8" s="57" customFormat="1" ht="10.5" hidden="1" customHeight="1" x14ac:dyDescent="0.2">
      <c r="A183" s="6"/>
      <c r="B183" s="16"/>
      <c r="C183" s="55"/>
      <c r="D183" s="55"/>
      <c r="E183" s="55"/>
      <c r="F183" s="222"/>
      <c r="G183" s="182"/>
      <c r="H183" s="56"/>
    </row>
    <row r="184" spans="1:8" s="57" customFormat="1" ht="10.5" hidden="1" customHeight="1" x14ac:dyDescent="0.2">
      <c r="A184" s="6"/>
      <c r="B184" s="37"/>
      <c r="C184" s="55"/>
      <c r="D184" s="55"/>
      <c r="E184" s="55"/>
      <c r="F184" s="222"/>
      <c r="G184" s="182"/>
      <c r="H184" s="56"/>
    </row>
    <row r="185" spans="1:8" s="60" customFormat="1" ht="10.5" hidden="1" customHeight="1" x14ac:dyDescent="0.2">
      <c r="A185" s="24"/>
      <c r="B185" s="16"/>
      <c r="C185" s="55"/>
      <c r="D185" s="55"/>
      <c r="E185" s="55"/>
      <c r="F185" s="222"/>
      <c r="G185" s="182"/>
      <c r="H185" s="59"/>
    </row>
    <row r="186" spans="1:8" ht="10.5" customHeight="1" x14ac:dyDescent="0.2">
      <c r="A186" s="2"/>
      <c r="B186" s="41" t="s">
        <v>235</v>
      </c>
      <c r="C186" s="166">
        <v>942162676.88999999</v>
      </c>
      <c r="D186" s="166">
        <v>624882313.45000005</v>
      </c>
      <c r="E186" s="166">
        <v>1567044990.3399999</v>
      </c>
      <c r="F186" s="342">
        <v>108316522.72</v>
      </c>
      <c r="G186" s="194">
        <v>0.22011049145554673</v>
      </c>
      <c r="H186" s="69"/>
    </row>
    <row r="187" spans="1:8" ht="13.5" hidden="1" customHeight="1" x14ac:dyDescent="0.2">
      <c r="A187" s="2"/>
      <c r="B187" s="195" t="s">
        <v>164</v>
      </c>
      <c r="C187" s="55"/>
      <c r="D187" s="55"/>
      <c r="E187" s="55"/>
      <c r="F187" s="222"/>
      <c r="G187" s="185"/>
      <c r="H187" s="69"/>
    </row>
    <row r="188" spans="1:8" ht="10.5" hidden="1" customHeight="1" x14ac:dyDescent="0.2">
      <c r="A188" s="2"/>
      <c r="B188" s="81"/>
      <c r="C188" s="55"/>
      <c r="D188" s="55"/>
      <c r="E188" s="55"/>
      <c r="F188" s="222"/>
      <c r="G188" s="185"/>
      <c r="H188" s="69"/>
    </row>
    <row r="189" spans="1:8" ht="10.5" hidden="1" customHeight="1" x14ac:dyDescent="0.2">
      <c r="A189" s="2"/>
      <c r="B189" s="82" t="s">
        <v>80</v>
      </c>
      <c r="C189" s="55"/>
      <c r="D189" s="55">
        <v>15464012.164089272</v>
      </c>
      <c r="E189" s="55">
        <v>15464012.164089272</v>
      </c>
      <c r="F189" s="222"/>
      <c r="G189" s="185">
        <v>0.14137596553476728</v>
      </c>
      <c r="H189" s="69"/>
    </row>
    <row r="190" spans="1:8" ht="10.5" hidden="1" customHeight="1" x14ac:dyDescent="0.2">
      <c r="A190" s="2"/>
      <c r="B190" s="82" t="s">
        <v>81</v>
      </c>
      <c r="C190" s="55"/>
      <c r="D190" s="55">
        <v>11362950.736842105</v>
      </c>
      <c r="E190" s="55">
        <v>11362950.736842105</v>
      </c>
      <c r="F190" s="222"/>
      <c r="G190" s="185">
        <v>0.16297214876573585</v>
      </c>
      <c r="H190" s="69"/>
    </row>
    <row r="191" spans="1:8" ht="10.5" hidden="1" customHeight="1" x14ac:dyDescent="0.2">
      <c r="A191" s="2"/>
      <c r="B191" s="82"/>
      <c r="C191" s="55"/>
      <c r="D191" s="55"/>
      <c r="E191" s="55"/>
      <c r="F191" s="222"/>
      <c r="G191" s="185"/>
      <c r="H191" s="69"/>
    </row>
    <row r="192" spans="1:8" s="28" customFormat="1" ht="27.75" customHeight="1" x14ac:dyDescent="0.2">
      <c r="A192" s="54"/>
      <c r="B192" s="391" t="s">
        <v>165</v>
      </c>
      <c r="C192" s="392"/>
      <c r="D192" s="377">
        <v>29008623.900931377</v>
      </c>
      <c r="E192" s="377">
        <v>29008623.900931377</v>
      </c>
      <c r="F192" s="393"/>
      <c r="G192" s="394">
        <v>0.15155733227961754</v>
      </c>
      <c r="H192" s="70"/>
    </row>
    <row r="193" spans="1:8" ht="10.5" customHeight="1" x14ac:dyDescent="0.2">
      <c r="A193" s="2"/>
      <c r="B193" s="84"/>
      <c r="C193" s="72"/>
      <c r="D193" s="72"/>
      <c r="E193" s="72"/>
      <c r="F193" s="342"/>
      <c r="G193" s="352"/>
      <c r="H193" s="69"/>
    </row>
    <row r="194" spans="1:8" x14ac:dyDescent="0.2">
      <c r="F194" s="350"/>
      <c r="G194" s="350"/>
    </row>
    <row r="195" spans="1:8" x14ac:dyDescent="0.2">
      <c r="F195" s="350"/>
      <c r="G195" s="350"/>
    </row>
    <row r="196" spans="1:8" x14ac:dyDescent="0.2">
      <c r="F196" s="350"/>
      <c r="G196" s="350"/>
    </row>
    <row r="197" spans="1:8" x14ac:dyDescent="0.2">
      <c r="F197" s="350"/>
      <c r="G197" s="350"/>
    </row>
    <row r="198" spans="1:8" x14ac:dyDescent="0.2">
      <c r="F198" s="350"/>
      <c r="G198" s="350"/>
    </row>
    <row r="199" spans="1:8" x14ac:dyDescent="0.2">
      <c r="F199" s="350"/>
      <c r="G199" s="350"/>
    </row>
    <row r="200" spans="1:8" x14ac:dyDescent="0.2">
      <c r="F200" s="350"/>
      <c r="G200" s="350"/>
    </row>
    <row r="201" spans="1:8" x14ac:dyDescent="0.2">
      <c r="F201" s="350"/>
      <c r="G201" s="350"/>
    </row>
    <row r="202" spans="1:8" x14ac:dyDescent="0.2">
      <c r="F202" s="350"/>
      <c r="G202" s="350"/>
    </row>
    <row r="203" spans="1:8" x14ac:dyDescent="0.2">
      <c r="F203" s="350"/>
      <c r="G203" s="350"/>
    </row>
    <row r="204" spans="1:8" x14ac:dyDescent="0.2">
      <c r="F204" s="350"/>
      <c r="G204" s="350"/>
    </row>
    <row r="205" spans="1:8" x14ac:dyDescent="0.2">
      <c r="F205" s="350"/>
      <c r="G205" s="350"/>
    </row>
    <row r="206" spans="1:8" x14ac:dyDescent="0.2">
      <c r="F206" s="350"/>
      <c r="G206" s="350"/>
    </row>
    <row r="207" spans="1:8" x14ac:dyDescent="0.2">
      <c r="F207" s="350"/>
      <c r="G207" s="350"/>
    </row>
    <row r="208" spans="1:8" x14ac:dyDescent="0.2">
      <c r="F208" s="350"/>
      <c r="G208" s="350"/>
    </row>
    <row r="209" spans="6:7" x14ac:dyDescent="0.2">
      <c r="F209" s="350"/>
      <c r="G209" s="350"/>
    </row>
    <row r="210" spans="6:7" x14ac:dyDescent="0.2">
      <c r="F210" s="350"/>
      <c r="G210" s="350"/>
    </row>
    <row r="211" spans="6:7" x14ac:dyDescent="0.2">
      <c r="F211" s="350"/>
      <c r="G211" s="350"/>
    </row>
    <row r="212" spans="6:7" x14ac:dyDescent="0.2">
      <c r="F212" s="350"/>
      <c r="G212" s="350"/>
    </row>
    <row r="213" spans="6:7" x14ac:dyDescent="0.2">
      <c r="F213" s="350"/>
      <c r="G213" s="350"/>
    </row>
    <row r="214" spans="6:7" x14ac:dyDescent="0.2">
      <c r="F214" s="350"/>
      <c r="G214" s="350"/>
    </row>
    <row r="215" spans="6:7" x14ac:dyDescent="0.2">
      <c r="F215" s="350"/>
      <c r="G215" s="350"/>
    </row>
    <row r="216" spans="6:7" x14ac:dyDescent="0.2">
      <c r="F216" s="350"/>
      <c r="G216" s="350"/>
    </row>
    <row r="217" spans="6:7" x14ac:dyDescent="0.2">
      <c r="F217" s="350"/>
      <c r="G217" s="350"/>
    </row>
    <row r="218" spans="6:7" x14ac:dyDescent="0.2">
      <c r="F218" s="350"/>
      <c r="G218" s="350"/>
    </row>
    <row r="219" spans="6:7" x14ac:dyDescent="0.2">
      <c r="F219" s="350"/>
      <c r="G219" s="350"/>
    </row>
    <row r="220" spans="6:7" x14ac:dyDescent="0.2">
      <c r="F220" s="350"/>
      <c r="G220" s="350"/>
    </row>
    <row r="221" spans="6:7" x14ac:dyDescent="0.2">
      <c r="F221" s="350"/>
      <c r="G221" s="350"/>
    </row>
    <row r="222" spans="6:7" x14ac:dyDescent="0.2">
      <c r="F222" s="350"/>
      <c r="G222" s="350"/>
    </row>
    <row r="223" spans="6:7" x14ac:dyDescent="0.2">
      <c r="F223" s="350"/>
      <c r="G223" s="350"/>
    </row>
    <row r="224" spans="6:7" x14ac:dyDescent="0.2">
      <c r="F224" s="350"/>
      <c r="G224" s="350"/>
    </row>
    <row r="225" spans="6:7" x14ac:dyDescent="0.2">
      <c r="F225" s="350"/>
      <c r="G225" s="350"/>
    </row>
    <row r="226" spans="6:7" x14ac:dyDescent="0.2">
      <c r="F226" s="350"/>
      <c r="G226" s="350"/>
    </row>
    <row r="227" spans="6:7" x14ac:dyDescent="0.2">
      <c r="F227" s="350"/>
      <c r="G227" s="350"/>
    </row>
    <row r="228" spans="6:7" x14ac:dyDescent="0.2">
      <c r="F228" s="350"/>
      <c r="G228" s="350"/>
    </row>
    <row r="229" spans="6:7" x14ac:dyDescent="0.2">
      <c r="F229" s="350"/>
      <c r="G229" s="350"/>
    </row>
    <row r="230" spans="6:7" x14ac:dyDescent="0.2">
      <c r="F230" s="350"/>
      <c r="G230" s="350"/>
    </row>
    <row r="231" spans="6:7" x14ac:dyDescent="0.2">
      <c r="F231" s="350"/>
      <c r="G231" s="350"/>
    </row>
    <row r="232" spans="6:7" x14ac:dyDescent="0.2">
      <c r="F232" s="350"/>
      <c r="G232" s="350"/>
    </row>
    <row r="233" spans="6:7" x14ac:dyDescent="0.2">
      <c r="F233" s="350"/>
      <c r="G233" s="350"/>
    </row>
    <row r="234" spans="6:7" x14ac:dyDescent="0.2">
      <c r="F234" s="350"/>
      <c r="G234" s="350"/>
    </row>
    <row r="235" spans="6:7" x14ac:dyDescent="0.2">
      <c r="F235" s="350"/>
      <c r="G235" s="350"/>
    </row>
    <row r="236" spans="6:7" x14ac:dyDescent="0.2">
      <c r="F236" s="350"/>
      <c r="G236" s="350"/>
    </row>
    <row r="237" spans="6:7" x14ac:dyDescent="0.2">
      <c r="F237" s="350"/>
      <c r="G237" s="350"/>
    </row>
    <row r="238" spans="6:7" x14ac:dyDescent="0.2">
      <c r="F238" s="350"/>
      <c r="G238" s="350"/>
    </row>
    <row r="239" spans="6:7" x14ac:dyDescent="0.2">
      <c r="F239" s="350"/>
      <c r="G239" s="350"/>
    </row>
    <row r="240" spans="6:7" x14ac:dyDescent="0.2">
      <c r="F240" s="350"/>
      <c r="G240" s="350"/>
    </row>
    <row r="241" spans="6:7" x14ac:dyDescent="0.2">
      <c r="F241" s="350"/>
      <c r="G241" s="350"/>
    </row>
    <row r="242" spans="6:7" x14ac:dyDescent="0.2">
      <c r="F242" s="350"/>
      <c r="G242" s="350"/>
    </row>
    <row r="243" spans="6:7" x14ac:dyDescent="0.2">
      <c r="F243" s="350"/>
      <c r="G243" s="350"/>
    </row>
    <row r="244" spans="6:7" x14ac:dyDescent="0.2">
      <c r="F244" s="350"/>
      <c r="G244" s="350"/>
    </row>
    <row r="245" spans="6:7" x14ac:dyDescent="0.2">
      <c r="F245" s="350"/>
      <c r="G245" s="350"/>
    </row>
    <row r="246" spans="6:7" x14ac:dyDescent="0.2">
      <c r="F246" s="350"/>
      <c r="G246" s="350"/>
    </row>
    <row r="247" spans="6:7" x14ac:dyDescent="0.2">
      <c r="F247" s="350"/>
      <c r="G247" s="350"/>
    </row>
    <row r="248" spans="6:7" x14ac:dyDescent="0.2">
      <c r="F248" s="350"/>
      <c r="G248" s="350"/>
    </row>
    <row r="249" spans="6:7" x14ac:dyDescent="0.2">
      <c r="F249" s="350"/>
      <c r="G249" s="350"/>
    </row>
    <row r="250" spans="6:7" x14ac:dyDescent="0.2">
      <c r="F250" s="350"/>
      <c r="G250" s="350"/>
    </row>
    <row r="251" spans="6:7" x14ac:dyDescent="0.2">
      <c r="F251" s="350"/>
      <c r="G251" s="350"/>
    </row>
    <row r="252" spans="6:7" x14ac:dyDescent="0.2">
      <c r="F252" s="350"/>
      <c r="G252" s="350"/>
    </row>
    <row r="253" spans="6:7" x14ac:dyDescent="0.2">
      <c r="F253" s="350"/>
      <c r="G253" s="350"/>
    </row>
    <row r="254" spans="6:7" x14ac:dyDescent="0.2">
      <c r="F254" s="350"/>
      <c r="G254" s="350"/>
    </row>
    <row r="255" spans="6:7" x14ac:dyDescent="0.2">
      <c r="F255" s="350"/>
      <c r="G255" s="350"/>
    </row>
    <row r="256" spans="6:7" x14ac:dyDescent="0.2">
      <c r="F256" s="350"/>
      <c r="G256" s="350"/>
    </row>
    <row r="257" spans="6:7" x14ac:dyDescent="0.2">
      <c r="F257" s="350"/>
      <c r="G257" s="350"/>
    </row>
    <row r="258" spans="6:7" x14ac:dyDescent="0.2">
      <c r="F258" s="350"/>
      <c r="G258" s="350"/>
    </row>
    <row r="259" spans="6:7" x14ac:dyDescent="0.2">
      <c r="F259" s="350"/>
      <c r="G259" s="350"/>
    </row>
    <row r="260" spans="6:7" x14ac:dyDescent="0.2">
      <c r="F260" s="350"/>
      <c r="G260" s="350"/>
    </row>
    <row r="261" spans="6:7" x14ac:dyDescent="0.2">
      <c r="F261" s="350"/>
      <c r="G261" s="350"/>
    </row>
    <row r="262" spans="6:7" x14ac:dyDescent="0.2">
      <c r="F262" s="350"/>
      <c r="G262" s="350"/>
    </row>
    <row r="263" spans="6:7" x14ac:dyDescent="0.2">
      <c r="F263" s="350"/>
      <c r="G263" s="350"/>
    </row>
    <row r="264" spans="6:7" x14ac:dyDescent="0.2">
      <c r="F264" s="350"/>
      <c r="G264" s="350"/>
    </row>
    <row r="265" spans="6:7" x14ac:dyDescent="0.2">
      <c r="F265" s="350"/>
      <c r="G265" s="350"/>
    </row>
    <row r="266" spans="6:7" x14ac:dyDescent="0.2">
      <c r="F266" s="350"/>
      <c r="G266" s="350"/>
    </row>
    <row r="267" spans="6:7" x14ac:dyDescent="0.2">
      <c r="F267" s="350"/>
      <c r="G267" s="350"/>
    </row>
    <row r="268" spans="6:7" x14ac:dyDescent="0.2">
      <c r="F268" s="350"/>
      <c r="G268" s="350"/>
    </row>
    <row r="269" spans="6:7" x14ac:dyDescent="0.2">
      <c r="F269" s="350"/>
      <c r="G269" s="350"/>
    </row>
    <row r="270" spans="6:7" x14ac:dyDescent="0.2">
      <c r="F270" s="350"/>
      <c r="G270" s="350"/>
    </row>
    <row r="271" spans="6:7" x14ac:dyDescent="0.2">
      <c r="F271" s="350"/>
      <c r="G271" s="350"/>
    </row>
    <row r="272" spans="6:7" x14ac:dyDescent="0.2">
      <c r="F272" s="350"/>
      <c r="G272" s="350"/>
    </row>
    <row r="273" spans="6:7" x14ac:dyDescent="0.2">
      <c r="F273" s="350"/>
      <c r="G273" s="350"/>
    </row>
    <row r="274" spans="6:7" x14ac:dyDescent="0.2">
      <c r="F274" s="350"/>
      <c r="G274" s="350"/>
    </row>
    <row r="275" spans="6:7" x14ac:dyDescent="0.2">
      <c r="F275" s="350"/>
      <c r="G275" s="350"/>
    </row>
    <row r="276" spans="6:7" x14ac:dyDescent="0.2">
      <c r="F276" s="350"/>
      <c r="G276" s="350"/>
    </row>
    <row r="277" spans="6:7" x14ac:dyDescent="0.2">
      <c r="F277" s="350"/>
      <c r="G277" s="350"/>
    </row>
    <row r="278" spans="6:7" x14ac:dyDescent="0.2">
      <c r="F278" s="350"/>
      <c r="G278" s="350"/>
    </row>
    <row r="279" spans="6:7" x14ac:dyDescent="0.2">
      <c r="F279" s="350"/>
      <c r="G279" s="350"/>
    </row>
    <row r="280" spans="6:7" x14ac:dyDescent="0.2">
      <c r="F280" s="350"/>
      <c r="G280" s="350"/>
    </row>
    <row r="281" spans="6:7" x14ac:dyDescent="0.2">
      <c r="F281" s="350"/>
      <c r="G281" s="350"/>
    </row>
    <row r="282" spans="6:7" x14ac:dyDescent="0.2">
      <c r="F282" s="350"/>
      <c r="G282" s="350"/>
    </row>
    <row r="283" spans="6:7" x14ac:dyDescent="0.2">
      <c r="F283" s="350"/>
      <c r="G283" s="350"/>
    </row>
    <row r="284" spans="6:7" x14ac:dyDescent="0.2">
      <c r="F284" s="350"/>
      <c r="G284" s="350"/>
    </row>
    <row r="285" spans="6:7" x14ac:dyDescent="0.2">
      <c r="F285" s="350"/>
      <c r="G285" s="350"/>
    </row>
    <row r="286" spans="6:7" x14ac:dyDescent="0.2">
      <c r="F286" s="350"/>
      <c r="G286" s="350"/>
    </row>
    <row r="287" spans="6:7" x14ac:dyDescent="0.2">
      <c r="F287" s="350"/>
      <c r="G287" s="350"/>
    </row>
    <row r="288" spans="6:7" x14ac:dyDescent="0.2">
      <c r="F288" s="350"/>
      <c r="G288" s="350"/>
    </row>
    <row r="289" spans="6:7" x14ac:dyDescent="0.2">
      <c r="F289" s="350"/>
      <c r="G289" s="350"/>
    </row>
    <row r="290" spans="6:7" x14ac:dyDescent="0.2">
      <c r="F290" s="350"/>
      <c r="G290" s="350"/>
    </row>
    <row r="291" spans="6:7" x14ac:dyDescent="0.2">
      <c r="F291" s="350"/>
      <c r="G291" s="350"/>
    </row>
    <row r="292" spans="6:7" x14ac:dyDescent="0.2">
      <c r="F292" s="350"/>
      <c r="G292" s="350"/>
    </row>
    <row r="293" spans="6:7" x14ac:dyDescent="0.2">
      <c r="F293" s="350"/>
      <c r="G293" s="350"/>
    </row>
    <row r="294" spans="6:7" x14ac:dyDescent="0.2">
      <c r="F294" s="350"/>
      <c r="G294" s="350"/>
    </row>
    <row r="295" spans="6:7" x14ac:dyDescent="0.2">
      <c r="F295" s="350"/>
      <c r="G295" s="350"/>
    </row>
    <row r="296" spans="6:7" x14ac:dyDescent="0.2">
      <c r="F296" s="350"/>
      <c r="G296" s="350"/>
    </row>
    <row r="297" spans="6:7" x14ac:dyDescent="0.2">
      <c r="F297" s="350"/>
      <c r="G297" s="350"/>
    </row>
    <row r="298" spans="6:7" x14ac:dyDescent="0.2">
      <c r="F298" s="350"/>
      <c r="G298" s="350"/>
    </row>
    <row r="299" spans="6:7" x14ac:dyDescent="0.2">
      <c r="F299" s="350"/>
      <c r="G299" s="350"/>
    </row>
    <row r="300" spans="6:7" x14ac:dyDescent="0.2">
      <c r="F300" s="350"/>
      <c r="G300" s="350"/>
    </row>
    <row r="301" spans="6:7" x14ac:dyDescent="0.2">
      <c r="F301" s="350"/>
      <c r="G301" s="350"/>
    </row>
    <row r="302" spans="6:7" x14ac:dyDescent="0.2">
      <c r="F302" s="350"/>
      <c r="G302" s="350"/>
    </row>
    <row r="303" spans="6:7" x14ac:dyDescent="0.2">
      <c r="F303" s="350"/>
    </row>
    <row r="304" spans="6:7" x14ac:dyDescent="0.2">
      <c r="F304" s="350"/>
    </row>
    <row r="305" spans="6:6" x14ac:dyDescent="0.2">
      <c r="F305" s="350"/>
    </row>
    <row r="306" spans="6:6" x14ac:dyDescent="0.2">
      <c r="F306" s="350"/>
    </row>
    <row r="307" spans="6:6" x14ac:dyDescent="0.2">
      <c r="F307" s="350"/>
    </row>
    <row r="308" spans="6:6" x14ac:dyDescent="0.2">
      <c r="F308" s="350"/>
    </row>
    <row r="309" spans="6:6" x14ac:dyDescent="0.2">
      <c r="F309" s="350"/>
    </row>
    <row r="310" spans="6:6" x14ac:dyDescent="0.2">
      <c r="F310" s="350"/>
    </row>
    <row r="311" spans="6:6" x14ac:dyDescent="0.2">
      <c r="F311" s="350"/>
    </row>
    <row r="312" spans="6:6" x14ac:dyDescent="0.2">
      <c r="F312" s="350"/>
    </row>
    <row r="313" spans="6:6" x14ac:dyDescent="0.2">
      <c r="F313" s="350"/>
    </row>
    <row r="314" spans="6:6" x14ac:dyDescent="0.2">
      <c r="F314" s="350"/>
    </row>
    <row r="315" spans="6:6" x14ac:dyDescent="0.2">
      <c r="F315" s="350"/>
    </row>
    <row r="316" spans="6:6" x14ac:dyDescent="0.2">
      <c r="F316" s="350"/>
    </row>
    <row r="317" spans="6:6" x14ac:dyDescent="0.2">
      <c r="F317" s="350"/>
    </row>
    <row r="318" spans="6:6" x14ac:dyDescent="0.2">
      <c r="F318" s="350"/>
    </row>
    <row r="319" spans="6:6" x14ac:dyDescent="0.2">
      <c r="F319" s="350"/>
    </row>
    <row r="320" spans="6:6" x14ac:dyDescent="0.2">
      <c r="F320" s="350"/>
    </row>
    <row r="321" spans="6:6" x14ac:dyDescent="0.2">
      <c r="F321" s="350"/>
    </row>
    <row r="322" spans="6:6" x14ac:dyDescent="0.2">
      <c r="F322" s="350"/>
    </row>
    <row r="323" spans="6:6" x14ac:dyDescent="0.2">
      <c r="F323" s="350"/>
    </row>
    <row r="324" spans="6:6" x14ac:dyDescent="0.2">
      <c r="F324" s="350"/>
    </row>
    <row r="325" spans="6:6" x14ac:dyDescent="0.2">
      <c r="F325" s="350"/>
    </row>
    <row r="326" spans="6:6" x14ac:dyDescent="0.2">
      <c r="F326" s="350"/>
    </row>
    <row r="327" spans="6:6" x14ac:dyDescent="0.2">
      <c r="F327" s="350"/>
    </row>
    <row r="328" spans="6:6" x14ac:dyDescent="0.2">
      <c r="F328" s="350"/>
    </row>
    <row r="329" spans="6:6" x14ac:dyDescent="0.2">
      <c r="F329" s="350"/>
    </row>
    <row r="330" spans="6:6" x14ac:dyDescent="0.2">
      <c r="F330" s="350"/>
    </row>
    <row r="331" spans="6:6" x14ac:dyDescent="0.2">
      <c r="F331" s="350"/>
    </row>
    <row r="332" spans="6:6" x14ac:dyDescent="0.2">
      <c r="F332" s="350"/>
    </row>
    <row r="333" spans="6:6" x14ac:dyDescent="0.2">
      <c r="F333" s="350"/>
    </row>
    <row r="334" spans="6:6" x14ac:dyDescent="0.2">
      <c r="F334" s="350"/>
    </row>
    <row r="335" spans="6:6" x14ac:dyDescent="0.2">
      <c r="F335" s="350"/>
    </row>
    <row r="336" spans="6:6" x14ac:dyDescent="0.2">
      <c r="F336" s="350"/>
    </row>
    <row r="337" spans="6:6" x14ac:dyDescent="0.2">
      <c r="F337" s="350"/>
    </row>
    <row r="338" spans="6:6" x14ac:dyDescent="0.2">
      <c r="F338" s="350"/>
    </row>
    <row r="339" spans="6:6" x14ac:dyDescent="0.2">
      <c r="F339" s="350"/>
    </row>
    <row r="340" spans="6:6" x14ac:dyDescent="0.2">
      <c r="F340" s="350"/>
    </row>
    <row r="341" spans="6:6" x14ac:dyDescent="0.2">
      <c r="F341" s="350"/>
    </row>
    <row r="342" spans="6:6" x14ac:dyDescent="0.2">
      <c r="F342" s="350"/>
    </row>
    <row r="343" spans="6:6" x14ac:dyDescent="0.2">
      <c r="F343" s="350"/>
    </row>
    <row r="344" spans="6:6" x14ac:dyDescent="0.2">
      <c r="F344" s="350"/>
    </row>
    <row r="345" spans="6:6" x14ac:dyDescent="0.2">
      <c r="F345" s="350"/>
    </row>
    <row r="346" spans="6:6" x14ac:dyDescent="0.2">
      <c r="F346" s="350"/>
    </row>
    <row r="347" spans="6:6" x14ac:dyDescent="0.2">
      <c r="F347" s="350"/>
    </row>
    <row r="348" spans="6:6" x14ac:dyDescent="0.2">
      <c r="F348" s="350"/>
    </row>
    <row r="349" spans="6:6" x14ac:dyDescent="0.2">
      <c r="F349" s="350"/>
    </row>
    <row r="350" spans="6:6" x14ac:dyDescent="0.2">
      <c r="F350" s="350"/>
    </row>
    <row r="351" spans="6:6" x14ac:dyDescent="0.2">
      <c r="F351" s="350"/>
    </row>
    <row r="352" spans="6:6" x14ac:dyDescent="0.2">
      <c r="F352" s="350"/>
    </row>
    <row r="353" spans="6:6" x14ac:dyDescent="0.2">
      <c r="F353" s="350"/>
    </row>
    <row r="354" spans="6:6" x14ac:dyDescent="0.2">
      <c r="F354" s="350"/>
    </row>
    <row r="355" spans="6:6" x14ac:dyDescent="0.2">
      <c r="F355" s="350"/>
    </row>
    <row r="356" spans="6:6" x14ac:dyDescent="0.2">
      <c r="F356" s="350"/>
    </row>
    <row r="357" spans="6:6" x14ac:dyDescent="0.2">
      <c r="F357" s="350"/>
    </row>
    <row r="358" spans="6:6" x14ac:dyDescent="0.2">
      <c r="F358" s="350"/>
    </row>
  </sheetData>
  <dataConsolidate/>
  <pageMargins left="0.19685039370078741" right="0.19685039370078741" top="0.27559055118110237" bottom="0.19685039370078741" header="0.31496062992125984" footer="0.51181102362204722"/>
  <pageSetup paperSize="9" scale="71" orientation="portrait" r:id="rId1"/>
  <headerFooter alignWithMargins="0">
    <oddFooter xml:space="preserve">&amp;R&amp;8
</oddFooter>
  </headerFooter>
  <rowBreaks count="1" manualBreakCount="1">
    <brk id="109"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9">
    <tabColor indexed="26"/>
  </sheetPr>
  <dimension ref="A1:J257"/>
  <sheetViews>
    <sheetView showRowColHeaders="0" showZeros="0" view="pageBreakPreview" topLeftCell="A172" zoomScale="115" zoomScaleNormal="100" workbookViewId="0">
      <selection activeCell="C186" sqref="C186:E186"/>
    </sheetView>
  </sheetViews>
  <sheetFormatPr baseColWidth="10" defaultRowHeight="11.25" x14ac:dyDescent="0.2"/>
  <cols>
    <col min="1" max="1" width="4" style="6" customWidth="1"/>
    <col min="2" max="2" width="62.28515625" style="5" customWidth="1"/>
    <col min="3" max="3" width="13" style="3" customWidth="1"/>
    <col min="4" max="4" width="14.7109375" style="3" customWidth="1"/>
    <col min="5" max="5" width="9.140625" style="3" customWidth="1"/>
    <col min="6" max="6" width="2.5703125" style="3" customWidth="1"/>
    <col min="7" max="16384" width="11.42578125" style="5"/>
  </cols>
  <sheetData>
    <row r="1" spans="1:6" ht="9" customHeight="1" x14ac:dyDescent="0.2">
      <c r="A1" s="1"/>
      <c r="D1" s="4"/>
      <c r="E1" s="4"/>
      <c r="F1" s="4"/>
    </row>
    <row r="2" spans="1:6" ht="17.25" customHeight="1" x14ac:dyDescent="0.25">
      <c r="B2" s="7" t="s">
        <v>288</v>
      </c>
      <c r="C2" s="8"/>
      <c r="D2" s="8"/>
      <c r="E2" s="8"/>
      <c r="F2" s="8"/>
    </row>
    <row r="3" spans="1:6" ht="12" customHeight="1" x14ac:dyDescent="0.2">
      <c r="B3" s="9" t="str">
        <f>Maladie_nbre!C3</f>
        <v>MOIS DE JUILLET 2024</v>
      </c>
    </row>
    <row r="4" spans="1:6" ht="14.25" customHeight="1" x14ac:dyDescent="0.2">
      <c r="B4" s="12" t="s">
        <v>174</v>
      </c>
      <c r="C4" s="13"/>
      <c r="D4" s="13"/>
      <c r="E4" s="14"/>
      <c r="F4" s="15"/>
    </row>
    <row r="5" spans="1:6" ht="12" customHeight="1" x14ac:dyDescent="0.2">
      <c r="B5" s="16" t="s">
        <v>4</v>
      </c>
      <c r="C5" s="18" t="s">
        <v>6</v>
      </c>
      <c r="D5" s="219" t="s">
        <v>3</v>
      </c>
      <c r="E5" s="19" t="str">
        <f>Maladie_mnt!$H$5</f>
        <v>GAM</v>
      </c>
      <c r="F5" s="20"/>
    </row>
    <row r="6" spans="1:6" ht="9.75" customHeight="1" x14ac:dyDescent="0.2">
      <c r="B6" s="21"/>
      <c r="C6" s="17"/>
      <c r="D6" s="220" t="s">
        <v>87</v>
      </c>
      <c r="E6" s="22" t="str">
        <f>Maladie_mnt!$H$6</f>
        <v>en %</v>
      </c>
      <c r="F6" s="23"/>
    </row>
    <row r="7" spans="1:6" s="28" customFormat="1" ht="14.25" customHeight="1" x14ac:dyDescent="0.2">
      <c r="A7" s="24"/>
      <c r="B7" s="25" t="s">
        <v>170</v>
      </c>
      <c r="C7" s="192"/>
      <c r="D7" s="228"/>
      <c r="E7" s="193"/>
      <c r="F7" s="27"/>
    </row>
    <row r="8" spans="1:6" ht="6.75" customHeight="1" x14ac:dyDescent="0.2">
      <c r="B8" s="29"/>
      <c r="C8" s="30"/>
      <c r="D8" s="222"/>
      <c r="E8" s="179"/>
      <c r="F8" s="20"/>
    </row>
    <row r="9" spans="1:6" s="28" customFormat="1" ht="10.5" customHeight="1" x14ac:dyDescent="0.2">
      <c r="A9" s="24"/>
      <c r="B9" s="31" t="s">
        <v>88</v>
      </c>
      <c r="C9" s="30"/>
      <c r="D9" s="222"/>
      <c r="E9" s="179"/>
      <c r="F9" s="27"/>
    </row>
    <row r="10" spans="1:6" ht="10.5" customHeight="1" x14ac:dyDescent="0.2">
      <c r="B10" s="16" t="s">
        <v>22</v>
      </c>
      <c r="C10" s="30">
        <v>79839</v>
      </c>
      <c r="D10" s="222">
        <v>657</v>
      </c>
      <c r="E10" s="179">
        <v>7.5171364315822053E-2</v>
      </c>
      <c r="F10" s="20"/>
    </row>
    <row r="11" spans="1:6" ht="10.5" customHeight="1" x14ac:dyDescent="0.2">
      <c r="B11" s="16" t="s">
        <v>23</v>
      </c>
      <c r="C11" s="30">
        <v>714</v>
      </c>
      <c r="D11" s="222"/>
      <c r="E11" s="179">
        <v>-4.2895442359249358E-2</v>
      </c>
      <c r="F11" s="20"/>
    </row>
    <row r="12" spans="1:6" ht="10.5" customHeight="1" x14ac:dyDescent="0.2">
      <c r="B12" s="16" t="s">
        <v>218</v>
      </c>
      <c r="C12" s="30">
        <v>116</v>
      </c>
      <c r="D12" s="222"/>
      <c r="E12" s="179">
        <v>-0.50805767599660734</v>
      </c>
      <c r="F12" s="20"/>
    </row>
    <row r="13" spans="1:6" ht="10.5" customHeight="1" x14ac:dyDescent="0.2">
      <c r="B13" s="33" t="s">
        <v>193</v>
      </c>
      <c r="C13" s="30">
        <v>6155</v>
      </c>
      <c r="D13" s="222">
        <v>89</v>
      </c>
      <c r="E13" s="179">
        <v>-4.0380417835983784E-2</v>
      </c>
      <c r="F13" s="20"/>
    </row>
    <row r="14" spans="1:6" x14ac:dyDescent="0.2">
      <c r="B14" s="33" t="s">
        <v>194</v>
      </c>
      <c r="C14" s="30">
        <v>109</v>
      </c>
      <c r="D14" s="222">
        <v>2</v>
      </c>
      <c r="E14" s="179">
        <v>-1.8018018018018056E-2</v>
      </c>
      <c r="F14" s="20"/>
    </row>
    <row r="15" spans="1:6" x14ac:dyDescent="0.2">
      <c r="B15" s="33" t="s">
        <v>322</v>
      </c>
      <c r="C15" s="30">
        <v>2</v>
      </c>
      <c r="D15" s="222">
        <v>1</v>
      </c>
      <c r="E15" s="179">
        <v>-0.5</v>
      </c>
      <c r="F15" s="20"/>
    </row>
    <row r="16" spans="1:6" x14ac:dyDescent="0.2">
      <c r="B16" s="33" t="s">
        <v>324</v>
      </c>
      <c r="C16" s="30"/>
      <c r="D16" s="222"/>
      <c r="E16" s="179"/>
      <c r="F16" s="20"/>
    </row>
    <row r="17" spans="1:6" x14ac:dyDescent="0.2">
      <c r="B17" s="33" t="s">
        <v>325</v>
      </c>
      <c r="C17" s="30">
        <v>3863</v>
      </c>
      <c r="D17" s="222">
        <v>32</v>
      </c>
      <c r="E17" s="179">
        <v>-9.869342043863738E-2</v>
      </c>
      <c r="F17" s="20"/>
    </row>
    <row r="18" spans="1:6" x14ac:dyDescent="0.2">
      <c r="B18" s="33" t="s">
        <v>320</v>
      </c>
      <c r="C18" s="30">
        <v>4</v>
      </c>
      <c r="D18" s="222"/>
      <c r="E18" s="179">
        <v>-0.33333333333333337</v>
      </c>
      <c r="F18" s="20"/>
    </row>
    <row r="19" spans="1:6" x14ac:dyDescent="0.2">
      <c r="B19" s="33" t="s">
        <v>321</v>
      </c>
      <c r="C19" s="30">
        <v>2177</v>
      </c>
      <c r="D19" s="222">
        <v>54</v>
      </c>
      <c r="E19" s="179">
        <v>8.4703537618335822E-2</v>
      </c>
      <c r="F19" s="20"/>
    </row>
    <row r="20" spans="1:6" x14ac:dyDescent="0.2">
      <c r="B20" s="33" t="s">
        <v>323</v>
      </c>
      <c r="C20" s="30">
        <v>6271</v>
      </c>
      <c r="D20" s="222">
        <v>89</v>
      </c>
      <c r="E20" s="179">
        <v>-5.6964119221630805E-2</v>
      </c>
      <c r="F20" s="20"/>
    </row>
    <row r="21" spans="1:6" x14ac:dyDescent="0.2">
      <c r="B21" s="35"/>
      <c r="C21" s="30"/>
      <c r="D21" s="222"/>
      <c r="E21" s="179"/>
      <c r="F21" s="34"/>
    </row>
    <row r="22" spans="1:6" s="28" customFormat="1" ht="10.5" customHeight="1" x14ac:dyDescent="0.2">
      <c r="A22" s="24"/>
      <c r="B22" s="31" t="s">
        <v>102</v>
      </c>
      <c r="C22" s="30"/>
      <c r="D22" s="222"/>
      <c r="E22" s="179"/>
      <c r="F22" s="36"/>
    </row>
    <row r="23" spans="1:6" ht="10.5" customHeight="1" x14ac:dyDescent="0.2">
      <c r="B23" s="16" t="s">
        <v>22</v>
      </c>
      <c r="C23" s="30">
        <v>183646</v>
      </c>
      <c r="D23" s="222">
        <v>32219</v>
      </c>
      <c r="E23" s="179">
        <v>3.2194606504119871E-2</v>
      </c>
      <c r="F23" s="20"/>
    </row>
    <row r="24" spans="1:6" ht="10.5" customHeight="1" x14ac:dyDescent="0.2">
      <c r="B24" s="16" t="s">
        <v>23</v>
      </c>
      <c r="C24" s="30">
        <v>8</v>
      </c>
      <c r="D24" s="222"/>
      <c r="E24" s="179"/>
      <c r="F24" s="34"/>
    </row>
    <row r="25" spans="1:6" ht="10.5" customHeight="1" x14ac:dyDescent="0.2">
      <c r="B25" s="33" t="s">
        <v>193</v>
      </c>
      <c r="C25" s="30">
        <v>4014</v>
      </c>
      <c r="D25" s="222">
        <v>969</v>
      </c>
      <c r="E25" s="179">
        <v>0.23526696414833048</v>
      </c>
      <c r="F25" s="34"/>
    </row>
    <row r="26" spans="1:6" ht="10.5" customHeight="1" x14ac:dyDescent="0.2">
      <c r="B26" s="33" t="s">
        <v>194</v>
      </c>
      <c r="C26" s="30">
        <v>113817</v>
      </c>
      <c r="D26" s="222">
        <v>30410</v>
      </c>
      <c r="E26" s="179">
        <v>9.9351884942674218E-2</v>
      </c>
      <c r="F26" s="34"/>
    </row>
    <row r="27" spans="1:6" ht="10.5" customHeight="1" x14ac:dyDescent="0.2">
      <c r="B27" s="33" t="s">
        <v>322</v>
      </c>
      <c r="C27" s="30">
        <v>781</v>
      </c>
      <c r="D27" s="222">
        <v>520</v>
      </c>
      <c r="E27" s="179">
        <v>0.1797583081570997</v>
      </c>
      <c r="F27" s="34"/>
    </row>
    <row r="28" spans="1:6" ht="10.5" customHeight="1" x14ac:dyDescent="0.2">
      <c r="B28" s="33" t="s">
        <v>324</v>
      </c>
      <c r="C28" s="30">
        <v>10701</v>
      </c>
      <c r="D28" s="222">
        <v>10374</v>
      </c>
      <c r="E28" s="179">
        <v>0.10149253731343277</v>
      </c>
      <c r="F28" s="34"/>
    </row>
    <row r="29" spans="1:6" ht="10.5" customHeight="1" x14ac:dyDescent="0.2">
      <c r="B29" s="33" t="s">
        <v>325</v>
      </c>
      <c r="C29" s="30">
        <v>11327</v>
      </c>
      <c r="D29" s="222">
        <v>10632</v>
      </c>
      <c r="E29" s="179">
        <v>0.10636843133424501</v>
      </c>
      <c r="F29" s="34"/>
    </row>
    <row r="30" spans="1:6" ht="10.5" customHeight="1" x14ac:dyDescent="0.2">
      <c r="B30" s="33" t="s">
        <v>320</v>
      </c>
      <c r="C30" s="30">
        <v>66747</v>
      </c>
      <c r="D30" s="222">
        <v>1586</v>
      </c>
      <c r="E30" s="179">
        <v>8.0940582033717234E-2</v>
      </c>
      <c r="F30" s="34"/>
    </row>
    <row r="31" spans="1:6" ht="10.5" customHeight="1" x14ac:dyDescent="0.2">
      <c r="B31" s="33" t="s">
        <v>321</v>
      </c>
      <c r="C31" s="30">
        <v>3163</v>
      </c>
      <c r="D31" s="222">
        <v>464</v>
      </c>
      <c r="E31" s="179">
        <v>0.26977117623444391</v>
      </c>
      <c r="F31" s="34"/>
    </row>
    <row r="32" spans="1:6" ht="10.5" customHeight="1" x14ac:dyDescent="0.2">
      <c r="B32" s="33" t="s">
        <v>323</v>
      </c>
      <c r="C32" s="30">
        <v>21098</v>
      </c>
      <c r="D32" s="222">
        <v>6834</v>
      </c>
      <c r="E32" s="179">
        <v>0.12968515742128939</v>
      </c>
      <c r="F32" s="34"/>
    </row>
    <row r="33" spans="1:6" ht="10.5" customHeight="1" x14ac:dyDescent="0.2">
      <c r="B33" s="16" t="s">
        <v>195</v>
      </c>
      <c r="C33" s="30">
        <v>117831</v>
      </c>
      <c r="D33" s="222">
        <v>31379</v>
      </c>
      <c r="E33" s="179">
        <v>0.10348799640383777</v>
      </c>
      <c r="F33" s="34"/>
    </row>
    <row r="34" spans="1:6" ht="10.5" customHeight="1" x14ac:dyDescent="0.2">
      <c r="B34" s="16" t="s">
        <v>196</v>
      </c>
      <c r="C34" s="30">
        <v>8</v>
      </c>
      <c r="D34" s="222"/>
      <c r="E34" s="179">
        <v>-0.33333333333333337</v>
      </c>
      <c r="F34" s="34"/>
    </row>
    <row r="35" spans="1:6" ht="10.5" customHeight="1" x14ac:dyDescent="0.2">
      <c r="B35" s="16" t="s">
        <v>197</v>
      </c>
      <c r="C35" s="30">
        <v>4</v>
      </c>
      <c r="D35" s="222"/>
      <c r="E35" s="179">
        <v>1</v>
      </c>
      <c r="F35" s="34"/>
    </row>
    <row r="36" spans="1:6" ht="10.5" customHeight="1" x14ac:dyDescent="0.2">
      <c r="B36" s="16" t="s">
        <v>198</v>
      </c>
      <c r="C36" s="30">
        <v>90</v>
      </c>
      <c r="D36" s="222"/>
      <c r="E36" s="179">
        <v>0.19999999999999996</v>
      </c>
      <c r="F36" s="34"/>
    </row>
    <row r="37" spans="1:6" ht="17.25" customHeight="1" x14ac:dyDescent="0.2">
      <c r="B37" s="16" t="s">
        <v>303</v>
      </c>
      <c r="C37" s="30"/>
      <c r="D37" s="222"/>
      <c r="E37" s="179"/>
      <c r="F37" s="34"/>
    </row>
    <row r="38" spans="1:6" s="28" customFormat="1" ht="12" customHeight="1" x14ac:dyDescent="0.2">
      <c r="A38" s="24"/>
      <c r="B38" s="31" t="s">
        <v>113</v>
      </c>
      <c r="C38" s="30"/>
      <c r="D38" s="222"/>
      <c r="E38" s="179"/>
      <c r="F38" s="36"/>
    </row>
    <row r="39" spans="1:6" ht="10.5" customHeight="1" x14ac:dyDescent="0.2">
      <c r="B39" s="16" t="s">
        <v>22</v>
      </c>
      <c r="C39" s="30">
        <v>263485</v>
      </c>
      <c r="D39" s="222">
        <v>32876</v>
      </c>
      <c r="E39" s="179">
        <v>4.4849806681867666E-2</v>
      </c>
      <c r="F39" s="34"/>
    </row>
    <row r="40" spans="1:6" ht="10.5" customHeight="1" x14ac:dyDescent="0.2">
      <c r="B40" s="16" t="s">
        <v>23</v>
      </c>
      <c r="C40" s="30">
        <v>722</v>
      </c>
      <c r="D40" s="222"/>
      <c r="E40" s="179">
        <v>-0.15555555555555556</v>
      </c>
      <c r="F40" s="34"/>
    </row>
    <row r="41" spans="1:6" s="28" customFormat="1" ht="10.5" customHeight="1" x14ac:dyDescent="0.2">
      <c r="A41" s="24"/>
      <c r="B41" s="33" t="s">
        <v>193</v>
      </c>
      <c r="C41" s="30">
        <v>4130</v>
      </c>
      <c r="D41" s="222">
        <v>969</v>
      </c>
      <c r="E41" s="179">
        <v>0.18497690299256875</v>
      </c>
      <c r="F41" s="27"/>
    </row>
    <row r="42" spans="1:6" ht="10.5" customHeight="1" x14ac:dyDescent="0.2">
      <c r="B42" s="33" t="s">
        <v>194</v>
      </c>
      <c r="C42" s="343">
        <v>119972</v>
      </c>
      <c r="D42" s="222">
        <v>30499</v>
      </c>
      <c r="E42" s="344">
        <v>9.120014552730904E-2</v>
      </c>
      <c r="F42" s="34"/>
    </row>
    <row r="43" spans="1:6" ht="10.5" customHeight="1" x14ac:dyDescent="0.2">
      <c r="B43" s="33" t="s">
        <v>322</v>
      </c>
      <c r="C43" s="343">
        <v>890</v>
      </c>
      <c r="D43" s="222">
        <v>522</v>
      </c>
      <c r="E43" s="344">
        <v>0.15135834411384219</v>
      </c>
      <c r="F43" s="34"/>
    </row>
    <row r="44" spans="1:6" ht="10.5" customHeight="1" x14ac:dyDescent="0.2">
      <c r="B44" s="33" t="s">
        <v>324</v>
      </c>
      <c r="C44" s="343">
        <v>10703</v>
      </c>
      <c r="D44" s="222">
        <v>10375</v>
      </c>
      <c r="E44" s="344">
        <v>0.10124498405185722</v>
      </c>
      <c r="F44" s="34"/>
    </row>
    <row r="45" spans="1:6" ht="10.5" customHeight="1" x14ac:dyDescent="0.2">
      <c r="B45" s="33" t="s">
        <v>325</v>
      </c>
      <c r="C45" s="343">
        <v>11327</v>
      </c>
      <c r="D45" s="222">
        <v>10632</v>
      </c>
      <c r="E45" s="344">
        <v>0.10636843133424501</v>
      </c>
      <c r="F45" s="34"/>
    </row>
    <row r="46" spans="1:6" ht="10.5" customHeight="1" x14ac:dyDescent="0.2">
      <c r="B46" s="33" t="s">
        <v>320</v>
      </c>
      <c r="C46" s="343">
        <v>70610</v>
      </c>
      <c r="D46" s="222">
        <v>1618</v>
      </c>
      <c r="E46" s="344">
        <v>6.9281441659725829E-2</v>
      </c>
      <c r="F46" s="34"/>
    </row>
    <row r="47" spans="1:6" ht="10.5" customHeight="1" x14ac:dyDescent="0.2">
      <c r="B47" s="33" t="s">
        <v>321</v>
      </c>
      <c r="C47" s="343">
        <v>3167</v>
      </c>
      <c r="D47" s="222">
        <v>464</v>
      </c>
      <c r="E47" s="344">
        <v>0.26832198638366034</v>
      </c>
      <c r="F47" s="34"/>
    </row>
    <row r="48" spans="1:6" ht="10.5" customHeight="1" x14ac:dyDescent="0.2">
      <c r="B48" s="33" t="s">
        <v>323</v>
      </c>
      <c r="C48" s="343">
        <v>23275</v>
      </c>
      <c r="D48" s="222">
        <v>6888</v>
      </c>
      <c r="E48" s="344">
        <v>0.12532031136682309</v>
      </c>
      <c r="F48" s="34"/>
    </row>
    <row r="49" spans="1:6" ht="10.5" customHeight="1" x14ac:dyDescent="0.2">
      <c r="B49" s="16" t="s">
        <v>196</v>
      </c>
      <c r="C49" s="343">
        <v>124102</v>
      </c>
      <c r="D49" s="222">
        <v>31468</v>
      </c>
      <c r="E49" s="344">
        <v>9.4081563744431662E-2</v>
      </c>
      <c r="F49" s="34"/>
    </row>
    <row r="50" spans="1:6" s="28" customFormat="1" ht="10.5" customHeight="1" x14ac:dyDescent="0.2">
      <c r="A50" s="24"/>
      <c r="B50" s="16" t="s">
        <v>197</v>
      </c>
      <c r="C50" s="343">
        <v>8</v>
      </c>
      <c r="D50" s="222"/>
      <c r="E50" s="344">
        <v>-0.33333333333333337</v>
      </c>
      <c r="F50" s="27"/>
    </row>
    <row r="51" spans="1:6" ht="10.5" customHeight="1" x14ac:dyDescent="0.2">
      <c r="B51" s="16" t="s">
        <v>198</v>
      </c>
      <c r="C51" s="343">
        <v>4</v>
      </c>
      <c r="D51" s="222"/>
      <c r="E51" s="344">
        <v>1</v>
      </c>
      <c r="F51" s="34"/>
    </row>
    <row r="52" spans="1:6" ht="11.25" customHeight="1" x14ac:dyDescent="0.2">
      <c r="B52" s="16" t="s">
        <v>303</v>
      </c>
      <c r="C52" s="343">
        <v>90</v>
      </c>
      <c r="D52" s="222"/>
      <c r="E52" s="344">
        <v>0.19999999999999996</v>
      </c>
      <c r="F52" s="34"/>
    </row>
    <row r="53" spans="1:6" ht="11.25" hidden="1" customHeight="1" x14ac:dyDescent="0.2">
      <c r="B53" s="16"/>
      <c r="C53" s="30"/>
      <c r="D53" s="222"/>
      <c r="E53" s="179"/>
      <c r="F53" s="34"/>
    </row>
    <row r="54" spans="1:6" ht="11.25" customHeight="1" x14ac:dyDescent="0.2">
      <c r="B54" s="31" t="s">
        <v>122</v>
      </c>
      <c r="C54" s="30"/>
      <c r="D54" s="222"/>
      <c r="E54" s="179"/>
      <c r="F54" s="34"/>
    </row>
    <row r="55" spans="1:6" ht="10.5" customHeight="1" x14ac:dyDescent="0.2">
      <c r="B55" s="16" t="s">
        <v>22</v>
      </c>
      <c r="C55" s="30">
        <v>121925</v>
      </c>
      <c r="D55" s="222">
        <v>315</v>
      </c>
      <c r="E55" s="179">
        <v>0.18094029677269385</v>
      </c>
      <c r="F55" s="34"/>
    </row>
    <row r="56" spans="1:6" ht="10.5" customHeight="1" x14ac:dyDescent="0.2">
      <c r="B56" s="16" t="s">
        <v>169</v>
      </c>
      <c r="C56" s="30">
        <v>4117</v>
      </c>
      <c r="D56" s="222"/>
      <c r="E56" s="179">
        <v>-0.13125131884363794</v>
      </c>
      <c r="F56" s="34"/>
    </row>
    <row r="57" spans="1:6" ht="6" customHeight="1" x14ac:dyDescent="0.2">
      <c r="B57" s="35"/>
      <c r="C57" s="30"/>
      <c r="D57" s="222"/>
      <c r="E57" s="179"/>
      <c r="F57" s="34"/>
    </row>
    <row r="58" spans="1:6" s="28" customFormat="1" ht="11.25" customHeight="1" x14ac:dyDescent="0.2">
      <c r="A58" s="24"/>
      <c r="B58" s="31" t="s">
        <v>121</v>
      </c>
      <c r="C58" s="30"/>
      <c r="D58" s="222"/>
      <c r="E58" s="179"/>
      <c r="F58" s="36"/>
    </row>
    <row r="59" spans="1:6" s="28" customFormat="1" ht="10.5" customHeight="1" x14ac:dyDescent="0.2">
      <c r="A59" s="24"/>
      <c r="B59" s="16" t="s">
        <v>22</v>
      </c>
      <c r="C59" s="30">
        <v>2037</v>
      </c>
      <c r="D59" s="222"/>
      <c r="E59" s="179">
        <v>6.8730325288562488E-2</v>
      </c>
      <c r="F59" s="36"/>
    </row>
    <row r="60" spans="1:6" s="28" customFormat="1" ht="10.5" customHeight="1" x14ac:dyDescent="0.2">
      <c r="A60" s="24"/>
      <c r="B60" s="16" t="s">
        <v>23</v>
      </c>
      <c r="C60" s="30"/>
      <c r="D60" s="222"/>
      <c r="E60" s="179"/>
      <c r="F60" s="36"/>
    </row>
    <row r="61" spans="1:6" s="28" customFormat="1" ht="10.5" customHeight="1" x14ac:dyDescent="0.2">
      <c r="A61" s="24"/>
      <c r="B61" s="16" t="s">
        <v>199</v>
      </c>
      <c r="C61" s="30">
        <v>2087</v>
      </c>
      <c r="D61" s="222"/>
      <c r="E61" s="179">
        <v>7.4112197632526966E-2</v>
      </c>
      <c r="F61" s="36"/>
    </row>
    <row r="62" spans="1:6" s="28" customFormat="1" ht="10.5" customHeight="1" x14ac:dyDescent="0.2">
      <c r="A62" s="24"/>
      <c r="B62" s="16" t="s">
        <v>200</v>
      </c>
      <c r="C62" s="30">
        <v>159</v>
      </c>
      <c r="D62" s="222"/>
      <c r="E62" s="179">
        <v>0.44545454545454555</v>
      </c>
      <c r="F62" s="36"/>
    </row>
    <row r="63" spans="1:6" s="28" customFormat="1" ht="10.5" customHeight="1" x14ac:dyDescent="0.2">
      <c r="A63" s="24"/>
      <c r="B63" s="16" t="s">
        <v>201</v>
      </c>
      <c r="C63" s="30">
        <v>511</v>
      </c>
      <c r="D63" s="222"/>
      <c r="E63" s="179">
        <v>0.28391959798994981</v>
      </c>
      <c r="F63" s="36"/>
    </row>
    <row r="64" spans="1:6" s="28" customFormat="1" ht="10.5" customHeight="1" x14ac:dyDescent="0.2">
      <c r="A64" s="24"/>
      <c r="B64" s="16" t="s">
        <v>202</v>
      </c>
      <c r="C64" s="30">
        <v>18049</v>
      </c>
      <c r="D64" s="222"/>
      <c r="E64" s="179">
        <v>0.17705751923829394</v>
      </c>
      <c r="F64" s="36"/>
    </row>
    <row r="65" spans="1:6" s="28" customFormat="1" ht="10.5" customHeight="1" x14ac:dyDescent="0.2">
      <c r="A65" s="24"/>
      <c r="B65" s="16" t="s">
        <v>203</v>
      </c>
      <c r="C65" s="30">
        <v>1172</v>
      </c>
      <c r="D65" s="222"/>
      <c r="E65" s="179">
        <v>0.14453125</v>
      </c>
      <c r="F65" s="36"/>
    </row>
    <row r="66" spans="1:6" s="28" customFormat="1" ht="10.5" customHeight="1" x14ac:dyDescent="0.2">
      <c r="A66" s="24"/>
      <c r="B66" s="16" t="s">
        <v>204</v>
      </c>
      <c r="C66" s="30">
        <v>945</v>
      </c>
      <c r="D66" s="222"/>
      <c r="E66" s="179">
        <v>0.43181818181818188</v>
      </c>
      <c r="F66" s="36"/>
    </row>
    <row r="67" spans="1:6" s="28" customFormat="1" ht="6.75" customHeight="1" x14ac:dyDescent="0.2">
      <c r="A67" s="24"/>
      <c r="B67" s="35"/>
      <c r="C67" s="30"/>
      <c r="D67" s="222"/>
      <c r="E67" s="179"/>
      <c r="F67" s="36"/>
    </row>
    <row r="68" spans="1:6" s="28" customFormat="1" ht="10.5" customHeight="1" x14ac:dyDescent="0.2">
      <c r="A68" s="24"/>
      <c r="B68" s="31" t="s">
        <v>243</v>
      </c>
      <c r="C68" s="30"/>
      <c r="D68" s="222"/>
      <c r="E68" s="179"/>
      <c r="F68" s="36"/>
    </row>
    <row r="69" spans="1:6" s="28" customFormat="1" ht="10.5" customHeight="1" x14ac:dyDescent="0.2">
      <c r="A69" s="24"/>
      <c r="B69" s="16" t="s">
        <v>22</v>
      </c>
      <c r="C69" s="30">
        <v>19640</v>
      </c>
      <c r="D69" s="222"/>
      <c r="E69" s="179">
        <v>0.10046506415644085</v>
      </c>
      <c r="F69" s="36"/>
    </row>
    <row r="70" spans="1:6" s="28" customFormat="1" ht="10.5" customHeight="1" x14ac:dyDescent="0.2">
      <c r="A70" s="24"/>
      <c r="B70" s="16" t="s">
        <v>23</v>
      </c>
      <c r="C70" s="30">
        <v>1065</v>
      </c>
      <c r="D70" s="222"/>
      <c r="E70" s="179">
        <v>8.1218274111675148E-2</v>
      </c>
      <c r="F70" s="36"/>
    </row>
    <row r="71" spans="1:6" s="28" customFormat="1" ht="10.5" customHeight="1" x14ac:dyDescent="0.2">
      <c r="A71" s="24"/>
      <c r="B71" s="33" t="s">
        <v>193</v>
      </c>
      <c r="C71" s="30">
        <v>2237</v>
      </c>
      <c r="D71" s="222"/>
      <c r="E71" s="179">
        <v>0.25322128851540615</v>
      </c>
      <c r="F71" s="36"/>
    </row>
    <row r="72" spans="1:6" s="28" customFormat="1" ht="10.5" customHeight="1" x14ac:dyDescent="0.2">
      <c r="A72" s="24"/>
      <c r="B72" s="33" t="s">
        <v>194</v>
      </c>
      <c r="C72" s="30">
        <v>3901</v>
      </c>
      <c r="D72" s="222"/>
      <c r="E72" s="179">
        <v>0.17570825798673906</v>
      </c>
      <c r="F72" s="36"/>
    </row>
    <row r="73" spans="1:6" s="28" customFormat="1" ht="10.5" customHeight="1" x14ac:dyDescent="0.2">
      <c r="A73" s="24"/>
      <c r="B73" s="33" t="s">
        <v>322</v>
      </c>
      <c r="C73" s="30">
        <v>35</v>
      </c>
      <c r="D73" s="222"/>
      <c r="E73" s="179">
        <v>0.84210526315789469</v>
      </c>
      <c r="F73" s="36"/>
    </row>
    <row r="74" spans="1:6" s="28" customFormat="1" ht="10.5" customHeight="1" x14ac:dyDescent="0.2">
      <c r="A74" s="24"/>
      <c r="B74" s="33" t="s">
        <v>324</v>
      </c>
      <c r="C74" s="30">
        <v>249</v>
      </c>
      <c r="D74" s="222"/>
      <c r="E74" s="179">
        <v>0.63815789473684204</v>
      </c>
      <c r="F74" s="36"/>
    </row>
    <row r="75" spans="1:6" s="28" customFormat="1" ht="10.5" customHeight="1" x14ac:dyDescent="0.2">
      <c r="A75" s="24"/>
      <c r="B75" s="33" t="s">
        <v>325</v>
      </c>
      <c r="C75" s="30">
        <v>26</v>
      </c>
      <c r="D75" s="222"/>
      <c r="E75" s="179"/>
      <c r="F75" s="36"/>
    </row>
    <row r="76" spans="1:6" s="28" customFormat="1" ht="10.5" customHeight="1" x14ac:dyDescent="0.2">
      <c r="A76" s="24"/>
      <c r="B76" s="33" t="s">
        <v>320</v>
      </c>
      <c r="C76" s="30">
        <v>767</v>
      </c>
      <c r="D76" s="222"/>
      <c r="E76" s="179">
        <v>0.49221789883268485</v>
      </c>
      <c r="F76" s="36"/>
    </row>
    <row r="77" spans="1:6" s="28" customFormat="1" ht="10.5" customHeight="1" x14ac:dyDescent="0.2">
      <c r="A77" s="24"/>
      <c r="B77" s="33" t="s">
        <v>321</v>
      </c>
      <c r="C77" s="30">
        <v>524</v>
      </c>
      <c r="D77" s="222"/>
      <c r="E77" s="179">
        <v>0.29064039408866993</v>
      </c>
      <c r="F77" s="36"/>
    </row>
    <row r="78" spans="1:6" s="28" customFormat="1" ht="10.5" customHeight="1" x14ac:dyDescent="0.2">
      <c r="A78" s="24"/>
      <c r="B78" s="33" t="s">
        <v>323</v>
      </c>
      <c r="C78" s="30">
        <v>2300</v>
      </c>
      <c r="D78" s="222"/>
      <c r="E78" s="179">
        <v>0.12249877989263047</v>
      </c>
      <c r="F78" s="36"/>
    </row>
    <row r="79" spans="1:6" s="28" customFormat="1" ht="10.5" customHeight="1" x14ac:dyDescent="0.2">
      <c r="A79" s="24"/>
      <c r="B79" s="16" t="s">
        <v>195</v>
      </c>
      <c r="C79" s="30">
        <v>6138</v>
      </c>
      <c r="D79" s="222"/>
      <c r="E79" s="179">
        <v>0.2028218694885362</v>
      </c>
      <c r="F79" s="36"/>
    </row>
    <row r="80" spans="1:6" s="28" customFormat="1" ht="10.5" customHeight="1" x14ac:dyDescent="0.2">
      <c r="A80" s="24"/>
      <c r="B80" s="16" t="s">
        <v>196</v>
      </c>
      <c r="C80" s="30">
        <v>3</v>
      </c>
      <c r="D80" s="222"/>
      <c r="E80" s="179"/>
      <c r="F80" s="36"/>
    </row>
    <row r="81" spans="1:6" s="28" customFormat="1" ht="10.5" customHeight="1" x14ac:dyDescent="0.2">
      <c r="A81" s="24"/>
      <c r="B81" s="16" t="s">
        <v>197</v>
      </c>
      <c r="C81" s="30"/>
      <c r="D81" s="222"/>
      <c r="E81" s="179"/>
      <c r="F81" s="36"/>
    </row>
    <row r="82" spans="1:6" s="28" customFormat="1" ht="10.5" customHeight="1" x14ac:dyDescent="0.2">
      <c r="A82" s="24"/>
      <c r="B82" s="16" t="s">
        <v>198</v>
      </c>
      <c r="C82" s="343"/>
      <c r="D82" s="222"/>
      <c r="E82" s="344"/>
      <c r="F82" s="36"/>
    </row>
    <row r="83" spans="1:6" ht="10.5" customHeight="1" x14ac:dyDescent="0.2">
      <c r="B83" s="16" t="s">
        <v>200</v>
      </c>
      <c r="C83" s="343">
        <v>40</v>
      </c>
      <c r="D83" s="222"/>
      <c r="E83" s="344">
        <v>-0.16666666666666663</v>
      </c>
      <c r="F83" s="34"/>
    </row>
    <row r="84" spans="1:6" ht="10.5" customHeight="1" x14ac:dyDescent="0.2">
      <c r="B84" s="16" t="s">
        <v>201</v>
      </c>
      <c r="C84" s="343">
        <v>132</v>
      </c>
      <c r="D84" s="222"/>
      <c r="E84" s="344">
        <v>0.22222222222222232</v>
      </c>
      <c r="F84" s="20"/>
    </row>
    <row r="85" spans="1:6" ht="10.5" customHeight="1" x14ac:dyDescent="0.2">
      <c r="B85" s="16" t="s">
        <v>202</v>
      </c>
      <c r="C85" s="343">
        <v>3598</v>
      </c>
      <c r="D85" s="222"/>
      <c r="E85" s="344">
        <v>0.17008130081300821</v>
      </c>
      <c r="F85" s="34"/>
    </row>
    <row r="86" spans="1:6" ht="10.5" customHeight="1" x14ac:dyDescent="0.2">
      <c r="B86" s="16" t="s">
        <v>203</v>
      </c>
      <c r="C86" s="343">
        <v>439</v>
      </c>
      <c r="D86" s="222"/>
      <c r="E86" s="344">
        <v>0.29117647058823537</v>
      </c>
      <c r="F86" s="34"/>
    </row>
    <row r="87" spans="1:6" ht="10.5" customHeight="1" x14ac:dyDescent="0.2">
      <c r="B87" s="16" t="s">
        <v>204</v>
      </c>
      <c r="C87" s="343">
        <v>230</v>
      </c>
      <c r="D87" s="222"/>
      <c r="E87" s="344"/>
      <c r="F87" s="34"/>
    </row>
    <row r="88" spans="1:6" s="28" customFormat="1" ht="14.25" customHeight="1" x14ac:dyDescent="0.2">
      <c r="A88" s="24"/>
      <c r="B88" s="16" t="s">
        <v>303</v>
      </c>
      <c r="C88" s="345"/>
      <c r="D88" s="222"/>
      <c r="E88" s="346"/>
      <c r="F88" s="47"/>
    </row>
    <row r="89" spans="1:6" s="28" customFormat="1" ht="12" customHeight="1" x14ac:dyDescent="0.2">
      <c r="A89" s="24"/>
      <c r="B89" s="31" t="s">
        <v>278</v>
      </c>
      <c r="C89" s="345"/>
      <c r="D89" s="222"/>
      <c r="E89" s="346"/>
      <c r="F89" s="47"/>
    </row>
    <row r="90" spans="1:6" ht="10.5" customHeight="1" x14ac:dyDescent="0.2">
      <c r="B90" s="16" t="s">
        <v>22</v>
      </c>
      <c r="C90" s="345">
        <v>407087</v>
      </c>
      <c r="D90" s="222">
        <v>33191</v>
      </c>
      <c r="E90" s="346">
        <v>8.5067648971671739E-2</v>
      </c>
      <c r="F90" s="47"/>
    </row>
    <row r="91" spans="1:6" s="28" customFormat="1" ht="10.5" customHeight="1" x14ac:dyDescent="0.2">
      <c r="A91" s="24"/>
      <c r="B91" s="16" t="s">
        <v>169</v>
      </c>
      <c r="C91" s="345">
        <v>5904</v>
      </c>
      <c r="D91" s="222"/>
      <c r="E91" s="346">
        <v>-0.10259917920656636</v>
      </c>
      <c r="F91" s="47"/>
    </row>
    <row r="92" spans="1:6" ht="10.5" customHeight="1" x14ac:dyDescent="0.2">
      <c r="B92" s="33" t="s">
        <v>193</v>
      </c>
      <c r="C92" s="345">
        <v>39613</v>
      </c>
      <c r="D92" s="222">
        <v>1002</v>
      </c>
      <c r="E92" s="346">
        <v>0.18689569831582031</v>
      </c>
      <c r="F92" s="47"/>
    </row>
    <row r="93" spans="1:6" ht="10.5" customHeight="1" x14ac:dyDescent="0.2">
      <c r="B93" s="33" t="s">
        <v>194</v>
      </c>
      <c r="C93" s="46">
        <v>123873</v>
      </c>
      <c r="D93" s="222">
        <v>30499</v>
      </c>
      <c r="E93" s="190">
        <v>9.3675781146534964E-2</v>
      </c>
      <c r="F93" s="47"/>
    </row>
    <row r="94" spans="1:6" ht="10.5" customHeight="1" x14ac:dyDescent="0.2">
      <c r="B94" s="33" t="s">
        <v>322</v>
      </c>
      <c r="C94" s="46">
        <v>925</v>
      </c>
      <c r="D94" s="222">
        <v>522</v>
      </c>
      <c r="E94" s="190">
        <v>0.16792929292929304</v>
      </c>
      <c r="F94" s="47"/>
    </row>
    <row r="95" spans="1:6" ht="10.5" customHeight="1" x14ac:dyDescent="0.2">
      <c r="B95" s="33" t="s">
        <v>324</v>
      </c>
      <c r="C95" s="46">
        <v>10952</v>
      </c>
      <c r="D95" s="222">
        <v>10375</v>
      </c>
      <c r="E95" s="190">
        <v>0.10951271401073859</v>
      </c>
      <c r="F95" s="47"/>
    </row>
    <row r="96" spans="1:6" ht="10.5" customHeight="1" x14ac:dyDescent="0.2">
      <c r="B96" s="33" t="s">
        <v>325</v>
      </c>
      <c r="C96" s="46">
        <v>11353</v>
      </c>
      <c r="D96" s="222">
        <v>10632</v>
      </c>
      <c r="E96" s="190">
        <v>8.9957757296466934E-2</v>
      </c>
      <c r="F96" s="47"/>
    </row>
    <row r="97" spans="2:6" ht="10.5" customHeight="1" x14ac:dyDescent="0.2">
      <c r="B97" s="33" t="s">
        <v>320</v>
      </c>
      <c r="C97" s="46">
        <v>71377</v>
      </c>
      <c r="D97" s="222">
        <v>1618</v>
      </c>
      <c r="E97" s="190">
        <v>7.2548047303490737E-2</v>
      </c>
      <c r="F97" s="47"/>
    </row>
    <row r="98" spans="2:6" ht="10.5" customHeight="1" x14ac:dyDescent="0.2">
      <c r="B98" s="33" t="s">
        <v>321</v>
      </c>
      <c r="C98" s="46">
        <v>3691</v>
      </c>
      <c r="D98" s="222">
        <v>464</v>
      </c>
      <c r="E98" s="190">
        <v>0.27144333448157076</v>
      </c>
      <c r="F98" s="47"/>
    </row>
    <row r="99" spans="2:6" ht="10.5" customHeight="1" x14ac:dyDescent="0.2">
      <c r="B99" s="33" t="s">
        <v>323</v>
      </c>
      <c r="C99" s="46">
        <v>25575</v>
      </c>
      <c r="D99" s="222">
        <v>6888</v>
      </c>
      <c r="E99" s="190">
        <v>0.12506598627485488</v>
      </c>
      <c r="F99" s="47"/>
    </row>
    <row r="100" spans="2:6" ht="10.5" customHeight="1" x14ac:dyDescent="0.2">
      <c r="B100" s="16" t="s">
        <v>195</v>
      </c>
      <c r="C100" s="46">
        <v>163486</v>
      </c>
      <c r="D100" s="222">
        <v>31501</v>
      </c>
      <c r="E100" s="190">
        <v>0.11489290315013201</v>
      </c>
      <c r="F100" s="47"/>
    </row>
    <row r="101" spans="2:6" ht="10.5" customHeight="1" x14ac:dyDescent="0.2">
      <c r="B101" s="16" t="s">
        <v>196</v>
      </c>
      <c r="C101" s="46">
        <v>11</v>
      </c>
      <c r="D101" s="222"/>
      <c r="E101" s="190">
        <v>-0.5</v>
      </c>
      <c r="F101" s="47"/>
    </row>
    <row r="102" spans="2:6" ht="10.5" customHeight="1" x14ac:dyDescent="0.2">
      <c r="B102" s="16" t="s">
        <v>197</v>
      </c>
      <c r="C102" s="46">
        <v>4</v>
      </c>
      <c r="D102" s="222"/>
      <c r="E102" s="190">
        <v>-0.33333333333333337</v>
      </c>
      <c r="F102" s="47"/>
    </row>
    <row r="103" spans="2:6" ht="10.5" customHeight="1" x14ac:dyDescent="0.2">
      <c r="B103" s="16" t="s">
        <v>198</v>
      </c>
      <c r="C103" s="46">
        <v>90</v>
      </c>
      <c r="D103" s="222"/>
      <c r="E103" s="190">
        <v>0.19999999999999996</v>
      </c>
      <c r="F103" s="47"/>
    </row>
    <row r="104" spans="2:6" ht="10.5" customHeight="1" x14ac:dyDescent="0.2">
      <c r="B104" s="16" t="s">
        <v>200</v>
      </c>
      <c r="C104" s="46">
        <v>199</v>
      </c>
      <c r="D104" s="222"/>
      <c r="E104" s="190">
        <v>0.259493670886076</v>
      </c>
      <c r="F104" s="47"/>
    </row>
    <row r="105" spans="2:6" ht="10.5" customHeight="1" x14ac:dyDescent="0.2">
      <c r="B105" s="16" t="s">
        <v>201</v>
      </c>
      <c r="C105" s="46">
        <v>643</v>
      </c>
      <c r="D105" s="222"/>
      <c r="E105" s="190">
        <v>0.27075098814229248</v>
      </c>
      <c r="F105" s="47"/>
    </row>
    <row r="106" spans="2:6" ht="10.5" customHeight="1" x14ac:dyDescent="0.2">
      <c r="B106" s="16" t="s">
        <v>202</v>
      </c>
      <c r="C106" s="46">
        <v>21647</v>
      </c>
      <c r="D106" s="222"/>
      <c r="E106" s="190">
        <v>0.17589222662827964</v>
      </c>
      <c r="F106" s="47"/>
    </row>
    <row r="107" spans="2:6" ht="10.5" customHeight="1" x14ac:dyDescent="0.2">
      <c r="B107" s="16" t="s">
        <v>203</v>
      </c>
      <c r="C107" s="46">
        <v>1611</v>
      </c>
      <c r="D107" s="222"/>
      <c r="E107" s="190">
        <v>0.18108504398826986</v>
      </c>
      <c r="F107" s="47"/>
    </row>
    <row r="108" spans="2:6" ht="10.5" customHeight="1" x14ac:dyDescent="0.2">
      <c r="B108" s="16" t="s">
        <v>204</v>
      </c>
      <c r="C108" s="46">
        <v>1175</v>
      </c>
      <c r="D108" s="222"/>
      <c r="E108" s="190">
        <v>0.65492957746478875</v>
      </c>
      <c r="F108" s="47"/>
    </row>
    <row r="109" spans="2:6" ht="10.5" customHeight="1" x14ac:dyDescent="0.2">
      <c r="B109" s="21" t="s">
        <v>303</v>
      </c>
      <c r="C109" s="399"/>
      <c r="D109" s="342"/>
      <c r="E109" s="347"/>
      <c r="F109" s="47"/>
    </row>
    <row r="110" spans="2:6" ht="13.5" customHeight="1" x14ac:dyDescent="0.2">
      <c r="B110" s="43"/>
      <c r="D110" s="350"/>
      <c r="E110" s="350"/>
      <c r="F110" s="51"/>
    </row>
    <row r="111" spans="2:6" ht="15" customHeight="1" x14ac:dyDescent="0.25">
      <c r="B111" s="7" t="s">
        <v>288</v>
      </c>
      <c r="C111" s="8"/>
      <c r="D111" s="349"/>
      <c r="E111" s="349"/>
      <c r="F111" s="8"/>
    </row>
    <row r="112" spans="2:6" ht="9.75" customHeight="1" x14ac:dyDescent="0.2">
      <c r="B112" s="9" t="str">
        <f>B3</f>
        <v>MOIS DE JUILLET 2024</v>
      </c>
      <c r="D112" s="350"/>
      <c r="E112" s="350"/>
    </row>
    <row r="113" spans="1:6" ht="14.25" customHeight="1" x14ac:dyDescent="0.2">
      <c r="B113" s="12" t="s">
        <v>174</v>
      </c>
      <c r="C113" s="13"/>
      <c r="D113" s="353"/>
      <c r="E113" s="351"/>
      <c r="F113" s="15"/>
    </row>
    <row r="114" spans="1:6" ht="12" customHeight="1" x14ac:dyDescent="0.2">
      <c r="B114" s="16" t="s">
        <v>4</v>
      </c>
      <c r="C114" s="18" t="s">
        <v>6</v>
      </c>
      <c r="D114" s="219" t="s">
        <v>3</v>
      </c>
      <c r="E114" s="19" t="str">
        <f>Maladie_mnt!$H$5</f>
        <v>GAM</v>
      </c>
      <c r="F114" s="20"/>
    </row>
    <row r="115" spans="1:6" ht="9.75" customHeight="1" x14ac:dyDescent="0.2">
      <c r="B115" s="21"/>
      <c r="C115" s="45"/>
      <c r="D115" s="220" t="s">
        <v>87</v>
      </c>
      <c r="E115" s="22" t="str">
        <f>Maladie_mnt!$H$6</f>
        <v>en %</v>
      </c>
      <c r="F115" s="23"/>
    </row>
    <row r="116" spans="1:6" s="28" customFormat="1" ht="18" customHeight="1" x14ac:dyDescent="0.2">
      <c r="A116" s="24"/>
      <c r="B116" s="52" t="s">
        <v>163</v>
      </c>
      <c r="C116" s="238"/>
      <c r="D116" s="222"/>
      <c r="E116" s="239"/>
      <c r="F116" s="27"/>
    </row>
    <row r="117" spans="1:6" ht="6.75" customHeight="1" x14ac:dyDescent="0.2">
      <c r="B117" s="16"/>
      <c r="C117" s="238"/>
      <c r="D117" s="222"/>
      <c r="E117" s="239"/>
      <c r="F117" s="20"/>
    </row>
    <row r="118" spans="1:6" s="28" customFormat="1" ht="15" customHeight="1" x14ac:dyDescent="0.2">
      <c r="A118" s="54"/>
      <c r="B118" s="31" t="s">
        <v>124</v>
      </c>
      <c r="C118" s="238"/>
      <c r="D118" s="222"/>
      <c r="E118" s="239"/>
      <c r="F118" s="27"/>
    </row>
    <row r="119" spans="1:6" ht="10.5" customHeight="1" x14ac:dyDescent="0.2">
      <c r="A119" s="2"/>
      <c r="B119" s="37" t="s">
        <v>205</v>
      </c>
      <c r="C119" s="238">
        <v>422133.05999999895</v>
      </c>
      <c r="D119" s="222">
        <v>10916.599999999999</v>
      </c>
      <c r="E119" s="239">
        <v>0.13792148352853451</v>
      </c>
      <c r="F119" s="20"/>
    </row>
    <row r="120" spans="1:6" ht="10.5" customHeight="1" x14ac:dyDescent="0.2">
      <c r="A120" s="2"/>
      <c r="B120" s="37" t="s">
        <v>206</v>
      </c>
      <c r="C120" s="238">
        <v>415.3</v>
      </c>
      <c r="D120" s="222"/>
      <c r="E120" s="239"/>
      <c r="F120" s="20"/>
    </row>
    <row r="121" spans="1:6" ht="10.5" customHeight="1" x14ac:dyDescent="0.2">
      <c r="A121" s="2"/>
      <c r="B121" s="37" t="s">
        <v>226</v>
      </c>
      <c r="C121" s="238">
        <v>658</v>
      </c>
      <c r="D121" s="222"/>
      <c r="E121" s="239"/>
      <c r="F121" s="20"/>
    </row>
    <row r="122" spans="1:6" ht="10.5" hidden="1" customHeight="1" x14ac:dyDescent="0.2">
      <c r="A122" s="2"/>
      <c r="B122" s="37"/>
      <c r="C122" s="238"/>
      <c r="D122" s="222"/>
      <c r="E122" s="239"/>
      <c r="F122" s="20"/>
    </row>
    <row r="123" spans="1:6" ht="10.5" hidden="1" customHeight="1" x14ac:dyDescent="0.2">
      <c r="A123" s="2"/>
      <c r="B123" s="37"/>
      <c r="C123" s="238"/>
      <c r="D123" s="222"/>
      <c r="E123" s="239"/>
      <c r="F123" s="20"/>
    </row>
    <row r="124" spans="1:6" ht="10.5" hidden="1" customHeight="1" x14ac:dyDescent="0.2">
      <c r="A124" s="2"/>
      <c r="B124" s="37"/>
      <c r="C124" s="238"/>
      <c r="D124" s="222"/>
      <c r="E124" s="239"/>
      <c r="F124" s="20"/>
    </row>
    <row r="125" spans="1:6" ht="10.5" hidden="1" customHeight="1" x14ac:dyDescent="0.2">
      <c r="A125" s="2"/>
      <c r="B125" s="37"/>
      <c r="C125" s="238"/>
      <c r="D125" s="222"/>
      <c r="E125" s="239"/>
      <c r="F125" s="20"/>
    </row>
    <row r="126" spans="1:6" s="28" customFormat="1" ht="10.5" customHeight="1" x14ac:dyDescent="0.2">
      <c r="A126" s="54"/>
      <c r="B126" s="35" t="s">
        <v>227</v>
      </c>
      <c r="C126" s="238">
        <v>423213.35999999894</v>
      </c>
      <c r="D126" s="222">
        <v>10916.599999999999</v>
      </c>
      <c r="E126" s="239">
        <v>0.13234122646395807</v>
      </c>
      <c r="F126" s="27"/>
    </row>
    <row r="127" spans="1:6" ht="7.5" customHeight="1" x14ac:dyDescent="0.2">
      <c r="A127" s="2"/>
      <c r="B127" s="35"/>
      <c r="C127" s="238"/>
      <c r="D127" s="222"/>
      <c r="E127" s="239"/>
      <c r="F127" s="20"/>
    </row>
    <row r="128" spans="1:6" s="28" customFormat="1" ht="15.75" customHeight="1" x14ac:dyDescent="0.2">
      <c r="A128" s="54"/>
      <c r="B128" s="31" t="s">
        <v>132</v>
      </c>
      <c r="C128" s="238"/>
      <c r="D128" s="222"/>
      <c r="E128" s="239"/>
      <c r="F128" s="27"/>
    </row>
    <row r="129" spans="1:6" ht="10.5" customHeight="1" x14ac:dyDescent="0.2">
      <c r="A129" s="2"/>
      <c r="B129" s="37" t="s">
        <v>207</v>
      </c>
      <c r="C129" s="238">
        <v>688744.15999999957</v>
      </c>
      <c r="D129" s="222">
        <v>6432.9200000000019</v>
      </c>
      <c r="E129" s="239">
        <v>0.23459461126027392</v>
      </c>
      <c r="F129" s="20"/>
    </row>
    <row r="130" spans="1:6" ht="10.5" customHeight="1" x14ac:dyDescent="0.2">
      <c r="A130" s="2"/>
      <c r="B130" s="37" t="s">
        <v>208</v>
      </c>
      <c r="C130" s="238">
        <v>10001.189999999999</v>
      </c>
      <c r="D130" s="222">
        <v>7454.0899999999965</v>
      </c>
      <c r="E130" s="239">
        <v>-0.55485176101944633</v>
      </c>
      <c r="F130" s="20"/>
    </row>
    <row r="131" spans="1:6" ht="10.5" customHeight="1" x14ac:dyDescent="0.2">
      <c r="A131" s="2"/>
      <c r="B131" s="37" t="s">
        <v>209</v>
      </c>
      <c r="C131" s="238">
        <v>430003.28999999946</v>
      </c>
      <c r="D131" s="222">
        <v>16419.869999999995</v>
      </c>
      <c r="E131" s="239">
        <v>2.3448915533259118E-2</v>
      </c>
      <c r="F131" s="20"/>
    </row>
    <row r="132" spans="1:6" ht="10.5" hidden="1" customHeight="1" x14ac:dyDescent="0.2">
      <c r="A132" s="2"/>
      <c r="B132" s="37"/>
      <c r="C132" s="238"/>
      <c r="D132" s="222"/>
      <c r="E132" s="239"/>
      <c r="F132" s="20"/>
    </row>
    <row r="133" spans="1:6" ht="10.5" hidden="1" customHeight="1" x14ac:dyDescent="0.2">
      <c r="A133" s="2"/>
      <c r="B133" s="37"/>
      <c r="C133" s="238"/>
      <c r="D133" s="222"/>
      <c r="E133" s="239"/>
      <c r="F133" s="20"/>
    </row>
    <row r="134" spans="1:6" ht="10.5" hidden="1" customHeight="1" x14ac:dyDescent="0.2">
      <c r="A134" s="2"/>
      <c r="B134" s="37"/>
      <c r="C134" s="238"/>
      <c r="D134" s="222"/>
      <c r="E134" s="239"/>
      <c r="F134" s="20"/>
    </row>
    <row r="135" spans="1:6" ht="10.5" customHeight="1" x14ac:dyDescent="0.2">
      <c r="A135" s="2"/>
      <c r="B135" s="35" t="s">
        <v>228</v>
      </c>
      <c r="C135" s="238">
        <v>1128751.639999999</v>
      </c>
      <c r="D135" s="222">
        <v>30306.879999999994</v>
      </c>
      <c r="E135" s="239">
        <v>0.1281999502243345</v>
      </c>
      <c r="F135" s="20"/>
    </row>
    <row r="136" spans="1:6" ht="6.75" customHeight="1" x14ac:dyDescent="0.2">
      <c r="A136" s="2"/>
      <c r="B136" s="35"/>
      <c r="C136" s="238"/>
      <c r="D136" s="222"/>
      <c r="E136" s="239"/>
      <c r="F136" s="20"/>
    </row>
    <row r="137" spans="1:6" s="28" customFormat="1" ht="16.5" customHeight="1" x14ac:dyDescent="0.2">
      <c r="A137" s="54"/>
      <c r="B137" s="31" t="s">
        <v>136</v>
      </c>
      <c r="C137" s="238"/>
      <c r="D137" s="222"/>
      <c r="E137" s="239"/>
      <c r="F137" s="27"/>
    </row>
    <row r="138" spans="1:6" ht="10.5" customHeight="1" x14ac:dyDescent="0.2">
      <c r="A138" s="2"/>
      <c r="B138" s="37" t="s">
        <v>210</v>
      </c>
      <c r="C138" s="238">
        <v>4877.7999999999965</v>
      </c>
      <c r="D138" s="222">
        <v>196</v>
      </c>
      <c r="E138" s="239">
        <v>-2.0404064746757267E-2</v>
      </c>
      <c r="F138" s="20"/>
    </row>
    <row r="139" spans="1:6" ht="10.5" hidden="1" customHeight="1" x14ac:dyDescent="0.2">
      <c r="A139" s="2"/>
      <c r="B139" s="37"/>
      <c r="C139" s="238"/>
      <c r="D139" s="222"/>
      <c r="E139" s="239"/>
      <c r="F139" s="20"/>
    </row>
    <row r="140" spans="1:6" ht="10.5" hidden="1" customHeight="1" x14ac:dyDescent="0.2">
      <c r="A140" s="2"/>
      <c r="B140" s="37"/>
      <c r="C140" s="238"/>
      <c r="D140" s="222"/>
      <c r="E140" s="239"/>
      <c r="F140" s="20"/>
    </row>
    <row r="141" spans="1:6" s="28" customFormat="1" ht="10.5" customHeight="1" x14ac:dyDescent="0.2">
      <c r="A141" s="54"/>
      <c r="B141" s="35" t="s">
        <v>229</v>
      </c>
      <c r="C141" s="238">
        <v>4877.7999999999965</v>
      </c>
      <c r="D141" s="222">
        <v>196</v>
      </c>
      <c r="E141" s="239">
        <v>-2.0404064746757267E-2</v>
      </c>
      <c r="F141" s="27"/>
    </row>
    <row r="142" spans="1:6" ht="7.5" customHeight="1" x14ac:dyDescent="0.2">
      <c r="A142" s="2"/>
      <c r="B142" s="35"/>
      <c r="C142" s="238"/>
      <c r="D142" s="222"/>
      <c r="E142" s="239"/>
      <c r="F142" s="20"/>
    </row>
    <row r="143" spans="1:6" s="28" customFormat="1" ht="16.5" customHeight="1" x14ac:dyDescent="0.2">
      <c r="A143" s="54"/>
      <c r="B143" s="31" t="s">
        <v>141</v>
      </c>
      <c r="C143" s="238"/>
      <c r="D143" s="222"/>
      <c r="E143" s="239"/>
      <c r="F143" s="27"/>
    </row>
    <row r="144" spans="1:6" ht="10.5" customHeight="1" x14ac:dyDescent="0.2">
      <c r="A144" s="2"/>
      <c r="B144" s="37" t="s">
        <v>211</v>
      </c>
      <c r="C144" s="238">
        <v>9003.8499999999985</v>
      </c>
      <c r="D144" s="222">
        <v>15</v>
      </c>
      <c r="E144" s="239">
        <v>0.22125016106827244</v>
      </c>
      <c r="F144" s="20"/>
    </row>
    <row r="145" spans="1:6" ht="10.5" hidden="1" customHeight="1" x14ac:dyDescent="0.2">
      <c r="A145" s="2"/>
      <c r="B145" s="37"/>
      <c r="C145" s="238"/>
      <c r="D145" s="222"/>
      <c r="E145" s="239"/>
      <c r="F145" s="20"/>
    </row>
    <row r="146" spans="1:6" ht="10.5" hidden="1" customHeight="1" x14ac:dyDescent="0.2">
      <c r="A146" s="2"/>
      <c r="B146" s="37"/>
      <c r="C146" s="238"/>
      <c r="D146" s="222"/>
      <c r="E146" s="239"/>
      <c r="F146" s="20"/>
    </row>
    <row r="147" spans="1:6" s="57" customFormat="1" ht="10.5" customHeight="1" x14ac:dyDescent="0.2">
      <c r="A147" s="6"/>
      <c r="B147" s="35" t="s">
        <v>230</v>
      </c>
      <c r="C147" s="55">
        <v>9003.8499999999985</v>
      </c>
      <c r="D147" s="222">
        <v>15</v>
      </c>
      <c r="E147" s="182">
        <v>0.22125016106827244</v>
      </c>
      <c r="F147" s="56"/>
    </row>
    <row r="148" spans="1:6" s="57" customFormat="1" ht="6.75" customHeight="1" x14ac:dyDescent="0.2">
      <c r="A148" s="6"/>
      <c r="B148" s="35"/>
      <c r="C148" s="55"/>
      <c r="D148" s="222"/>
      <c r="E148" s="182"/>
      <c r="F148" s="56"/>
    </row>
    <row r="149" spans="1:6" s="60" customFormat="1" ht="14.25" customHeight="1" x14ac:dyDescent="0.2">
      <c r="A149" s="24"/>
      <c r="B149" s="31" t="s">
        <v>139</v>
      </c>
      <c r="C149" s="55"/>
      <c r="D149" s="222"/>
      <c r="E149" s="182"/>
      <c r="F149" s="59"/>
    </row>
    <row r="150" spans="1:6" s="57" customFormat="1" ht="10.5" customHeight="1" x14ac:dyDescent="0.2">
      <c r="A150" s="6"/>
      <c r="B150" s="37" t="s">
        <v>212</v>
      </c>
      <c r="C150" s="55">
        <v>3714.3799999999992</v>
      </c>
      <c r="D150" s="222"/>
      <c r="E150" s="182"/>
      <c r="F150" s="56"/>
    </row>
    <row r="151" spans="1:6" s="57" customFormat="1" ht="10.5" hidden="1" customHeight="1" x14ac:dyDescent="0.2">
      <c r="A151" s="6"/>
      <c r="B151" s="37"/>
      <c r="C151" s="55"/>
      <c r="D151" s="222"/>
      <c r="E151" s="182"/>
      <c r="F151" s="56"/>
    </row>
    <row r="152" spans="1:6" s="60" customFormat="1" ht="10.5" customHeight="1" x14ac:dyDescent="0.2">
      <c r="A152" s="24"/>
      <c r="B152" s="35" t="s">
        <v>231</v>
      </c>
      <c r="C152" s="55">
        <v>3714.3799999999992</v>
      </c>
      <c r="D152" s="222"/>
      <c r="E152" s="182"/>
      <c r="F152" s="59"/>
    </row>
    <row r="153" spans="1:6" s="57" customFormat="1" ht="8.25" customHeight="1" x14ac:dyDescent="0.2">
      <c r="A153" s="6"/>
      <c r="B153" s="35"/>
      <c r="C153" s="55"/>
      <c r="D153" s="222"/>
      <c r="E153" s="182"/>
      <c r="F153" s="56"/>
    </row>
    <row r="154" spans="1:6" s="60" customFormat="1" ht="17.25" customHeight="1" x14ac:dyDescent="0.2">
      <c r="A154" s="24"/>
      <c r="B154" s="31" t="s">
        <v>122</v>
      </c>
      <c r="C154" s="55"/>
      <c r="D154" s="222"/>
      <c r="E154" s="182"/>
      <c r="F154" s="59"/>
    </row>
    <row r="155" spans="1:6" s="57" customFormat="1" ht="10.5" customHeight="1" x14ac:dyDescent="0.2">
      <c r="A155" s="6"/>
      <c r="B155" s="37" t="s">
        <v>213</v>
      </c>
      <c r="C155" s="55">
        <v>405.3</v>
      </c>
      <c r="D155" s="222"/>
      <c r="E155" s="182">
        <v>0.45529622980251361</v>
      </c>
      <c r="F155" s="56"/>
    </row>
    <row r="156" spans="1:6" s="57" customFormat="1" ht="10.5" hidden="1" customHeight="1" x14ac:dyDescent="0.2">
      <c r="A156" s="6"/>
      <c r="B156" s="37"/>
      <c r="C156" s="55"/>
      <c r="D156" s="222"/>
      <c r="E156" s="182"/>
      <c r="F156" s="56"/>
    </row>
    <row r="157" spans="1:6" s="57" customFormat="1" ht="10.5" customHeight="1" x14ac:dyDescent="0.2">
      <c r="A157" s="6"/>
      <c r="B157" s="35" t="s">
        <v>232</v>
      </c>
      <c r="C157" s="55">
        <v>405.3</v>
      </c>
      <c r="D157" s="222"/>
      <c r="E157" s="182">
        <v>0.45529622980251361</v>
      </c>
      <c r="F157" s="56"/>
    </row>
    <row r="158" spans="1:6" s="57" customFormat="1" x14ac:dyDescent="0.2">
      <c r="A158" s="6"/>
      <c r="B158" s="35"/>
      <c r="C158" s="55"/>
      <c r="D158" s="222"/>
      <c r="E158" s="182"/>
      <c r="F158" s="56"/>
    </row>
    <row r="159" spans="1:6" s="60" customFormat="1" ht="12" x14ac:dyDescent="0.2">
      <c r="A159" s="24"/>
      <c r="B159" s="31" t="s">
        <v>244</v>
      </c>
      <c r="C159" s="55"/>
      <c r="D159" s="222"/>
      <c r="E159" s="182"/>
      <c r="F159" s="59"/>
    </row>
    <row r="160" spans="1:6" s="60" customFormat="1" ht="15" customHeight="1" x14ac:dyDescent="0.2">
      <c r="A160" s="24"/>
      <c r="B160" s="37" t="s">
        <v>213</v>
      </c>
      <c r="C160" s="55">
        <v>14</v>
      </c>
      <c r="D160" s="222"/>
      <c r="E160" s="182">
        <v>-0.53333333333333333</v>
      </c>
      <c r="F160" s="59"/>
    </row>
    <row r="161" spans="1:6" s="57" customFormat="1" ht="10.5" customHeight="1" x14ac:dyDescent="0.2">
      <c r="A161" s="6"/>
      <c r="B161" s="37" t="s">
        <v>205</v>
      </c>
      <c r="C161" s="55">
        <v>6141.45</v>
      </c>
      <c r="D161" s="222"/>
      <c r="E161" s="182">
        <v>0.32176523760330533</v>
      </c>
      <c r="F161" s="56"/>
    </row>
    <row r="162" spans="1:6" s="57" customFormat="1" ht="10.5" customHeight="1" x14ac:dyDescent="0.2">
      <c r="A162" s="6"/>
      <c r="B162" s="37" t="s">
        <v>206</v>
      </c>
      <c r="C162" s="55">
        <v>1</v>
      </c>
      <c r="D162" s="222"/>
      <c r="E162" s="182">
        <v>0</v>
      </c>
      <c r="F162" s="56"/>
    </row>
    <row r="163" spans="1:6" s="57" customFormat="1" ht="10.5" customHeight="1" x14ac:dyDescent="0.2">
      <c r="A163" s="6"/>
      <c r="B163" s="37" t="s">
        <v>226</v>
      </c>
      <c r="C163" s="55">
        <v>2.5</v>
      </c>
      <c r="D163" s="222"/>
      <c r="E163" s="182"/>
      <c r="F163" s="56"/>
    </row>
    <row r="164" spans="1:6" s="57" customFormat="1" ht="10.5" customHeight="1" x14ac:dyDescent="0.2">
      <c r="A164" s="6"/>
      <c r="B164" s="37" t="s">
        <v>207</v>
      </c>
      <c r="C164" s="55">
        <v>1529.12</v>
      </c>
      <c r="D164" s="222"/>
      <c r="E164" s="182">
        <v>0.1286684381458516</v>
      </c>
      <c r="F164" s="56"/>
    </row>
    <row r="165" spans="1:6" s="57" customFormat="1" ht="10.5" customHeight="1" x14ac:dyDescent="0.2">
      <c r="A165" s="6"/>
      <c r="B165" s="37" t="s">
        <v>208</v>
      </c>
      <c r="C165" s="55"/>
      <c r="D165" s="222"/>
      <c r="E165" s="182"/>
      <c r="F165" s="56"/>
    </row>
    <row r="166" spans="1:6" s="57" customFormat="1" ht="10.5" customHeight="1" x14ac:dyDescent="0.2">
      <c r="A166" s="6"/>
      <c r="B166" s="37" t="s">
        <v>209</v>
      </c>
      <c r="C166" s="55">
        <v>285.61</v>
      </c>
      <c r="D166" s="222"/>
      <c r="E166" s="182">
        <v>-0.52279030910609858</v>
      </c>
      <c r="F166" s="56"/>
    </row>
    <row r="167" spans="1:6" s="57" customFormat="1" ht="10.5" customHeight="1" x14ac:dyDescent="0.2">
      <c r="A167" s="6"/>
      <c r="B167" s="37" t="s">
        <v>210</v>
      </c>
      <c r="C167" s="55">
        <v>11.4</v>
      </c>
      <c r="D167" s="222"/>
      <c r="E167" s="182"/>
      <c r="F167" s="56"/>
    </row>
    <row r="168" spans="1:6" s="57" customFormat="1" ht="10.5" customHeight="1" x14ac:dyDescent="0.2">
      <c r="A168" s="6"/>
      <c r="B168" s="37" t="s">
        <v>211</v>
      </c>
      <c r="C168" s="55">
        <v>7096.15</v>
      </c>
      <c r="D168" s="222"/>
      <c r="E168" s="182">
        <v>0.12535483768653766</v>
      </c>
      <c r="F168" s="56"/>
    </row>
    <row r="169" spans="1:6" s="57" customFormat="1" ht="10.5" customHeight="1" x14ac:dyDescent="0.2">
      <c r="A169" s="6"/>
      <c r="B169" s="37" t="s">
        <v>212</v>
      </c>
      <c r="C169" s="55"/>
      <c r="D169" s="222"/>
      <c r="E169" s="182"/>
      <c r="F169" s="56"/>
    </row>
    <row r="170" spans="1:6" s="57" customFormat="1" ht="10.5" customHeight="1" x14ac:dyDescent="0.2">
      <c r="A170" s="6"/>
      <c r="B170" s="35" t="s">
        <v>234</v>
      </c>
      <c r="C170" s="55">
        <v>15083.23</v>
      </c>
      <c r="D170" s="222"/>
      <c r="E170" s="182">
        <v>0.16350627911999727</v>
      </c>
      <c r="F170" s="56"/>
    </row>
    <row r="171" spans="1:6" s="60" customFormat="1" ht="10.5" customHeight="1" x14ac:dyDescent="0.15">
      <c r="A171" s="24"/>
      <c r="B171" s="264"/>
      <c r="C171" s="55"/>
      <c r="D171" s="222"/>
      <c r="E171" s="182"/>
      <c r="F171" s="59"/>
    </row>
    <row r="172" spans="1:6" s="57" customFormat="1" ht="11.25" customHeight="1" x14ac:dyDescent="0.2">
      <c r="A172" s="6"/>
      <c r="B172" s="35" t="s">
        <v>233</v>
      </c>
      <c r="C172" s="55">
        <v>1585348.559999998</v>
      </c>
      <c r="D172" s="222">
        <v>41434.479999999996</v>
      </c>
      <c r="E172" s="182">
        <v>0.13236685179400776</v>
      </c>
      <c r="F172" s="56"/>
    </row>
    <row r="173" spans="1:6" s="57" customFormat="1" ht="11.25" hidden="1" customHeight="1" x14ac:dyDescent="0.2">
      <c r="A173" s="6"/>
      <c r="B173" s="35"/>
      <c r="C173" s="55"/>
      <c r="D173" s="222"/>
      <c r="E173" s="182"/>
      <c r="F173" s="56"/>
    </row>
    <row r="174" spans="1:6" s="57" customFormat="1" ht="11.25" hidden="1" customHeight="1" x14ac:dyDescent="0.2">
      <c r="A174" s="6"/>
      <c r="B174" s="35"/>
      <c r="C174" s="55"/>
      <c r="D174" s="222"/>
      <c r="E174" s="182"/>
      <c r="F174" s="56"/>
    </row>
    <row r="175" spans="1:6" s="60" customFormat="1" ht="13.5" customHeight="1" x14ac:dyDescent="0.2">
      <c r="A175" s="24"/>
      <c r="B175" s="31" t="s">
        <v>145</v>
      </c>
      <c r="C175" s="55"/>
      <c r="D175" s="222"/>
      <c r="E175" s="182"/>
      <c r="F175" s="59"/>
    </row>
    <row r="176" spans="1:6" s="60" customFormat="1" ht="10.5" customHeight="1" x14ac:dyDescent="0.2">
      <c r="A176" s="24"/>
      <c r="B176" s="37" t="s">
        <v>205</v>
      </c>
      <c r="C176" s="55">
        <v>25498.250000000007</v>
      </c>
      <c r="D176" s="222">
        <v>1158</v>
      </c>
      <c r="E176" s="182">
        <v>0.23151989644863247</v>
      </c>
      <c r="F176" s="59"/>
    </row>
    <row r="177" spans="1:10" s="60" customFormat="1" ht="10.5" customHeight="1" x14ac:dyDescent="0.2">
      <c r="A177" s="24"/>
      <c r="B177" s="37" t="s">
        <v>214</v>
      </c>
      <c r="C177" s="55">
        <v>38400117</v>
      </c>
      <c r="D177" s="222">
        <v>4764994</v>
      </c>
      <c r="E177" s="182">
        <v>0.18406992330950489</v>
      </c>
      <c r="F177" s="59"/>
    </row>
    <row r="178" spans="1:10" s="60" customFormat="1" ht="10.5" customHeight="1" x14ac:dyDescent="0.2">
      <c r="A178" s="24"/>
      <c r="B178" s="37" t="s">
        <v>215</v>
      </c>
      <c r="C178" s="55">
        <v>9750</v>
      </c>
      <c r="D178" s="222">
        <v>595</v>
      </c>
      <c r="E178" s="182">
        <v>4.4456347080878311E-2</v>
      </c>
      <c r="F178" s="59"/>
    </row>
    <row r="179" spans="1:10" s="60" customFormat="1" ht="10.5" customHeight="1" x14ac:dyDescent="0.2">
      <c r="A179" s="24"/>
      <c r="B179" s="37" t="s">
        <v>216</v>
      </c>
      <c r="C179" s="55">
        <v>16115</v>
      </c>
      <c r="D179" s="222">
        <v>1661.5</v>
      </c>
      <c r="E179" s="182">
        <v>5.8699865322077383E-2</v>
      </c>
      <c r="F179" s="59"/>
    </row>
    <row r="180" spans="1:10" s="60" customFormat="1" ht="10.5" customHeight="1" x14ac:dyDescent="0.2">
      <c r="A180" s="24"/>
      <c r="B180" s="37" t="s">
        <v>217</v>
      </c>
      <c r="C180" s="55">
        <v>102599.30000000008</v>
      </c>
      <c r="D180" s="222">
        <v>6120.2</v>
      </c>
      <c r="E180" s="182">
        <v>0.18407015467339272</v>
      </c>
      <c r="F180" s="59"/>
    </row>
    <row r="181" spans="1:10" s="60" customFormat="1" ht="10.5" hidden="1" customHeight="1" x14ac:dyDescent="0.2">
      <c r="A181" s="24"/>
      <c r="B181" s="37"/>
      <c r="C181" s="55"/>
      <c r="D181" s="222"/>
      <c r="E181" s="182"/>
    </row>
    <row r="182" spans="1:10" s="60" customFormat="1" ht="10.5" hidden="1" customHeight="1" x14ac:dyDescent="0.2">
      <c r="A182" s="24"/>
      <c r="B182" s="37"/>
      <c r="C182" s="55"/>
      <c r="D182" s="222"/>
      <c r="E182" s="182"/>
    </row>
    <row r="183" spans="1:10" s="60" customFormat="1" ht="10.5" hidden="1" customHeight="1" x14ac:dyDescent="0.2">
      <c r="A183" s="24"/>
      <c r="B183" s="37"/>
      <c r="C183" s="55"/>
      <c r="D183" s="222"/>
      <c r="E183" s="182"/>
    </row>
    <row r="184" spans="1:10" s="60" customFormat="1" ht="10.5" hidden="1" customHeight="1" x14ac:dyDescent="0.2">
      <c r="A184" s="24"/>
      <c r="B184" s="37"/>
      <c r="C184" s="55"/>
      <c r="D184" s="222"/>
      <c r="E184" s="182"/>
    </row>
    <row r="185" spans="1:10" s="60" customFormat="1" ht="10.5" hidden="1" customHeight="1" x14ac:dyDescent="0.2">
      <c r="A185" s="24"/>
      <c r="B185" s="37"/>
      <c r="C185" s="55"/>
      <c r="D185" s="222"/>
      <c r="E185" s="182"/>
    </row>
    <row r="186" spans="1:10" x14ac:dyDescent="0.2">
      <c r="B186" s="41" t="s">
        <v>235</v>
      </c>
      <c r="C186" s="166">
        <v>38554079.549999997</v>
      </c>
      <c r="D186" s="342">
        <v>4774528.7</v>
      </c>
      <c r="E186" s="194">
        <v>0.18400146561353092</v>
      </c>
      <c r="F186" s="59"/>
      <c r="G186" s="160"/>
      <c r="H186" s="160"/>
      <c r="I186" s="160"/>
      <c r="J186" s="160"/>
    </row>
    <row r="187" spans="1:10" ht="12" hidden="1" x14ac:dyDescent="0.2">
      <c r="B187" s="367" t="s">
        <v>164</v>
      </c>
      <c r="C187" s="370"/>
      <c r="D187" s="372"/>
      <c r="E187" s="372"/>
      <c r="G187" s="160"/>
      <c r="H187" s="160"/>
      <c r="I187" s="160"/>
      <c r="J187" s="160"/>
    </row>
    <row r="188" spans="1:10" hidden="1" x14ac:dyDescent="0.2">
      <c r="B188" s="16"/>
      <c r="C188" s="371"/>
      <c r="D188" s="373"/>
      <c r="E188" s="373"/>
      <c r="G188" s="160"/>
      <c r="H188" s="160"/>
      <c r="I188" s="160"/>
      <c r="J188" s="160"/>
    </row>
    <row r="189" spans="1:10" hidden="1" x14ac:dyDescent="0.2">
      <c r="B189" s="37" t="s">
        <v>347</v>
      </c>
      <c r="C189" s="371">
        <v>0</v>
      </c>
      <c r="D189" s="373"/>
      <c r="E189" s="373"/>
      <c r="G189" s="160"/>
      <c r="H189" s="160"/>
      <c r="I189" s="160"/>
      <c r="J189" s="160"/>
    </row>
    <row r="190" spans="1:10" hidden="1" x14ac:dyDescent="0.2">
      <c r="B190" s="37" t="s">
        <v>348</v>
      </c>
      <c r="C190" s="371">
        <v>0</v>
      </c>
      <c r="D190" s="373"/>
      <c r="E190" s="373"/>
      <c r="G190" s="160"/>
      <c r="H190" s="160"/>
      <c r="I190" s="160"/>
      <c r="J190" s="160"/>
    </row>
    <row r="191" spans="1:10" hidden="1" x14ac:dyDescent="0.2">
      <c r="B191" s="16"/>
      <c r="C191" s="371"/>
      <c r="D191" s="373"/>
      <c r="E191" s="373"/>
      <c r="G191" s="160"/>
      <c r="H191" s="160"/>
      <c r="I191" s="160"/>
      <c r="J191" s="160"/>
    </row>
    <row r="192" spans="1:10" s="28" customFormat="1" ht="3" hidden="1" customHeight="1" x14ac:dyDescent="0.2">
      <c r="A192" s="54"/>
      <c r="B192" s="367" t="s">
        <v>165</v>
      </c>
      <c r="C192" s="354"/>
      <c r="D192" s="354"/>
      <c r="E192" s="377"/>
      <c r="F192" s="374"/>
      <c r="G192" s="368"/>
      <c r="H192" s="70"/>
      <c r="I192" s="375"/>
      <c r="J192" s="375"/>
    </row>
    <row r="193" spans="1:10" ht="10.5" hidden="1" customHeight="1" x14ac:dyDescent="0.2">
      <c r="A193" s="2"/>
      <c r="B193" s="84"/>
      <c r="C193" s="72"/>
      <c r="D193" s="72"/>
      <c r="E193" s="72"/>
      <c r="F193" s="376"/>
      <c r="G193" s="369"/>
      <c r="H193" s="69"/>
      <c r="I193" s="160"/>
      <c r="J193" s="160"/>
    </row>
    <row r="194" spans="1:10" x14ac:dyDescent="0.2">
      <c r="D194" s="350"/>
      <c r="E194" s="350"/>
      <c r="F194" s="20"/>
      <c r="G194" s="160"/>
      <c r="H194" s="160"/>
      <c r="I194" s="160"/>
      <c r="J194" s="160"/>
    </row>
    <row r="195" spans="1:10" x14ac:dyDescent="0.2">
      <c r="D195" s="350"/>
      <c r="E195" s="350"/>
      <c r="G195" s="160"/>
      <c r="H195" s="160"/>
      <c r="I195" s="160"/>
      <c r="J195" s="160"/>
    </row>
    <row r="196" spans="1:10" x14ac:dyDescent="0.2">
      <c r="D196" s="350"/>
      <c r="E196" s="350"/>
      <c r="G196" s="160"/>
      <c r="H196" s="160"/>
      <c r="I196" s="160"/>
      <c r="J196" s="160"/>
    </row>
    <row r="197" spans="1:10" x14ac:dyDescent="0.2">
      <c r="D197" s="350"/>
      <c r="E197" s="350"/>
      <c r="G197" s="160"/>
      <c r="H197" s="160"/>
      <c r="I197" s="160"/>
      <c r="J197" s="160"/>
    </row>
    <row r="198" spans="1:10" x14ac:dyDescent="0.2">
      <c r="D198" s="350"/>
      <c r="E198" s="350"/>
      <c r="G198" s="160"/>
      <c r="H198" s="160"/>
      <c r="I198" s="160"/>
      <c r="J198" s="160"/>
    </row>
    <row r="199" spans="1:10" x14ac:dyDescent="0.2">
      <c r="D199" s="350"/>
      <c r="E199" s="350"/>
    </row>
    <row r="200" spans="1:10" x14ac:dyDescent="0.2">
      <c r="D200" s="350"/>
      <c r="E200" s="350"/>
    </row>
    <row r="201" spans="1:10" x14ac:dyDescent="0.2">
      <c r="D201" s="350"/>
      <c r="E201" s="350"/>
    </row>
    <row r="202" spans="1:10" x14ac:dyDescent="0.2">
      <c r="D202" s="350"/>
      <c r="E202" s="350"/>
    </row>
    <row r="203" spans="1:10" x14ac:dyDescent="0.2">
      <c r="D203" s="350"/>
      <c r="E203" s="350"/>
    </row>
    <row r="204" spans="1:10" x14ac:dyDescent="0.2">
      <c r="D204" s="350"/>
      <c r="E204" s="350"/>
    </row>
    <row r="205" spans="1:10" x14ac:dyDescent="0.2">
      <c r="D205" s="350"/>
      <c r="E205" s="350"/>
    </row>
    <row r="206" spans="1:10" x14ac:dyDescent="0.2">
      <c r="D206" s="350"/>
      <c r="E206" s="350"/>
    </row>
    <row r="207" spans="1:10" x14ac:dyDescent="0.2">
      <c r="D207" s="350"/>
      <c r="E207" s="350"/>
    </row>
    <row r="208" spans="1:10" x14ac:dyDescent="0.2">
      <c r="D208" s="350"/>
      <c r="E208" s="350"/>
    </row>
    <row r="209" spans="4:5" x14ac:dyDescent="0.2">
      <c r="D209" s="350"/>
      <c r="E209" s="350"/>
    </row>
    <row r="210" spans="4:5" x14ac:dyDescent="0.2">
      <c r="D210" s="350"/>
      <c r="E210" s="350"/>
    </row>
    <row r="211" spans="4:5" x14ac:dyDescent="0.2">
      <c r="D211" s="350"/>
      <c r="E211" s="350"/>
    </row>
    <row r="212" spans="4:5" x14ac:dyDescent="0.2">
      <c r="D212" s="350"/>
      <c r="E212" s="350"/>
    </row>
    <row r="213" spans="4:5" x14ac:dyDescent="0.2">
      <c r="D213" s="350"/>
      <c r="E213" s="350"/>
    </row>
    <row r="214" spans="4:5" x14ac:dyDescent="0.2">
      <c r="D214" s="350"/>
      <c r="E214" s="350"/>
    </row>
    <row r="215" spans="4:5" x14ac:dyDescent="0.2">
      <c r="D215" s="350"/>
      <c r="E215" s="350"/>
    </row>
    <row r="216" spans="4:5" x14ac:dyDescent="0.2">
      <c r="D216" s="350"/>
      <c r="E216" s="350"/>
    </row>
    <row r="217" spans="4:5" x14ac:dyDescent="0.2">
      <c r="D217" s="350"/>
      <c r="E217" s="350"/>
    </row>
    <row r="218" spans="4:5" x14ac:dyDescent="0.2">
      <c r="D218" s="350"/>
      <c r="E218" s="350"/>
    </row>
    <row r="219" spans="4:5" x14ac:dyDescent="0.2">
      <c r="D219" s="350"/>
      <c r="E219" s="350"/>
    </row>
    <row r="220" spans="4:5" x14ac:dyDescent="0.2">
      <c r="D220" s="350"/>
      <c r="E220" s="350"/>
    </row>
    <row r="221" spans="4:5" x14ac:dyDescent="0.2">
      <c r="D221" s="350"/>
      <c r="E221" s="350"/>
    </row>
    <row r="222" spans="4:5" x14ac:dyDescent="0.2">
      <c r="D222" s="350"/>
      <c r="E222" s="350"/>
    </row>
    <row r="223" spans="4:5" x14ac:dyDescent="0.2">
      <c r="D223" s="350"/>
      <c r="E223" s="350"/>
    </row>
    <row r="224" spans="4:5" x14ac:dyDescent="0.2">
      <c r="D224" s="350"/>
      <c r="E224" s="350"/>
    </row>
    <row r="225" spans="4:5" x14ac:dyDescent="0.2">
      <c r="D225" s="350"/>
      <c r="E225" s="350"/>
    </row>
    <row r="226" spans="4:5" x14ac:dyDescent="0.2">
      <c r="D226" s="350"/>
      <c r="E226" s="350"/>
    </row>
    <row r="227" spans="4:5" x14ac:dyDescent="0.2">
      <c r="D227" s="350"/>
      <c r="E227" s="350"/>
    </row>
    <row r="228" spans="4:5" x14ac:dyDescent="0.2">
      <c r="D228" s="350"/>
      <c r="E228" s="350"/>
    </row>
    <row r="229" spans="4:5" x14ac:dyDescent="0.2">
      <c r="D229" s="350"/>
      <c r="E229" s="350"/>
    </row>
    <row r="230" spans="4:5" x14ac:dyDescent="0.2">
      <c r="D230" s="350"/>
      <c r="E230" s="350"/>
    </row>
    <row r="231" spans="4:5" x14ac:dyDescent="0.2">
      <c r="D231" s="350"/>
      <c r="E231" s="350"/>
    </row>
    <row r="232" spans="4:5" x14ac:dyDescent="0.2">
      <c r="D232" s="350"/>
      <c r="E232" s="350"/>
    </row>
    <row r="233" spans="4:5" x14ac:dyDescent="0.2">
      <c r="D233" s="350"/>
      <c r="E233" s="350"/>
    </row>
    <row r="234" spans="4:5" x14ac:dyDescent="0.2">
      <c r="D234" s="350"/>
      <c r="E234" s="350"/>
    </row>
    <row r="235" spans="4:5" x14ac:dyDescent="0.2">
      <c r="D235" s="350"/>
      <c r="E235" s="350"/>
    </row>
    <row r="236" spans="4:5" x14ac:dyDescent="0.2">
      <c r="D236" s="350"/>
      <c r="E236" s="350"/>
    </row>
    <row r="237" spans="4:5" x14ac:dyDescent="0.2">
      <c r="D237" s="350"/>
      <c r="E237" s="350"/>
    </row>
    <row r="238" spans="4:5" x14ac:dyDescent="0.2">
      <c r="D238" s="350"/>
      <c r="E238" s="350"/>
    </row>
    <row r="239" spans="4:5" x14ac:dyDescent="0.2">
      <c r="D239" s="350"/>
      <c r="E239" s="350"/>
    </row>
    <row r="240" spans="4:5" x14ac:dyDescent="0.2">
      <c r="D240" s="350"/>
      <c r="E240" s="350"/>
    </row>
    <row r="241" spans="4:5" x14ac:dyDescent="0.2">
      <c r="D241" s="350"/>
      <c r="E241" s="350"/>
    </row>
    <row r="242" spans="4:5" x14ac:dyDescent="0.2">
      <c r="D242" s="350"/>
      <c r="E242" s="350"/>
    </row>
    <row r="243" spans="4:5" x14ac:dyDescent="0.2">
      <c r="D243" s="350"/>
      <c r="E243" s="350"/>
    </row>
    <row r="244" spans="4:5" x14ac:dyDescent="0.2">
      <c r="D244" s="350"/>
      <c r="E244" s="350"/>
    </row>
    <row r="245" spans="4:5" x14ac:dyDescent="0.2">
      <c r="D245" s="350"/>
    </row>
    <row r="246" spans="4:5" x14ac:dyDescent="0.2">
      <c r="D246" s="350"/>
    </row>
    <row r="247" spans="4:5" x14ac:dyDescent="0.2">
      <c r="D247" s="350"/>
    </row>
    <row r="248" spans="4:5" x14ac:dyDescent="0.2">
      <c r="D248" s="350"/>
    </row>
    <row r="249" spans="4:5" x14ac:dyDescent="0.2">
      <c r="D249" s="350"/>
    </row>
    <row r="250" spans="4:5" x14ac:dyDescent="0.2">
      <c r="D250" s="350"/>
    </row>
    <row r="251" spans="4:5" x14ac:dyDescent="0.2">
      <c r="D251" s="350"/>
    </row>
    <row r="252" spans="4:5" x14ac:dyDescent="0.2">
      <c r="D252" s="350"/>
    </row>
    <row r="253" spans="4:5" x14ac:dyDescent="0.2">
      <c r="D253" s="350"/>
    </row>
    <row r="254" spans="4:5" x14ac:dyDescent="0.2">
      <c r="D254" s="350"/>
    </row>
    <row r="255" spans="4:5" x14ac:dyDescent="0.2">
      <c r="D255" s="350"/>
    </row>
    <row r="256" spans="4:5" x14ac:dyDescent="0.2">
      <c r="D256" s="350"/>
    </row>
    <row r="257" spans="4:4" x14ac:dyDescent="0.2">
      <c r="D257" s="350"/>
    </row>
  </sheetData>
  <dataConsolidate/>
  <pageMargins left="0.19685039370078741" right="0.19685039370078741" top="0.27559055118110237" bottom="0.19685039370078741" header="0.31496062992125984" footer="0.51181102362204722"/>
  <pageSetup paperSize="9" scale="71" orientation="portrait" r:id="rId1"/>
  <headerFooter alignWithMargins="0">
    <oddFooter xml:space="preserve">&amp;R&amp;8
</oddFooter>
  </headerFooter>
  <rowBreaks count="1" manualBreakCount="1">
    <brk id="109"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0">
    <tabColor indexed="26"/>
  </sheetPr>
  <dimension ref="A1:F364"/>
  <sheetViews>
    <sheetView showRowColHeaders="0" showZeros="0" topLeftCell="A163" zoomScaleNormal="100" zoomScaleSheetLayoutView="115" workbookViewId="0">
      <selection activeCell="C192" sqref="C192:E192"/>
    </sheetView>
  </sheetViews>
  <sheetFormatPr baseColWidth="10" defaultRowHeight="11.25" x14ac:dyDescent="0.2"/>
  <cols>
    <col min="1" max="1" width="4" style="6" customWidth="1"/>
    <col min="2" max="2" width="56.140625" style="5" customWidth="1"/>
    <col min="3" max="3" width="13" style="3" customWidth="1"/>
    <col min="4" max="4" width="13.7109375" style="3" customWidth="1"/>
    <col min="5" max="5" width="9" style="3" customWidth="1"/>
    <col min="6" max="6" width="2.5703125" style="3" customWidth="1"/>
    <col min="7" max="16384" width="11.42578125" style="5"/>
  </cols>
  <sheetData>
    <row r="1" spans="1:6" ht="9" customHeight="1" x14ac:dyDescent="0.2">
      <c r="A1" s="1"/>
      <c r="B1" s="2"/>
      <c r="D1" s="4"/>
      <c r="E1" s="4"/>
      <c r="F1" s="4"/>
    </row>
    <row r="2" spans="1:6" ht="16.5" customHeight="1" x14ac:dyDescent="0.25">
      <c r="B2" s="7" t="s">
        <v>288</v>
      </c>
      <c r="C2" s="8"/>
      <c r="D2" s="8"/>
      <c r="E2" s="8"/>
      <c r="F2" s="8"/>
    </row>
    <row r="3" spans="1:6" ht="12" customHeight="1" x14ac:dyDescent="0.2">
      <c r="B3" s="9" t="str">
        <f>Maternité_nbre!B3</f>
        <v>MOIS DE JUILLET 2024</v>
      </c>
    </row>
    <row r="4" spans="1:6" ht="14.25" customHeight="1" x14ac:dyDescent="0.2">
      <c r="B4" s="12" t="s">
        <v>175</v>
      </c>
      <c r="C4" s="13"/>
      <c r="D4" s="13"/>
      <c r="E4" s="351"/>
      <c r="F4" s="15"/>
    </row>
    <row r="5" spans="1:6" ht="12" customHeight="1" x14ac:dyDescent="0.2">
      <c r="B5" s="16" t="s">
        <v>4</v>
      </c>
      <c r="C5" s="18" t="s">
        <v>6</v>
      </c>
      <c r="D5" s="219" t="s">
        <v>3</v>
      </c>
      <c r="E5" s="19" t="str">
        <f>Maladie_mnt!$H$5</f>
        <v>GAM</v>
      </c>
      <c r="F5" s="20"/>
    </row>
    <row r="6" spans="1:6" ht="9.75" customHeight="1" x14ac:dyDescent="0.2">
      <c r="B6" s="21"/>
      <c r="C6" s="17"/>
      <c r="D6" s="220" t="s">
        <v>87</v>
      </c>
      <c r="E6" s="22" t="str">
        <f>Maladie_mnt!$H$6</f>
        <v>en %</v>
      </c>
      <c r="F6" s="23"/>
    </row>
    <row r="7" spans="1:6" s="28" customFormat="1" ht="16.5" customHeight="1" x14ac:dyDescent="0.2">
      <c r="A7" s="24"/>
      <c r="B7" s="25" t="s">
        <v>171</v>
      </c>
      <c r="C7" s="192"/>
      <c r="D7" s="228"/>
      <c r="E7" s="193"/>
      <c r="F7" s="27"/>
    </row>
    <row r="8" spans="1:6" ht="6.75" customHeight="1" x14ac:dyDescent="0.2">
      <c r="B8" s="29"/>
      <c r="C8" s="30"/>
      <c r="D8" s="222"/>
      <c r="E8" s="179"/>
      <c r="F8" s="20"/>
    </row>
    <row r="9" spans="1:6" s="28" customFormat="1" ht="12" customHeight="1" x14ac:dyDescent="0.2">
      <c r="A9" s="24"/>
      <c r="B9" s="31" t="s">
        <v>88</v>
      </c>
      <c r="C9" s="30"/>
      <c r="D9" s="222"/>
      <c r="E9" s="179"/>
      <c r="F9" s="27"/>
    </row>
    <row r="10" spans="1:6" ht="10.5" customHeight="1" x14ac:dyDescent="0.2">
      <c r="B10" s="16" t="s">
        <v>22</v>
      </c>
      <c r="C10" s="30">
        <v>215913</v>
      </c>
      <c r="D10" s="222">
        <v>5739</v>
      </c>
      <c r="E10" s="179">
        <v>0.12681223710167311</v>
      </c>
      <c r="F10" s="20"/>
    </row>
    <row r="11" spans="1:6" ht="10.5" customHeight="1" x14ac:dyDescent="0.2">
      <c r="B11" s="16" t="s">
        <v>23</v>
      </c>
      <c r="C11" s="30">
        <v>1130</v>
      </c>
      <c r="D11" s="222"/>
      <c r="E11" s="179">
        <v>-0.10601265822784811</v>
      </c>
      <c r="F11" s="20"/>
    </row>
    <row r="12" spans="1:6" ht="10.5" customHeight="1" x14ac:dyDescent="0.2">
      <c r="B12" s="16" t="s">
        <v>218</v>
      </c>
      <c r="C12" s="30">
        <v>1940.0300000000004</v>
      </c>
      <c r="D12" s="222">
        <v>71.8</v>
      </c>
      <c r="E12" s="179">
        <v>7.1289337522709273E-2</v>
      </c>
      <c r="F12" s="20"/>
    </row>
    <row r="13" spans="1:6" ht="10.5" customHeight="1" x14ac:dyDescent="0.2">
      <c r="B13" s="33" t="s">
        <v>193</v>
      </c>
      <c r="C13" s="30">
        <v>6886</v>
      </c>
      <c r="D13" s="222">
        <v>528</v>
      </c>
      <c r="E13" s="179">
        <v>0.22635796972395372</v>
      </c>
      <c r="F13" s="20"/>
    </row>
    <row r="14" spans="1:6" x14ac:dyDescent="0.2">
      <c r="B14" s="33" t="s">
        <v>194</v>
      </c>
      <c r="C14" s="30">
        <v>1175</v>
      </c>
      <c r="D14" s="222">
        <v>120</v>
      </c>
      <c r="E14" s="179">
        <v>0.13967022308438404</v>
      </c>
      <c r="F14" s="20"/>
    </row>
    <row r="15" spans="1:6" x14ac:dyDescent="0.2">
      <c r="B15" s="33" t="s">
        <v>322</v>
      </c>
      <c r="C15" s="30"/>
      <c r="D15" s="222"/>
      <c r="E15" s="179"/>
      <c r="F15" s="20"/>
    </row>
    <row r="16" spans="1:6" x14ac:dyDescent="0.2">
      <c r="B16" s="33" t="s">
        <v>324</v>
      </c>
      <c r="C16" s="30">
        <v>5</v>
      </c>
      <c r="D16" s="222">
        <v>5</v>
      </c>
      <c r="E16" s="179"/>
      <c r="F16" s="20"/>
    </row>
    <row r="17" spans="1:6" x14ac:dyDescent="0.2">
      <c r="B17" s="33" t="s">
        <v>325</v>
      </c>
      <c r="C17" s="30">
        <v>970</v>
      </c>
      <c r="D17" s="222">
        <v>24</v>
      </c>
      <c r="E17" s="179">
        <v>9.6045197740112886E-2</v>
      </c>
      <c r="F17" s="20"/>
    </row>
    <row r="18" spans="1:6" x14ac:dyDescent="0.2">
      <c r="B18" s="33" t="s">
        <v>320</v>
      </c>
      <c r="C18" s="30">
        <v>269</v>
      </c>
      <c r="D18" s="222">
        <v>0</v>
      </c>
      <c r="E18" s="179">
        <v>0.42328042328042326</v>
      </c>
      <c r="F18" s="20"/>
    </row>
    <row r="19" spans="1:6" x14ac:dyDescent="0.2">
      <c r="B19" s="33" t="s">
        <v>321</v>
      </c>
      <c r="C19" s="30">
        <v>4467</v>
      </c>
      <c r="D19" s="222">
        <v>379</v>
      </c>
      <c r="E19" s="179">
        <v>0.27301225420347675</v>
      </c>
      <c r="F19" s="20"/>
    </row>
    <row r="20" spans="1:6" x14ac:dyDescent="0.2">
      <c r="B20" s="33" t="s">
        <v>323</v>
      </c>
      <c r="C20" s="30">
        <v>8826.0299999999988</v>
      </c>
      <c r="D20" s="222">
        <v>599.79999999999995</v>
      </c>
      <c r="E20" s="179">
        <v>0.18854204119887985</v>
      </c>
      <c r="F20" s="20"/>
    </row>
    <row r="21" spans="1:6" x14ac:dyDescent="0.2">
      <c r="B21" s="35"/>
      <c r="C21" s="30"/>
      <c r="D21" s="222"/>
      <c r="E21" s="179"/>
      <c r="F21" s="34"/>
    </row>
    <row r="22" spans="1:6" s="28" customFormat="1" ht="11.25" customHeight="1" x14ac:dyDescent="0.2">
      <c r="A22" s="24"/>
      <c r="B22" s="31" t="s">
        <v>102</v>
      </c>
      <c r="C22" s="30"/>
      <c r="D22" s="222"/>
      <c r="E22" s="179"/>
      <c r="F22" s="36"/>
    </row>
    <row r="23" spans="1:6" ht="10.5" customHeight="1" x14ac:dyDescent="0.2">
      <c r="B23" s="16" t="s">
        <v>22</v>
      </c>
      <c r="C23" s="30">
        <v>49506</v>
      </c>
      <c r="D23" s="222">
        <v>6050</v>
      </c>
      <c r="E23" s="179">
        <v>0.20297426676062491</v>
      </c>
      <c r="F23" s="20"/>
    </row>
    <row r="24" spans="1:6" ht="10.5" customHeight="1" x14ac:dyDescent="0.2">
      <c r="B24" s="16" t="s">
        <v>23</v>
      </c>
      <c r="C24" s="30">
        <v>15</v>
      </c>
      <c r="D24" s="222"/>
      <c r="E24" s="179">
        <v>-0.59459459459459452</v>
      </c>
      <c r="F24" s="34"/>
    </row>
    <row r="25" spans="1:6" ht="10.5" customHeight="1" x14ac:dyDescent="0.2">
      <c r="B25" s="33" t="s">
        <v>193</v>
      </c>
      <c r="C25" s="30">
        <v>5368.7</v>
      </c>
      <c r="D25" s="222">
        <v>863</v>
      </c>
      <c r="E25" s="179">
        <v>0.12838782223062939</v>
      </c>
      <c r="F25" s="34"/>
    </row>
    <row r="26" spans="1:6" ht="10.5" customHeight="1" x14ac:dyDescent="0.2">
      <c r="B26" s="33" t="s">
        <v>194</v>
      </c>
      <c r="C26" s="30">
        <v>119677</v>
      </c>
      <c r="D26" s="222">
        <v>26623</v>
      </c>
      <c r="E26" s="179">
        <v>0.19081592039800999</v>
      </c>
      <c r="F26" s="34"/>
    </row>
    <row r="27" spans="1:6" ht="10.5" customHeight="1" x14ac:dyDescent="0.2">
      <c r="B27" s="33" t="s">
        <v>322</v>
      </c>
      <c r="C27" s="30">
        <v>9213</v>
      </c>
      <c r="D27" s="222">
        <v>8634</v>
      </c>
      <c r="E27" s="179">
        <v>0.19929705805779752</v>
      </c>
      <c r="F27" s="34"/>
    </row>
    <row r="28" spans="1:6" ht="10.5" customHeight="1" x14ac:dyDescent="0.2">
      <c r="B28" s="33" t="s">
        <v>324</v>
      </c>
      <c r="C28" s="30"/>
      <c r="D28" s="222"/>
      <c r="E28" s="179"/>
      <c r="F28" s="34"/>
    </row>
    <row r="29" spans="1:6" ht="10.5" customHeight="1" x14ac:dyDescent="0.2">
      <c r="B29" s="33" t="s">
        <v>325</v>
      </c>
      <c r="C29" s="30">
        <v>12529</v>
      </c>
      <c r="D29" s="222">
        <v>12482</v>
      </c>
      <c r="E29" s="179">
        <v>0.1983739837398375</v>
      </c>
      <c r="F29" s="34"/>
    </row>
    <row r="30" spans="1:6" ht="10.5" customHeight="1" x14ac:dyDescent="0.2">
      <c r="B30" s="33" t="s">
        <v>320</v>
      </c>
      <c r="C30" s="30">
        <v>10858</v>
      </c>
      <c r="D30" s="222">
        <v>178</v>
      </c>
      <c r="E30" s="179">
        <v>0.1520424403183025</v>
      </c>
      <c r="F30" s="34"/>
    </row>
    <row r="31" spans="1:6" ht="10.5" customHeight="1" x14ac:dyDescent="0.2">
      <c r="B31" s="33" t="s">
        <v>321</v>
      </c>
      <c r="C31" s="30">
        <v>75001</v>
      </c>
      <c r="D31" s="222">
        <v>4038</v>
      </c>
      <c r="E31" s="179">
        <v>0.1834850803970145</v>
      </c>
      <c r="F31" s="34"/>
    </row>
    <row r="32" spans="1:6" ht="10.5" customHeight="1" x14ac:dyDescent="0.2">
      <c r="B32" s="33" t="s">
        <v>323</v>
      </c>
      <c r="C32" s="30">
        <v>12076</v>
      </c>
      <c r="D32" s="222">
        <v>1291</v>
      </c>
      <c r="E32" s="179">
        <v>0.26251960271824371</v>
      </c>
      <c r="F32" s="34"/>
    </row>
    <row r="33" spans="1:6" ht="10.5" customHeight="1" x14ac:dyDescent="0.2">
      <c r="B33" s="16" t="s">
        <v>195</v>
      </c>
      <c r="C33" s="30">
        <v>125045.7</v>
      </c>
      <c r="D33" s="222">
        <v>27486</v>
      </c>
      <c r="E33" s="179">
        <v>0.18799405460020302</v>
      </c>
      <c r="F33" s="34"/>
    </row>
    <row r="34" spans="1:6" ht="10.5" customHeight="1" x14ac:dyDescent="0.2">
      <c r="B34" s="16" t="s">
        <v>196</v>
      </c>
      <c r="C34" s="30"/>
      <c r="D34" s="222"/>
      <c r="E34" s="179"/>
      <c r="F34" s="34"/>
    </row>
    <row r="35" spans="1:6" ht="10.5" customHeight="1" x14ac:dyDescent="0.2">
      <c r="B35" s="16" t="s">
        <v>197</v>
      </c>
      <c r="C35" s="30">
        <v>1</v>
      </c>
      <c r="D35" s="222"/>
      <c r="E35" s="179"/>
      <c r="F35" s="34"/>
    </row>
    <row r="36" spans="1:6" ht="10.5" customHeight="1" x14ac:dyDescent="0.2">
      <c r="B36" s="16" t="s">
        <v>198</v>
      </c>
      <c r="C36" s="30">
        <v>90</v>
      </c>
      <c r="D36" s="222"/>
      <c r="E36" s="179"/>
      <c r="F36" s="34"/>
    </row>
    <row r="37" spans="1:6" ht="9" customHeight="1" x14ac:dyDescent="0.2">
      <c r="B37" s="16" t="s">
        <v>303</v>
      </c>
      <c r="C37" s="30"/>
      <c r="D37" s="222"/>
      <c r="E37" s="179"/>
      <c r="F37" s="34"/>
    </row>
    <row r="38" spans="1:6" s="28" customFormat="1" ht="12" customHeight="1" x14ac:dyDescent="0.2">
      <c r="A38" s="24"/>
      <c r="B38" s="31" t="s">
        <v>113</v>
      </c>
      <c r="C38" s="30"/>
      <c r="D38" s="222"/>
      <c r="E38" s="179"/>
      <c r="F38" s="36"/>
    </row>
    <row r="39" spans="1:6" ht="10.5" customHeight="1" x14ac:dyDescent="0.2">
      <c r="B39" s="16" t="s">
        <v>22</v>
      </c>
      <c r="C39" s="343">
        <v>265419</v>
      </c>
      <c r="D39" s="222">
        <v>11789</v>
      </c>
      <c r="E39" s="344">
        <v>0.14027761667246641</v>
      </c>
      <c r="F39" s="34"/>
    </row>
    <row r="40" spans="1:6" ht="10.5" customHeight="1" x14ac:dyDescent="0.2">
      <c r="B40" s="16" t="s">
        <v>23</v>
      </c>
      <c r="C40" s="343">
        <v>1145</v>
      </c>
      <c r="D40" s="222"/>
      <c r="E40" s="344">
        <v>-0.11990776325903152</v>
      </c>
      <c r="F40" s="34"/>
    </row>
    <row r="41" spans="1:6" s="28" customFormat="1" ht="10.5" customHeight="1" x14ac:dyDescent="0.2">
      <c r="A41" s="24"/>
      <c r="B41" s="33" t="s">
        <v>193</v>
      </c>
      <c r="C41" s="343">
        <v>7308.7300000000005</v>
      </c>
      <c r="D41" s="222">
        <v>934.8</v>
      </c>
      <c r="E41" s="344">
        <v>0.11264648838901614</v>
      </c>
      <c r="F41" s="27"/>
    </row>
    <row r="42" spans="1:6" ht="10.5" customHeight="1" x14ac:dyDescent="0.2">
      <c r="B42" s="33" t="s">
        <v>194</v>
      </c>
      <c r="C42" s="343">
        <v>126563</v>
      </c>
      <c r="D42" s="222">
        <v>27151</v>
      </c>
      <c r="E42" s="344">
        <v>0.19269660274230782</v>
      </c>
      <c r="F42" s="34"/>
    </row>
    <row r="43" spans="1:6" ht="10.5" customHeight="1" x14ac:dyDescent="0.2">
      <c r="B43" s="33" t="s">
        <v>322</v>
      </c>
      <c r="C43" s="343">
        <v>10388</v>
      </c>
      <c r="D43" s="222">
        <v>8754</v>
      </c>
      <c r="E43" s="344">
        <v>0.19224147825088944</v>
      </c>
      <c r="F43" s="34"/>
    </row>
    <row r="44" spans="1:6" ht="10.5" customHeight="1" x14ac:dyDescent="0.2">
      <c r="B44" s="33" t="s">
        <v>324</v>
      </c>
      <c r="C44" s="343"/>
      <c r="D44" s="222"/>
      <c r="E44" s="344"/>
      <c r="F44" s="34"/>
    </row>
    <row r="45" spans="1:6" ht="10.5" customHeight="1" x14ac:dyDescent="0.2">
      <c r="B45" s="33" t="s">
        <v>325</v>
      </c>
      <c r="C45" s="343">
        <v>12534</v>
      </c>
      <c r="D45" s="222">
        <v>12487</v>
      </c>
      <c r="E45" s="344">
        <v>0.19873756694720734</v>
      </c>
      <c r="F45" s="34"/>
    </row>
    <row r="46" spans="1:6" ht="10.5" customHeight="1" x14ac:dyDescent="0.2">
      <c r="B46" s="33" t="s">
        <v>320</v>
      </c>
      <c r="C46" s="343">
        <v>11828</v>
      </c>
      <c r="D46" s="222">
        <v>202</v>
      </c>
      <c r="E46" s="344">
        <v>0.14723569350145493</v>
      </c>
      <c r="F46" s="34"/>
    </row>
    <row r="47" spans="1:6" ht="10.5" customHeight="1" x14ac:dyDescent="0.2">
      <c r="B47" s="33" t="s">
        <v>321</v>
      </c>
      <c r="C47" s="30">
        <v>75270</v>
      </c>
      <c r="D47" s="222">
        <v>4038</v>
      </c>
      <c r="E47" s="179">
        <v>0.18419810578647611</v>
      </c>
      <c r="F47" s="34"/>
    </row>
    <row r="48" spans="1:6" ht="10.5" customHeight="1" x14ac:dyDescent="0.2">
      <c r="B48" s="33" t="s">
        <v>323</v>
      </c>
      <c r="C48" s="30">
        <v>16543</v>
      </c>
      <c r="D48" s="222">
        <v>1670</v>
      </c>
      <c r="E48" s="179">
        <v>0.26533578093926868</v>
      </c>
      <c r="F48" s="34"/>
    </row>
    <row r="49" spans="1:6" ht="10.5" customHeight="1" x14ac:dyDescent="0.2">
      <c r="B49" s="16" t="s">
        <v>195</v>
      </c>
      <c r="C49" s="30">
        <v>133871.72999999998</v>
      </c>
      <c r="D49" s="222">
        <v>28085.8</v>
      </c>
      <c r="E49" s="179">
        <v>0.18803016725211008</v>
      </c>
      <c r="F49" s="34"/>
    </row>
    <row r="50" spans="1:6" ht="10.5" customHeight="1" x14ac:dyDescent="0.2">
      <c r="B50" s="16" t="s">
        <v>196</v>
      </c>
      <c r="C50" s="30"/>
      <c r="D50" s="222"/>
      <c r="E50" s="179"/>
      <c r="F50" s="34"/>
    </row>
    <row r="51" spans="1:6" s="28" customFormat="1" ht="10.5" customHeight="1" x14ac:dyDescent="0.2">
      <c r="A51" s="24"/>
      <c r="B51" s="16" t="s">
        <v>197</v>
      </c>
      <c r="C51" s="30">
        <v>1</v>
      </c>
      <c r="D51" s="222"/>
      <c r="E51" s="179"/>
      <c r="F51" s="27"/>
    </row>
    <row r="52" spans="1:6" ht="10.5" customHeight="1" x14ac:dyDescent="0.2">
      <c r="B52" s="16" t="s">
        <v>198</v>
      </c>
      <c r="C52" s="30">
        <v>90</v>
      </c>
      <c r="D52" s="222"/>
      <c r="E52" s="179"/>
      <c r="F52" s="34"/>
    </row>
    <row r="53" spans="1:6" ht="9" customHeight="1" x14ac:dyDescent="0.2">
      <c r="B53" s="16" t="s">
        <v>303</v>
      </c>
      <c r="C53" s="30"/>
      <c r="D53" s="222"/>
      <c r="E53" s="179"/>
      <c r="F53" s="34"/>
    </row>
    <row r="54" spans="1:6" ht="10.5" customHeight="1" x14ac:dyDescent="0.2">
      <c r="B54" s="31" t="s">
        <v>122</v>
      </c>
      <c r="C54" s="30"/>
      <c r="D54" s="222"/>
      <c r="E54" s="179"/>
      <c r="F54" s="34"/>
    </row>
    <row r="55" spans="1:6" ht="10.5" customHeight="1" x14ac:dyDescent="0.2">
      <c r="B55" s="16" t="s">
        <v>22</v>
      </c>
      <c r="C55" s="30">
        <v>1</v>
      </c>
      <c r="D55" s="222"/>
      <c r="E55" s="179">
        <v>0</v>
      </c>
      <c r="F55" s="34"/>
    </row>
    <row r="56" spans="1:6" ht="10.5" customHeight="1" x14ac:dyDescent="0.2">
      <c r="B56" s="16" t="s">
        <v>23</v>
      </c>
      <c r="C56" s="30">
        <v>0</v>
      </c>
      <c r="D56" s="222"/>
      <c r="E56" s="179"/>
      <c r="F56" s="34"/>
    </row>
    <row r="57" spans="1:6" s="28" customFormat="1" ht="6.75" customHeight="1" x14ac:dyDescent="0.2">
      <c r="A57" s="24"/>
      <c r="B57" s="35"/>
      <c r="C57" s="30"/>
      <c r="D57" s="222"/>
      <c r="E57" s="179"/>
      <c r="F57" s="36"/>
    </row>
    <row r="58" spans="1:6" s="28" customFormat="1" ht="13.5" customHeight="1" x14ac:dyDescent="0.2">
      <c r="A58" s="24"/>
      <c r="B58" s="31" t="s">
        <v>121</v>
      </c>
      <c r="C58" s="30"/>
      <c r="D58" s="222"/>
      <c r="E58" s="179"/>
      <c r="F58" s="36"/>
    </row>
    <row r="59" spans="1:6" s="28" customFormat="1" ht="10.5" customHeight="1" x14ac:dyDescent="0.2">
      <c r="A59" s="24"/>
      <c r="B59" s="16" t="s">
        <v>22</v>
      </c>
      <c r="C59" s="30">
        <v>61</v>
      </c>
      <c r="D59" s="222"/>
      <c r="E59" s="179">
        <v>-1.6129032258064502E-2</v>
      </c>
      <c r="F59" s="36"/>
    </row>
    <row r="60" spans="1:6" s="28" customFormat="1" ht="10.5" customHeight="1" x14ac:dyDescent="0.2">
      <c r="A60" s="24"/>
      <c r="B60" s="16" t="s">
        <v>23</v>
      </c>
      <c r="C60" s="30"/>
      <c r="D60" s="222"/>
      <c r="E60" s="179"/>
      <c r="F60" s="36"/>
    </row>
    <row r="61" spans="1:6" s="28" customFormat="1" ht="10.5" customHeight="1" x14ac:dyDescent="0.2">
      <c r="A61" s="24"/>
      <c r="B61" s="16" t="s">
        <v>199</v>
      </c>
      <c r="C61" s="30">
        <v>192</v>
      </c>
      <c r="D61" s="222"/>
      <c r="E61" s="179">
        <v>0.95918367346938771</v>
      </c>
      <c r="F61" s="36"/>
    </row>
    <row r="62" spans="1:6" s="28" customFormat="1" ht="10.5" customHeight="1" x14ac:dyDescent="0.2">
      <c r="A62" s="24"/>
      <c r="B62" s="16" t="s">
        <v>200</v>
      </c>
      <c r="C62" s="30">
        <v>2</v>
      </c>
      <c r="D62" s="222"/>
      <c r="E62" s="179">
        <v>-0.5</v>
      </c>
      <c r="F62" s="36"/>
    </row>
    <row r="63" spans="1:6" s="28" customFormat="1" ht="10.5" customHeight="1" x14ac:dyDescent="0.2">
      <c r="A63" s="24"/>
      <c r="B63" s="16" t="s">
        <v>201</v>
      </c>
      <c r="C63" s="30">
        <v>15</v>
      </c>
      <c r="D63" s="222"/>
      <c r="E63" s="179">
        <v>-0.34782608695652173</v>
      </c>
      <c r="F63" s="36"/>
    </row>
    <row r="64" spans="1:6" s="28" customFormat="1" ht="10.5" customHeight="1" x14ac:dyDescent="0.2">
      <c r="A64" s="24"/>
      <c r="B64" s="16" t="s">
        <v>202</v>
      </c>
      <c r="C64" s="30">
        <v>132</v>
      </c>
      <c r="D64" s="222"/>
      <c r="E64" s="179">
        <v>-0.1258278145695364</v>
      </c>
      <c r="F64" s="36"/>
    </row>
    <row r="65" spans="1:6" s="28" customFormat="1" ht="10.5" customHeight="1" x14ac:dyDescent="0.2">
      <c r="A65" s="24"/>
      <c r="B65" s="16" t="s">
        <v>203</v>
      </c>
      <c r="C65" s="30">
        <v>109</v>
      </c>
      <c r="D65" s="222"/>
      <c r="E65" s="179">
        <v>-0.37356321839080464</v>
      </c>
      <c r="F65" s="36"/>
    </row>
    <row r="66" spans="1:6" s="28" customFormat="1" ht="10.5" customHeight="1" x14ac:dyDescent="0.2">
      <c r="A66" s="24"/>
      <c r="B66" s="16" t="s">
        <v>204</v>
      </c>
      <c r="C66" s="30">
        <v>20</v>
      </c>
      <c r="D66" s="222"/>
      <c r="E66" s="179"/>
      <c r="F66" s="36"/>
    </row>
    <row r="67" spans="1:6" s="28" customFormat="1" ht="6.75" customHeight="1" x14ac:dyDescent="0.2">
      <c r="A67" s="24"/>
      <c r="B67" s="35"/>
      <c r="C67" s="30"/>
      <c r="D67" s="222"/>
      <c r="E67" s="179"/>
      <c r="F67" s="36"/>
    </row>
    <row r="68" spans="1:6" s="28" customFormat="1" ht="12" customHeight="1" x14ac:dyDescent="0.2">
      <c r="A68" s="24"/>
      <c r="B68" s="31" t="s">
        <v>243</v>
      </c>
      <c r="C68" s="30"/>
      <c r="D68" s="222"/>
      <c r="E68" s="179"/>
      <c r="F68" s="36"/>
    </row>
    <row r="69" spans="1:6" s="28" customFormat="1" ht="10.5" customHeight="1" x14ac:dyDescent="0.2">
      <c r="A69" s="24"/>
      <c r="B69" s="16" t="s">
        <v>22</v>
      </c>
      <c r="C69" s="30">
        <v>9952</v>
      </c>
      <c r="D69" s="222"/>
      <c r="E69" s="179">
        <v>0.33925447449872159</v>
      </c>
      <c r="F69" s="36"/>
    </row>
    <row r="70" spans="1:6" s="28" customFormat="1" ht="10.5" customHeight="1" x14ac:dyDescent="0.2">
      <c r="A70" s="24"/>
      <c r="B70" s="16" t="s">
        <v>23</v>
      </c>
      <c r="C70" s="30">
        <v>9</v>
      </c>
      <c r="D70" s="222"/>
      <c r="E70" s="179">
        <v>0.5</v>
      </c>
      <c r="F70" s="36"/>
    </row>
    <row r="71" spans="1:6" s="28" customFormat="1" ht="10.5" customHeight="1" x14ac:dyDescent="0.2">
      <c r="A71" s="24"/>
      <c r="B71" s="33" t="s">
        <v>193</v>
      </c>
      <c r="C71" s="30">
        <v>207.4</v>
      </c>
      <c r="D71" s="222"/>
      <c r="E71" s="179">
        <v>4.6417759838546901E-2</v>
      </c>
      <c r="F71" s="36"/>
    </row>
    <row r="72" spans="1:6" ht="10.5" customHeight="1" x14ac:dyDescent="0.2">
      <c r="B72" s="33" t="s">
        <v>194</v>
      </c>
      <c r="C72" s="30">
        <v>1707</v>
      </c>
      <c r="D72" s="222"/>
      <c r="E72" s="179">
        <v>0.11787819253438103</v>
      </c>
      <c r="F72" s="34"/>
    </row>
    <row r="73" spans="1:6" ht="10.5" customHeight="1" x14ac:dyDescent="0.2">
      <c r="B73" s="33" t="s">
        <v>322</v>
      </c>
      <c r="C73" s="343">
        <v>116</v>
      </c>
      <c r="D73" s="222"/>
      <c r="E73" s="344">
        <v>0.54666666666666663</v>
      </c>
      <c r="F73" s="34"/>
    </row>
    <row r="74" spans="1:6" ht="10.5" customHeight="1" x14ac:dyDescent="0.2">
      <c r="B74" s="33" t="s">
        <v>324</v>
      </c>
      <c r="C74" s="343"/>
      <c r="D74" s="222"/>
      <c r="E74" s="344"/>
      <c r="F74" s="34"/>
    </row>
    <row r="75" spans="1:6" ht="10.5" customHeight="1" x14ac:dyDescent="0.2">
      <c r="B75" s="33" t="s">
        <v>325</v>
      </c>
      <c r="C75" s="343">
        <v>16</v>
      </c>
      <c r="D75" s="222"/>
      <c r="E75" s="344">
        <v>-0.40740740740740744</v>
      </c>
      <c r="F75" s="34"/>
    </row>
    <row r="76" spans="1:6" ht="10.5" customHeight="1" x14ac:dyDescent="0.2">
      <c r="B76" s="33" t="s">
        <v>320</v>
      </c>
      <c r="C76" s="343">
        <v>195</v>
      </c>
      <c r="D76" s="222"/>
      <c r="E76" s="344">
        <v>0.23417721518987333</v>
      </c>
      <c r="F76" s="34"/>
    </row>
    <row r="77" spans="1:6" ht="10.5" customHeight="1" x14ac:dyDescent="0.2">
      <c r="B77" s="33" t="s">
        <v>321</v>
      </c>
      <c r="C77" s="343">
        <v>795</v>
      </c>
      <c r="D77" s="222"/>
      <c r="E77" s="344">
        <v>7.6045627376426506E-3</v>
      </c>
      <c r="F77" s="34"/>
    </row>
    <row r="78" spans="1:6" ht="10.5" customHeight="1" x14ac:dyDescent="0.2">
      <c r="B78" s="33" t="s">
        <v>323</v>
      </c>
      <c r="C78" s="343">
        <v>585</v>
      </c>
      <c r="D78" s="222"/>
      <c r="E78" s="344">
        <v>0.2238493723849373</v>
      </c>
      <c r="F78" s="34"/>
    </row>
    <row r="79" spans="1:6" ht="10.5" customHeight="1" x14ac:dyDescent="0.2">
      <c r="B79" s="16" t="s">
        <v>195</v>
      </c>
      <c r="C79" s="343">
        <v>1914.4</v>
      </c>
      <c r="D79" s="222"/>
      <c r="E79" s="344">
        <v>0.10966844423834909</v>
      </c>
      <c r="F79" s="34"/>
    </row>
    <row r="80" spans="1:6" ht="10.5" customHeight="1" x14ac:dyDescent="0.2">
      <c r="B80" s="16" t="s">
        <v>196</v>
      </c>
      <c r="C80" s="343"/>
      <c r="D80" s="222"/>
      <c r="E80" s="344"/>
      <c r="F80" s="34"/>
    </row>
    <row r="81" spans="1:6" ht="10.5" customHeight="1" x14ac:dyDescent="0.2">
      <c r="B81" s="16" t="s">
        <v>197</v>
      </c>
      <c r="C81" s="343"/>
      <c r="D81" s="222"/>
      <c r="E81" s="344"/>
      <c r="F81" s="34"/>
    </row>
    <row r="82" spans="1:6" s="28" customFormat="1" ht="10.5" customHeight="1" x14ac:dyDescent="0.2">
      <c r="A82" s="24"/>
      <c r="B82" s="16" t="s">
        <v>198</v>
      </c>
      <c r="C82" s="343"/>
      <c r="D82" s="222"/>
      <c r="E82" s="344"/>
      <c r="F82" s="36"/>
    </row>
    <row r="83" spans="1:6" s="28" customFormat="1" ht="10.5" customHeight="1" x14ac:dyDescent="0.2">
      <c r="A83" s="24"/>
      <c r="B83" s="16" t="s">
        <v>200</v>
      </c>
      <c r="C83" s="345">
        <v>3</v>
      </c>
      <c r="D83" s="222"/>
      <c r="E83" s="346">
        <v>-0.5714285714285714</v>
      </c>
      <c r="F83" s="47"/>
    </row>
    <row r="84" spans="1:6" s="28" customFormat="1" ht="10.5" customHeight="1" x14ac:dyDescent="0.2">
      <c r="A84" s="24"/>
      <c r="B84" s="16" t="s">
        <v>201</v>
      </c>
      <c r="C84" s="345">
        <v>12</v>
      </c>
      <c r="D84" s="222"/>
      <c r="E84" s="346">
        <v>-0.36842105263157898</v>
      </c>
      <c r="F84" s="47"/>
    </row>
    <row r="85" spans="1:6" s="28" customFormat="1" ht="10.5" customHeight="1" x14ac:dyDescent="0.2">
      <c r="A85" s="24"/>
      <c r="B85" s="16" t="s">
        <v>202</v>
      </c>
      <c r="C85" s="46">
        <v>52</v>
      </c>
      <c r="D85" s="222"/>
      <c r="E85" s="190"/>
      <c r="F85" s="47"/>
    </row>
    <row r="86" spans="1:6" s="28" customFormat="1" ht="10.5" customHeight="1" x14ac:dyDescent="0.2">
      <c r="A86" s="24"/>
      <c r="B86" s="16" t="s">
        <v>203</v>
      </c>
      <c r="C86" s="46">
        <v>84</v>
      </c>
      <c r="D86" s="222"/>
      <c r="E86" s="190"/>
      <c r="F86" s="47"/>
    </row>
    <row r="87" spans="1:6" s="28" customFormat="1" ht="10.5" customHeight="1" x14ac:dyDescent="0.2">
      <c r="A87" s="24"/>
      <c r="B87" s="16" t="s">
        <v>204</v>
      </c>
      <c r="C87" s="46"/>
      <c r="D87" s="222"/>
      <c r="E87" s="190"/>
      <c r="F87" s="47"/>
    </row>
    <row r="88" spans="1:6" ht="12.75" customHeight="1" x14ac:dyDescent="0.2">
      <c r="B88" s="16" t="s">
        <v>303</v>
      </c>
      <c r="C88" s="46"/>
      <c r="D88" s="222"/>
      <c r="E88" s="190"/>
      <c r="F88" s="47"/>
    </row>
    <row r="89" spans="1:6" s="28" customFormat="1" ht="11.25" customHeight="1" x14ac:dyDescent="0.2">
      <c r="A89" s="24"/>
      <c r="B89" s="31" t="s">
        <v>278</v>
      </c>
      <c r="C89" s="46"/>
      <c r="D89" s="222"/>
      <c r="E89" s="190"/>
      <c r="F89" s="47"/>
    </row>
    <row r="90" spans="1:6" ht="10.5" customHeight="1" x14ac:dyDescent="0.2">
      <c r="B90" s="16" t="s">
        <v>22</v>
      </c>
      <c r="C90" s="46">
        <v>275433</v>
      </c>
      <c r="D90" s="222">
        <v>11789</v>
      </c>
      <c r="E90" s="190">
        <v>0.14639080000499449</v>
      </c>
      <c r="F90" s="47"/>
    </row>
    <row r="91" spans="1:6" ht="10.5" customHeight="1" x14ac:dyDescent="0.2">
      <c r="B91" s="16" t="s">
        <v>23</v>
      </c>
      <c r="C91" s="46">
        <v>1154</v>
      </c>
      <c r="D91" s="222"/>
      <c r="E91" s="190">
        <v>-0.11706197398622797</v>
      </c>
      <c r="F91" s="47"/>
    </row>
    <row r="92" spans="1:6" ht="10.5" customHeight="1" x14ac:dyDescent="0.2">
      <c r="B92" s="33" t="s">
        <v>193</v>
      </c>
      <c r="C92" s="46">
        <v>7709.13</v>
      </c>
      <c r="D92" s="222">
        <v>934.8</v>
      </c>
      <c r="E92" s="190">
        <v>0.12280111506296265</v>
      </c>
      <c r="F92" s="47"/>
    </row>
    <row r="93" spans="1:6" ht="10.5" customHeight="1" x14ac:dyDescent="0.2">
      <c r="B93" s="33" t="s">
        <v>194</v>
      </c>
      <c r="C93" s="46">
        <v>128270</v>
      </c>
      <c r="D93" s="222">
        <v>27151</v>
      </c>
      <c r="E93" s="190">
        <v>0.19163523531706961</v>
      </c>
      <c r="F93" s="47"/>
    </row>
    <row r="94" spans="1:6" ht="10.5" customHeight="1" x14ac:dyDescent="0.2">
      <c r="B94" s="33" t="s">
        <v>322</v>
      </c>
      <c r="C94" s="46">
        <v>10504</v>
      </c>
      <c r="D94" s="222">
        <v>8754</v>
      </c>
      <c r="E94" s="190">
        <v>0.19526627218934922</v>
      </c>
      <c r="F94" s="47"/>
    </row>
    <row r="95" spans="1:6" ht="10.5" customHeight="1" x14ac:dyDescent="0.2">
      <c r="B95" s="33" t="s">
        <v>324</v>
      </c>
      <c r="C95" s="46"/>
      <c r="D95" s="222"/>
      <c r="E95" s="190"/>
      <c r="F95" s="47"/>
    </row>
    <row r="96" spans="1:6" ht="10.5" customHeight="1" x14ac:dyDescent="0.2">
      <c r="B96" s="33" t="s">
        <v>325</v>
      </c>
      <c r="C96" s="46">
        <v>12550</v>
      </c>
      <c r="D96" s="222">
        <v>12487</v>
      </c>
      <c r="E96" s="190">
        <v>0.19717638080702082</v>
      </c>
      <c r="F96" s="47"/>
    </row>
    <row r="97" spans="2:6" ht="10.5" customHeight="1" x14ac:dyDescent="0.2">
      <c r="B97" s="33" t="s">
        <v>320</v>
      </c>
      <c r="C97" s="46">
        <v>12023</v>
      </c>
      <c r="D97" s="222">
        <v>202</v>
      </c>
      <c r="E97" s="190">
        <v>0.14854795567443646</v>
      </c>
      <c r="F97" s="47"/>
    </row>
    <row r="98" spans="2:6" ht="10.5" customHeight="1" x14ac:dyDescent="0.2">
      <c r="B98" s="33" t="s">
        <v>321</v>
      </c>
      <c r="C98" s="46">
        <v>76065</v>
      </c>
      <c r="D98" s="222">
        <v>4038</v>
      </c>
      <c r="E98" s="190">
        <v>0.18203291324144155</v>
      </c>
      <c r="F98" s="47"/>
    </row>
    <row r="99" spans="2:6" ht="10.5" customHeight="1" x14ac:dyDescent="0.2">
      <c r="B99" s="33" t="s">
        <v>323</v>
      </c>
      <c r="C99" s="46">
        <v>17128</v>
      </c>
      <c r="D99" s="222">
        <v>1670</v>
      </c>
      <c r="E99" s="190">
        <v>0.26387249114521838</v>
      </c>
      <c r="F99" s="47"/>
    </row>
    <row r="100" spans="2:6" ht="10.5" customHeight="1" x14ac:dyDescent="0.2">
      <c r="B100" s="16" t="s">
        <v>195</v>
      </c>
      <c r="C100" s="46">
        <v>135979.12999999998</v>
      </c>
      <c r="D100" s="222">
        <v>28085.8</v>
      </c>
      <c r="E100" s="190">
        <v>0.18750789246304045</v>
      </c>
      <c r="F100" s="47"/>
    </row>
    <row r="101" spans="2:6" ht="10.5" customHeight="1" x14ac:dyDescent="0.2">
      <c r="B101" s="16" t="s">
        <v>196</v>
      </c>
      <c r="C101" s="46"/>
      <c r="D101" s="222"/>
      <c r="E101" s="190"/>
      <c r="F101" s="47"/>
    </row>
    <row r="102" spans="2:6" ht="10.5" customHeight="1" x14ac:dyDescent="0.2">
      <c r="B102" s="16" t="s">
        <v>197</v>
      </c>
      <c r="C102" s="46">
        <v>1</v>
      </c>
      <c r="D102" s="222"/>
      <c r="E102" s="190"/>
      <c r="F102" s="47"/>
    </row>
    <row r="103" spans="2:6" ht="10.5" customHeight="1" x14ac:dyDescent="0.2">
      <c r="B103" s="16" t="s">
        <v>198</v>
      </c>
      <c r="C103" s="46">
        <v>90</v>
      </c>
      <c r="D103" s="222"/>
      <c r="E103" s="190"/>
      <c r="F103" s="47"/>
    </row>
    <row r="104" spans="2:6" ht="10.5" customHeight="1" x14ac:dyDescent="0.2">
      <c r="B104" s="16" t="s">
        <v>200</v>
      </c>
      <c r="C104" s="46">
        <v>5</v>
      </c>
      <c r="D104" s="222"/>
      <c r="E104" s="190">
        <v>-0.54545454545454541</v>
      </c>
      <c r="F104" s="47"/>
    </row>
    <row r="105" spans="2:6" ht="10.5" customHeight="1" x14ac:dyDescent="0.2">
      <c r="B105" s="16" t="s">
        <v>201</v>
      </c>
      <c r="C105" s="46">
        <v>27</v>
      </c>
      <c r="D105" s="222"/>
      <c r="E105" s="190">
        <v>-0.3571428571428571</v>
      </c>
      <c r="F105" s="47"/>
    </row>
    <row r="106" spans="2:6" ht="10.5" customHeight="1" x14ac:dyDescent="0.2">
      <c r="B106" s="16" t="s">
        <v>202</v>
      </c>
      <c r="C106" s="46">
        <v>184</v>
      </c>
      <c r="D106" s="222"/>
      <c r="E106" s="190">
        <v>-0.39072847682119205</v>
      </c>
      <c r="F106" s="47"/>
    </row>
    <row r="107" spans="2:6" ht="10.5" customHeight="1" x14ac:dyDescent="0.2">
      <c r="B107" s="16" t="s">
        <v>203</v>
      </c>
      <c r="C107" s="46">
        <v>193</v>
      </c>
      <c r="D107" s="222"/>
      <c r="E107" s="190">
        <v>-2.0304568527918732E-2</v>
      </c>
      <c r="F107" s="47"/>
    </row>
    <row r="108" spans="2:6" ht="10.5" customHeight="1" x14ac:dyDescent="0.2">
      <c r="B108" s="16" t="s">
        <v>204</v>
      </c>
      <c r="C108" s="46">
        <v>20</v>
      </c>
      <c r="D108" s="222"/>
      <c r="E108" s="190"/>
      <c r="F108" s="47"/>
    </row>
    <row r="109" spans="2:6" ht="10.5" customHeight="1" x14ac:dyDescent="0.2">
      <c r="B109" s="21" t="s">
        <v>303</v>
      </c>
      <c r="C109" s="399"/>
      <c r="D109" s="342"/>
      <c r="E109" s="347"/>
      <c r="F109" s="47"/>
    </row>
    <row r="110" spans="2:6" ht="9.75" customHeight="1" x14ac:dyDescent="0.2">
      <c r="B110" s="43"/>
      <c r="C110" s="49"/>
      <c r="D110" s="350"/>
      <c r="E110" s="350"/>
      <c r="F110" s="47"/>
    </row>
    <row r="111" spans="2:6" ht="15" customHeight="1" x14ac:dyDescent="0.25">
      <c r="B111" s="7" t="s">
        <v>288</v>
      </c>
      <c r="C111" s="8"/>
      <c r="D111" s="349"/>
      <c r="E111" s="349"/>
      <c r="F111" s="8"/>
    </row>
    <row r="112" spans="2:6" ht="9.75" customHeight="1" x14ac:dyDescent="0.2">
      <c r="B112" s="9" t="str">
        <f>B3</f>
        <v>MOIS DE JUILLET 2024</v>
      </c>
      <c r="D112" s="350"/>
      <c r="E112" s="350"/>
    </row>
    <row r="113" spans="1:6" ht="14.25" customHeight="1" x14ac:dyDescent="0.2">
      <c r="B113" s="12" t="s">
        <v>175</v>
      </c>
      <c r="C113" s="13"/>
      <c r="D113" s="353"/>
      <c r="E113" s="351"/>
      <c r="F113" s="15"/>
    </row>
    <row r="114" spans="1:6" ht="12" customHeight="1" x14ac:dyDescent="0.2">
      <c r="B114" s="16" t="s">
        <v>4</v>
      </c>
      <c r="C114" s="18" t="s">
        <v>6</v>
      </c>
      <c r="D114" s="219" t="s">
        <v>3</v>
      </c>
      <c r="E114" s="19" t="str">
        <f>Maladie_mnt!$H$5</f>
        <v>GAM</v>
      </c>
      <c r="F114" s="20"/>
    </row>
    <row r="115" spans="1:6" ht="9.75" customHeight="1" x14ac:dyDescent="0.2">
      <c r="B115" s="21"/>
      <c r="C115" s="45"/>
      <c r="D115" s="220" t="s">
        <v>87</v>
      </c>
      <c r="E115" s="22" t="str">
        <f>Maladie_mnt!$H$6</f>
        <v>en %</v>
      </c>
      <c r="F115" s="23"/>
    </row>
    <row r="116" spans="1:6" s="28" customFormat="1" ht="18" customHeight="1" x14ac:dyDescent="0.2">
      <c r="A116" s="24"/>
      <c r="B116" s="52" t="s">
        <v>163</v>
      </c>
      <c r="C116" s="238"/>
      <c r="D116" s="222"/>
      <c r="E116" s="239"/>
      <c r="F116" s="27"/>
    </row>
    <row r="117" spans="1:6" ht="6.75" customHeight="1" x14ac:dyDescent="0.2">
      <c r="B117" s="16"/>
      <c r="C117" s="238"/>
      <c r="D117" s="222"/>
      <c r="E117" s="239"/>
      <c r="F117" s="20"/>
    </row>
    <row r="118" spans="1:6" s="28" customFormat="1" ht="15" customHeight="1" x14ac:dyDescent="0.2">
      <c r="A118" s="54"/>
      <c r="B118" s="31" t="s">
        <v>124</v>
      </c>
      <c r="C118" s="238"/>
      <c r="D118" s="222"/>
      <c r="E118" s="239"/>
      <c r="F118" s="27"/>
    </row>
    <row r="119" spans="1:6" ht="10.5" customHeight="1" x14ac:dyDescent="0.2">
      <c r="A119" s="2"/>
      <c r="B119" s="37" t="s">
        <v>205</v>
      </c>
      <c r="C119" s="238">
        <v>295784.09999999992</v>
      </c>
      <c r="D119" s="222">
        <v>687.8</v>
      </c>
      <c r="E119" s="239">
        <v>0.10752715993166184</v>
      </c>
      <c r="F119" s="20"/>
    </row>
    <row r="120" spans="1:6" ht="10.5" customHeight="1" x14ac:dyDescent="0.2">
      <c r="A120" s="2"/>
      <c r="B120" s="37" t="s">
        <v>206</v>
      </c>
      <c r="C120" s="238">
        <v>95</v>
      </c>
      <c r="D120" s="222"/>
      <c r="E120" s="239"/>
      <c r="F120" s="20"/>
    </row>
    <row r="121" spans="1:6" ht="10.5" customHeight="1" x14ac:dyDescent="0.2">
      <c r="A121" s="2"/>
      <c r="B121" s="37" t="s">
        <v>226</v>
      </c>
      <c r="C121" s="238">
        <v>4170.1000000000004</v>
      </c>
      <c r="D121" s="222"/>
      <c r="E121" s="239"/>
      <c r="F121" s="20"/>
    </row>
    <row r="122" spans="1:6" ht="10.5" hidden="1" customHeight="1" x14ac:dyDescent="0.2">
      <c r="A122" s="2"/>
      <c r="B122" s="37"/>
      <c r="C122" s="238"/>
      <c r="D122" s="222"/>
      <c r="E122" s="239"/>
      <c r="F122" s="20"/>
    </row>
    <row r="123" spans="1:6" ht="10.5" hidden="1" customHeight="1" x14ac:dyDescent="0.2">
      <c r="A123" s="2"/>
      <c r="B123" s="37"/>
      <c r="C123" s="238"/>
      <c r="D123" s="222"/>
      <c r="E123" s="239"/>
      <c r="F123" s="20"/>
    </row>
    <row r="124" spans="1:6" ht="10.5" hidden="1" customHeight="1" x14ac:dyDescent="0.2">
      <c r="A124" s="2"/>
      <c r="B124" s="37"/>
      <c r="C124" s="238"/>
      <c r="D124" s="222"/>
      <c r="E124" s="239"/>
      <c r="F124" s="20"/>
    </row>
    <row r="125" spans="1:6" ht="10.5" hidden="1" customHeight="1" x14ac:dyDescent="0.2">
      <c r="A125" s="2"/>
      <c r="B125" s="37"/>
      <c r="C125" s="238"/>
      <c r="D125" s="222"/>
      <c r="E125" s="239"/>
      <c r="F125" s="20"/>
    </row>
    <row r="126" spans="1:6" s="28" customFormat="1" ht="10.5" customHeight="1" x14ac:dyDescent="0.2">
      <c r="A126" s="54"/>
      <c r="B126" s="35" t="s">
        <v>227</v>
      </c>
      <c r="C126" s="238">
        <v>300065.1999999999</v>
      </c>
      <c r="D126" s="222">
        <v>687.8</v>
      </c>
      <c r="E126" s="239">
        <v>2.3816194228684751E-2</v>
      </c>
      <c r="F126" s="27"/>
    </row>
    <row r="127" spans="1:6" ht="7.5" customHeight="1" x14ac:dyDescent="0.2">
      <c r="A127" s="2"/>
      <c r="B127" s="35"/>
      <c r="C127" s="238"/>
      <c r="D127" s="222"/>
      <c r="E127" s="239"/>
      <c r="F127" s="20"/>
    </row>
    <row r="128" spans="1:6" s="28" customFormat="1" ht="15.75" customHeight="1" x14ac:dyDescent="0.2">
      <c r="A128" s="54"/>
      <c r="B128" s="31" t="s">
        <v>132</v>
      </c>
      <c r="C128" s="238"/>
      <c r="D128" s="222"/>
      <c r="E128" s="239"/>
      <c r="F128" s="27"/>
    </row>
    <row r="129" spans="1:6" ht="10.5" customHeight="1" x14ac:dyDescent="0.2">
      <c r="A129" s="2"/>
      <c r="B129" s="37" t="s">
        <v>207</v>
      </c>
      <c r="C129" s="238">
        <v>551659.05000000261</v>
      </c>
      <c r="D129" s="222">
        <v>6246.989999999998</v>
      </c>
      <c r="E129" s="239">
        <v>0.6082186745043896</v>
      </c>
      <c r="F129" s="20"/>
    </row>
    <row r="130" spans="1:6" ht="10.5" customHeight="1" x14ac:dyDescent="0.2">
      <c r="A130" s="2"/>
      <c r="B130" s="37" t="s">
        <v>208</v>
      </c>
      <c r="C130" s="238">
        <v>16438.179999999997</v>
      </c>
      <c r="D130" s="222">
        <v>7204.2999999999929</v>
      </c>
      <c r="E130" s="239">
        <v>-0.4257705273086132</v>
      </c>
      <c r="F130" s="20"/>
    </row>
    <row r="131" spans="1:6" ht="10.5" customHeight="1" x14ac:dyDescent="0.2">
      <c r="A131" s="2"/>
      <c r="B131" s="37" t="s">
        <v>209</v>
      </c>
      <c r="C131" s="238">
        <v>6957713.1299999934</v>
      </c>
      <c r="D131" s="222">
        <v>24578.280000000002</v>
      </c>
      <c r="E131" s="239">
        <v>0.11913226086853168</v>
      </c>
      <c r="F131" s="20"/>
    </row>
    <row r="132" spans="1:6" ht="10.5" hidden="1" customHeight="1" x14ac:dyDescent="0.2">
      <c r="A132" s="2"/>
      <c r="B132" s="37"/>
      <c r="C132" s="238"/>
      <c r="D132" s="222"/>
      <c r="E132" s="239"/>
      <c r="F132" s="20"/>
    </row>
    <row r="133" spans="1:6" ht="10.5" hidden="1" customHeight="1" x14ac:dyDescent="0.2">
      <c r="A133" s="2"/>
      <c r="B133" s="37"/>
      <c r="C133" s="238"/>
      <c r="D133" s="222"/>
      <c r="E133" s="239"/>
      <c r="F133" s="20"/>
    </row>
    <row r="134" spans="1:6" ht="10.5" hidden="1" customHeight="1" x14ac:dyDescent="0.2">
      <c r="A134" s="2"/>
      <c r="B134" s="37"/>
      <c r="C134" s="238"/>
      <c r="D134" s="222"/>
      <c r="E134" s="239"/>
      <c r="F134" s="20"/>
    </row>
    <row r="135" spans="1:6" ht="10.5" customHeight="1" x14ac:dyDescent="0.2">
      <c r="A135" s="2"/>
      <c r="B135" s="35" t="s">
        <v>228</v>
      </c>
      <c r="C135" s="238">
        <v>7525824.3599999966</v>
      </c>
      <c r="D135" s="222">
        <v>38029.569999999992</v>
      </c>
      <c r="E135" s="239">
        <v>0.14222997063929355</v>
      </c>
      <c r="F135" s="20"/>
    </row>
    <row r="136" spans="1:6" ht="6.75" customHeight="1" x14ac:dyDescent="0.2">
      <c r="A136" s="2"/>
      <c r="B136" s="35"/>
      <c r="C136" s="238"/>
      <c r="D136" s="222"/>
      <c r="E136" s="239"/>
      <c r="F136" s="20"/>
    </row>
    <row r="137" spans="1:6" s="28" customFormat="1" ht="16.5" customHeight="1" x14ac:dyDescent="0.2">
      <c r="A137" s="54"/>
      <c r="B137" s="31" t="s">
        <v>136</v>
      </c>
      <c r="C137" s="238"/>
      <c r="D137" s="222"/>
      <c r="E137" s="239"/>
      <c r="F137" s="27"/>
    </row>
    <row r="138" spans="1:6" ht="10.5" customHeight="1" x14ac:dyDescent="0.2">
      <c r="A138" s="2"/>
      <c r="B138" s="37" t="s">
        <v>210</v>
      </c>
      <c r="C138" s="238">
        <v>33135.899999999994</v>
      </c>
      <c r="D138" s="222"/>
      <c r="E138" s="239">
        <v>9.8539299022663007E-2</v>
      </c>
      <c r="F138" s="20"/>
    </row>
    <row r="139" spans="1:6" ht="10.5" hidden="1" customHeight="1" x14ac:dyDescent="0.2">
      <c r="A139" s="2"/>
      <c r="B139" s="37"/>
      <c r="C139" s="238"/>
      <c r="D139" s="222"/>
      <c r="E139" s="239"/>
      <c r="F139" s="20"/>
    </row>
    <row r="140" spans="1:6" ht="10.5" hidden="1" customHeight="1" x14ac:dyDescent="0.2">
      <c r="A140" s="2"/>
      <c r="B140" s="37"/>
      <c r="C140" s="238"/>
      <c r="D140" s="222"/>
      <c r="E140" s="239"/>
      <c r="F140" s="20"/>
    </row>
    <row r="141" spans="1:6" s="28" customFormat="1" ht="10.5" customHeight="1" x14ac:dyDescent="0.2">
      <c r="A141" s="54"/>
      <c r="B141" s="35" t="s">
        <v>229</v>
      </c>
      <c r="C141" s="238">
        <v>33135.899999999994</v>
      </c>
      <c r="D141" s="222"/>
      <c r="E141" s="239">
        <v>9.8539299022663007E-2</v>
      </c>
      <c r="F141" s="27"/>
    </row>
    <row r="142" spans="1:6" ht="7.5" customHeight="1" x14ac:dyDescent="0.2">
      <c r="A142" s="2"/>
      <c r="B142" s="35"/>
      <c r="C142" s="238"/>
      <c r="D142" s="222"/>
      <c r="E142" s="239"/>
      <c r="F142" s="20"/>
    </row>
    <row r="143" spans="1:6" s="28" customFormat="1" ht="16.5" customHeight="1" x14ac:dyDescent="0.2">
      <c r="A143" s="54"/>
      <c r="B143" s="31" t="s">
        <v>141</v>
      </c>
      <c r="C143" s="238"/>
      <c r="D143" s="222"/>
      <c r="E143" s="239"/>
      <c r="F143" s="27"/>
    </row>
    <row r="144" spans="1:6" ht="10.5" customHeight="1" x14ac:dyDescent="0.2">
      <c r="A144" s="2"/>
      <c r="B144" s="37" t="s">
        <v>211</v>
      </c>
      <c r="C144" s="238">
        <v>4460</v>
      </c>
      <c r="D144" s="222">
        <v>15</v>
      </c>
      <c r="E144" s="239">
        <v>0.27649222226992376</v>
      </c>
      <c r="F144" s="20"/>
    </row>
    <row r="145" spans="1:6" ht="10.5" hidden="1" customHeight="1" x14ac:dyDescent="0.2">
      <c r="A145" s="2"/>
      <c r="B145" s="37"/>
      <c r="C145" s="238"/>
      <c r="D145" s="222"/>
      <c r="E145" s="239"/>
      <c r="F145" s="20"/>
    </row>
    <row r="146" spans="1:6" ht="10.5" hidden="1" customHeight="1" x14ac:dyDescent="0.2">
      <c r="A146" s="2"/>
      <c r="B146" s="37"/>
      <c r="C146" s="238"/>
      <c r="D146" s="222"/>
      <c r="E146" s="239"/>
      <c r="F146" s="20"/>
    </row>
    <row r="147" spans="1:6" s="57" customFormat="1" ht="10.5" customHeight="1" x14ac:dyDescent="0.2">
      <c r="A147" s="6"/>
      <c r="B147" s="35" t="s">
        <v>230</v>
      </c>
      <c r="C147" s="55">
        <v>4460</v>
      </c>
      <c r="D147" s="222">
        <v>15</v>
      </c>
      <c r="E147" s="182">
        <v>0.27649222226992376</v>
      </c>
      <c r="F147" s="56"/>
    </row>
    <row r="148" spans="1:6" s="57" customFormat="1" ht="6.75" customHeight="1" x14ac:dyDescent="0.2">
      <c r="A148" s="6"/>
      <c r="B148" s="35"/>
      <c r="C148" s="55"/>
      <c r="D148" s="222"/>
      <c r="E148" s="182"/>
      <c r="F148" s="56"/>
    </row>
    <row r="149" spans="1:6" s="60" customFormat="1" ht="14.25" customHeight="1" x14ac:dyDescent="0.2">
      <c r="A149" s="24"/>
      <c r="B149" s="31" t="s">
        <v>139</v>
      </c>
      <c r="C149" s="55"/>
      <c r="D149" s="222"/>
      <c r="E149" s="182"/>
      <c r="F149" s="59"/>
    </row>
    <row r="150" spans="1:6" s="57" customFormat="1" ht="10.5" customHeight="1" x14ac:dyDescent="0.2">
      <c r="A150" s="6"/>
      <c r="B150" s="37" t="s">
        <v>212</v>
      </c>
      <c r="C150" s="55">
        <v>138.80000000000001</v>
      </c>
      <c r="D150" s="222"/>
      <c r="E150" s="182"/>
      <c r="F150" s="56"/>
    </row>
    <row r="151" spans="1:6" s="57" customFormat="1" ht="10.5" hidden="1" customHeight="1" x14ac:dyDescent="0.2">
      <c r="A151" s="6"/>
      <c r="B151" s="37"/>
      <c r="C151" s="55"/>
      <c r="D151" s="222"/>
      <c r="E151" s="182"/>
      <c r="F151" s="56"/>
    </row>
    <row r="152" spans="1:6" s="60" customFormat="1" ht="10.5" customHeight="1" x14ac:dyDescent="0.2">
      <c r="A152" s="24"/>
      <c r="B152" s="35" t="s">
        <v>231</v>
      </c>
      <c r="C152" s="55">
        <v>138.80000000000001</v>
      </c>
      <c r="D152" s="222"/>
      <c r="E152" s="182"/>
      <c r="F152" s="59"/>
    </row>
    <row r="153" spans="1:6" s="57" customFormat="1" ht="8.25" customHeight="1" x14ac:dyDescent="0.2">
      <c r="A153" s="6"/>
      <c r="B153" s="35"/>
      <c r="C153" s="55"/>
      <c r="D153" s="222"/>
      <c r="E153" s="182"/>
      <c r="F153" s="56"/>
    </row>
    <row r="154" spans="1:6" s="60" customFormat="1" ht="17.25" customHeight="1" x14ac:dyDescent="0.2">
      <c r="A154" s="24"/>
      <c r="B154" s="31" t="s">
        <v>122</v>
      </c>
      <c r="C154" s="55"/>
      <c r="D154" s="222"/>
      <c r="E154" s="182"/>
      <c r="F154" s="59"/>
    </row>
    <row r="155" spans="1:6" s="57" customFormat="1" ht="10.5" customHeight="1" x14ac:dyDescent="0.2">
      <c r="A155" s="6"/>
      <c r="B155" s="37" t="s">
        <v>213</v>
      </c>
      <c r="C155" s="55">
        <v>26</v>
      </c>
      <c r="D155" s="222"/>
      <c r="E155" s="182"/>
      <c r="F155" s="56"/>
    </row>
    <row r="156" spans="1:6" s="57" customFormat="1" ht="10.5" hidden="1" customHeight="1" x14ac:dyDescent="0.2">
      <c r="A156" s="6"/>
      <c r="B156" s="37"/>
      <c r="C156" s="55"/>
      <c r="D156" s="222"/>
      <c r="E156" s="182"/>
      <c r="F156" s="56"/>
    </row>
    <row r="157" spans="1:6" s="57" customFormat="1" ht="10.5" customHeight="1" x14ac:dyDescent="0.2">
      <c r="A157" s="6"/>
      <c r="B157" s="35" t="s">
        <v>232</v>
      </c>
      <c r="C157" s="55">
        <v>26</v>
      </c>
      <c r="D157" s="222"/>
      <c r="E157" s="182"/>
      <c r="F157" s="56"/>
    </row>
    <row r="158" spans="1:6" s="57" customFormat="1" ht="6.75" customHeight="1" x14ac:dyDescent="0.2">
      <c r="A158" s="6"/>
      <c r="B158" s="35"/>
      <c r="C158" s="55"/>
      <c r="D158" s="222"/>
      <c r="E158" s="182"/>
      <c r="F158" s="56"/>
    </row>
    <row r="159" spans="1:6" s="60" customFormat="1" ht="14.25" customHeight="1" x14ac:dyDescent="0.2">
      <c r="A159" s="24"/>
      <c r="B159" s="31" t="s">
        <v>244</v>
      </c>
      <c r="C159" s="55"/>
      <c r="D159" s="222"/>
      <c r="E159" s="182"/>
      <c r="F159" s="59"/>
    </row>
    <row r="160" spans="1:6" s="60" customFormat="1" ht="15" customHeight="1" x14ac:dyDescent="0.2">
      <c r="A160" s="24"/>
      <c r="B160" s="37" t="s">
        <v>213</v>
      </c>
      <c r="C160" s="55"/>
      <c r="D160" s="222"/>
      <c r="E160" s="182"/>
      <c r="F160" s="59"/>
    </row>
    <row r="161" spans="1:6" s="57" customFormat="1" ht="10.5" customHeight="1" x14ac:dyDescent="0.2">
      <c r="A161" s="6"/>
      <c r="B161" s="37" t="s">
        <v>205</v>
      </c>
      <c r="C161" s="55">
        <v>5996.2499999999991</v>
      </c>
      <c r="D161" s="222"/>
      <c r="E161" s="182">
        <v>0.17430770435940612</v>
      </c>
      <c r="F161" s="56"/>
    </row>
    <row r="162" spans="1:6" s="57" customFormat="1" ht="10.5" customHeight="1" x14ac:dyDescent="0.2">
      <c r="A162" s="6"/>
      <c r="B162" s="37" t="s">
        <v>206</v>
      </c>
      <c r="C162" s="55"/>
      <c r="D162" s="222"/>
      <c r="E162" s="182"/>
      <c r="F162" s="56"/>
    </row>
    <row r="163" spans="1:6" s="57" customFormat="1" ht="10.5" customHeight="1" x14ac:dyDescent="0.2">
      <c r="A163" s="6"/>
      <c r="B163" s="37" t="s">
        <v>226</v>
      </c>
      <c r="C163" s="55">
        <v>126.5</v>
      </c>
      <c r="D163" s="222"/>
      <c r="E163" s="182"/>
      <c r="F163" s="56"/>
    </row>
    <row r="164" spans="1:6" s="57" customFormat="1" ht="10.5" customHeight="1" x14ac:dyDescent="0.2">
      <c r="A164" s="6"/>
      <c r="B164" s="37" t="s">
        <v>207</v>
      </c>
      <c r="C164" s="55">
        <v>1045.21</v>
      </c>
      <c r="D164" s="222"/>
      <c r="E164" s="182">
        <v>-0.55309988028048573</v>
      </c>
      <c r="F164" s="56"/>
    </row>
    <row r="165" spans="1:6" s="57" customFormat="1" ht="10.5" customHeight="1" x14ac:dyDescent="0.2">
      <c r="A165" s="6"/>
      <c r="B165" s="37" t="s">
        <v>208</v>
      </c>
      <c r="C165" s="55">
        <v>105.10000000000001</v>
      </c>
      <c r="D165" s="222"/>
      <c r="E165" s="182"/>
      <c r="F165" s="56"/>
    </row>
    <row r="166" spans="1:6" s="57" customFormat="1" ht="10.5" customHeight="1" x14ac:dyDescent="0.2">
      <c r="A166" s="6"/>
      <c r="B166" s="37" t="s">
        <v>209</v>
      </c>
      <c r="C166" s="55">
        <v>14247.46</v>
      </c>
      <c r="D166" s="222"/>
      <c r="E166" s="182">
        <v>0.38940373713841026</v>
      </c>
      <c r="F166" s="56"/>
    </row>
    <row r="167" spans="1:6" s="57" customFormat="1" ht="10.5" customHeight="1" x14ac:dyDescent="0.2">
      <c r="A167" s="6"/>
      <c r="B167" s="37" t="s">
        <v>210</v>
      </c>
      <c r="C167" s="55">
        <v>172.7</v>
      </c>
      <c r="D167" s="222"/>
      <c r="E167" s="182"/>
      <c r="F167" s="56"/>
    </row>
    <row r="168" spans="1:6" s="57" customFormat="1" ht="10.5" customHeight="1" x14ac:dyDescent="0.2">
      <c r="A168" s="6"/>
      <c r="B168" s="37" t="s">
        <v>211</v>
      </c>
      <c r="C168" s="55">
        <v>359.70000000000005</v>
      </c>
      <c r="D168" s="222"/>
      <c r="E168" s="182"/>
      <c r="F168" s="56"/>
    </row>
    <row r="169" spans="1:6" s="57" customFormat="1" ht="10.5" customHeight="1" x14ac:dyDescent="0.2">
      <c r="A169" s="6"/>
      <c r="B169" s="37" t="s">
        <v>212</v>
      </c>
      <c r="C169" s="55"/>
      <c r="D169" s="222"/>
      <c r="E169" s="182"/>
      <c r="F169" s="56"/>
    </row>
    <row r="170" spans="1:6" s="57" customFormat="1" ht="10.5" customHeight="1" x14ac:dyDescent="0.2">
      <c r="A170" s="6"/>
      <c r="B170" s="35" t="s">
        <v>234</v>
      </c>
      <c r="C170" s="55">
        <v>22072.92</v>
      </c>
      <c r="D170" s="222"/>
      <c r="E170" s="182">
        <v>6.1174098469890303E-2</v>
      </c>
      <c r="F170" s="56"/>
    </row>
    <row r="171" spans="1:6" s="60" customFormat="1" ht="10.5" customHeight="1" x14ac:dyDescent="0.15">
      <c r="A171" s="24"/>
      <c r="B171" s="264"/>
      <c r="C171" s="55"/>
      <c r="D171" s="222"/>
      <c r="E171" s="182"/>
      <c r="F171" s="59"/>
    </row>
    <row r="172" spans="1:6" s="57" customFormat="1" ht="12.75" customHeight="1" x14ac:dyDescent="0.2">
      <c r="A172" s="6"/>
      <c r="B172" s="35" t="s">
        <v>233</v>
      </c>
      <c r="C172" s="55">
        <v>7886625.179999996</v>
      </c>
      <c r="D172" s="222">
        <v>38732.369999999995</v>
      </c>
      <c r="E172" s="182">
        <v>0.13694242053172312</v>
      </c>
      <c r="F172" s="56"/>
    </row>
    <row r="173" spans="1:6" s="57" customFormat="1" ht="12.75" hidden="1" customHeight="1" x14ac:dyDescent="0.2">
      <c r="A173" s="6"/>
      <c r="B173" s="35"/>
      <c r="C173" s="55"/>
      <c r="D173" s="222"/>
      <c r="E173" s="182"/>
      <c r="F173" s="56"/>
    </row>
    <row r="174" spans="1:6" s="57" customFormat="1" ht="12.75" hidden="1" customHeight="1" x14ac:dyDescent="0.2">
      <c r="A174" s="6"/>
      <c r="B174" s="35"/>
      <c r="C174" s="55"/>
      <c r="D174" s="222"/>
      <c r="E174" s="182"/>
      <c r="F174" s="56"/>
    </row>
    <row r="175" spans="1:6" s="60" customFormat="1" ht="13.5" customHeight="1" x14ac:dyDescent="0.2">
      <c r="A175" s="24"/>
      <c r="B175" s="31" t="s">
        <v>145</v>
      </c>
      <c r="C175" s="55"/>
      <c r="D175" s="222"/>
      <c r="E175" s="182"/>
      <c r="F175" s="59"/>
    </row>
    <row r="176" spans="1:6" s="60" customFormat="1" ht="10.5" customHeight="1" x14ac:dyDescent="0.2">
      <c r="A176" s="24"/>
      <c r="B176" s="37" t="s">
        <v>205</v>
      </c>
      <c r="C176" s="55">
        <v>418.5</v>
      </c>
      <c r="D176" s="222">
        <v>161</v>
      </c>
      <c r="E176" s="182">
        <v>0.41004043126684642</v>
      </c>
      <c r="F176" s="59"/>
    </row>
    <row r="177" spans="1:6" s="60" customFormat="1" ht="10.5" customHeight="1" x14ac:dyDescent="0.2">
      <c r="A177" s="24"/>
      <c r="B177" s="37" t="s">
        <v>214</v>
      </c>
      <c r="C177" s="55">
        <v>730698</v>
      </c>
      <c r="D177" s="222">
        <v>268900</v>
      </c>
      <c r="E177" s="182">
        <v>0.19291400286025873</v>
      </c>
      <c r="F177" s="59"/>
    </row>
    <row r="178" spans="1:6" s="60" customFormat="1" ht="10.5" customHeight="1" x14ac:dyDescent="0.2">
      <c r="A178" s="24"/>
      <c r="B178" s="37" t="s">
        <v>215</v>
      </c>
      <c r="C178" s="55">
        <v>76</v>
      </c>
      <c r="D178" s="222">
        <v>18</v>
      </c>
      <c r="E178" s="182">
        <v>0</v>
      </c>
      <c r="F178" s="59"/>
    </row>
    <row r="179" spans="1:6" s="60" customFormat="1" ht="10.5" customHeight="1" x14ac:dyDescent="0.2">
      <c r="A179" s="24"/>
      <c r="B179" s="37" t="s">
        <v>216</v>
      </c>
      <c r="C179" s="55">
        <v>138</v>
      </c>
      <c r="D179" s="222">
        <v>22.5</v>
      </c>
      <c r="E179" s="182">
        <v>-0.1711711711711712</v>
      </c>
      <c r="F179" s="59"/>
    </row>
    <row r="180" spans="1:6" s="60" customFormat="1" ht="10.5" customHeight="1" x14ac:dyDescent="0.2">
      <c r="A180" s="24"/>
      <c r="B180" s="37" t="s">
        <v>217</v>
      </c>
      <c r="C180" s="55">
        <v>1151.0999999999999</v>
      </c>
      <c r="D180" s="222">
        <v>315.5</v>
      </c>
      <c r="E180" s="182">
        <v>6.5044411547002134E-2</v>
      </c>
      <c r="F180" s="59"/>
    </row>
    <row r="181" spans="1:6" s="60" customFormat="1" ht="10.5" hidden="1" customHeight="1" x14ac:dyDescent="0.2">
      <c r="A181" s="24"/>
      <c r="B181" s="37"/>
      <c r="C181" s="55"/>
      <c r="D181" s="222"/>
      <c r="E181" s="182"/>
      <c r="F181" s="59"/>
    </row>
    <row r="182" spans="1:6" s="60" customFormat="1" ht="10.5" hidden="1" customHeight="1" x14ac:dyDescent="0.2">
      <c r="A182" s="24"/>
      <c r="B182" s="37"/>
      <c r="C182" s="55"/>
      <c r="D182" s="222"/>
      <c r="E182" s="182"/>
      <c r="F182" s="59"/>
    </row>
    <row r="183" spans="1:6" s="60" customFormat="1" ht="10.5" hidden="1" customHeight="1" x14ac:dyDescent="0.2">
      <c r="A183" s="24"/>
      <c r="B183" s="37"/>
      <c r="C183" s="55"/>
      <c r="D183" s="222"/>
      <c r="E183" s="182"/>
      <c r="F183" s="59"/>
    </row>
    <row r="184" spans="1:6" s="60" customFormat="1" ht="10.5" hidden="1" customHeight="1" x14ac:dyDescent="0.2">
      <c r="A184" s="24"/>
      <c r="B184" s="37"/>
      <c r="C184" s="55"/>
      <c r="D184" s="222"/>
      <c r="E184" s="182"/>
      <c r="F184" s="59"/>
    </row>
    <row r="185" spans="1:6" s="60" customFormat="1" ht="10.5" hidden="1" customHeight="1" x14ac:dyDescent="0.2">
      <c r="A185" s="24"/>
      <c r="B185" s="37"/>
      <c r="C185" s="55"/>
      <c r="D185" s="222"/>
      <c r="E185" s="182"/>
      <c r="F185" s="59"/>
    </row>
    <row r="186" spans="1:6" ht="11.25" customHeight="1" x14ac:dyDescent="0.2">
      <c r="A186" s="2"/>
      <c r="B186" s="41" t="s">
        <v>235</v>
      </c>
      <c r="C186" s="166">
        <v>732481.6</v>
      </c>
      <c r="D186" s="342">
        <v>269417</v>
      </c>
      <c r="E186" s="194">
        <v>0.19267132685860711</v>
      </c>
      <c r="F186" s="69"/>
    </row>
    <row r="187" spans="1:6" s="28" customFormat="1" ht="16.5" customHeight="1" x14ac:dyDescent="0.2">
      <c r="A187" s="54"/>
      <c r="B187" s="81" t="s">
        <v>164</v>
      </c>
      <c r="C187" s="55"/>
      <c r="D187" s="222"/>
      <c r="E187" s="185"/>
      <c r="F187" s="70"/>
    </row>
    <row r="188" spans="1:6" s="28" customFormat="1" ht="8.25" customHeight="1" x14ac:dyDescent="0.2">
      <c r="A188" s="54"/>
      <c r="B188" s="81"/>
      <c r="C188" s="55"/>
      <c r="D188" s="222"/>
      <c r="E188" s="185"/>
      <c r="F188" s="70"/>
    </row>
    <row r="189" spans="1:6" ht="10.5" customHeight="1" x14ac:dyDescent="0.2">
      <c r="A189" s="2"/>
      <c r="B189" s="82" t="s">
        <v>78</v>
      </c>
      <c r="C189" s="55">
        <v>1819490.5624547123</v>
      </c>
      <c r="D189" s="222"/>
      <c r="E189" s="185">
        <v>0.14068337658183405</v>
      </c>
      <c r="F189" s="69"/>
    </row>
    <row r="190" spans="1:6" ht="10.5" customHeight="1" x14ac:dyDescent="0.2">
      <c r="A190" s="2"/>
      <c r="B190" s="82" t="s">
        <v>76</v>
      </c>
      <c r="C190" s="55">
        <v>5727633.597222222</v>
      </c>
      <c r="D190" s="222"/>
      <c r="E190" s="185">
        <v>0.2185435552351096</v>
      </c>
      <c r="F190" s="69"/>
    </row>
    <row r="191" spans="1:6" ht="10.5" customHeight="1" x14ac:dyDescent="0.2">
      <c r="A191" s="2"/>
      <c r="B191" s="82" t="s">
        <v>77</v>
      </c>
      <c r="C191" s="55"/>
      <c r="D191" s="222"/>
      <c r="E191" s="185"/>
      <c r="F191" s="69"/>
    </row>
    <row r="192" spans="1:6" s="28" customFormat="1" ht="16.5" customHeight="1" x14ac:dyDescent="0.2">
      <c r="A192" s="54"/>
      <c r="B192" s="161" t="s">
        <v>165</v>
      </c>
      <c r="C192" s="400">
        <v>7547132.1596769346</v>
      </c>
      <c r="D192" s="227"/>
      <c r="E192" s="355">
        <v>0.198817366454491</v>
      </c>
      <c r="F192" s="70"/>
    </row>
    <row r="193" spans="1:6" ht="10.5" customHeight="1" x14ac:dyDescent="0.2">
      <c r="A193" s="2"/>
      <c r="B193" s="84"/>
      <c r="C193" s="166"/>
      <c r="D193" s="342"/>
      <c r="E193" s="352"/>
      <c r="F193" s="69"/>
    </row>
    <row r="194" spans="1:6" x14ac:dyDescent="0.2">
      <c r="D194" s="350"/>
    </row>
    <row r="195" spans="1:6" x14ac:dyDescent="0.2">
      <c r="D195" s="350"/>
    </row>
    <row r="196" spans="1:6" x14ac:dyDescent="0.2">
      <c r="D196" s="350"/>
    </row>
    <row r="197" spans="1:6" x14ac:dyDescent="0.2">
      <c r="D197" s="350"/>
    </row>
    <row r="198" spans="1:6" x14ac:dyDescent="0.2">
      <c r="D198" s="350"/>
    </row>
    <row r="199" spans="1:6" x14ac:dyDescent="0.2">
      <c r="D199" s="350"/>
    </row>
    <row r="200" spans="1:6" x14ac:dyDescent="0.2">
      <c r="D200" s="350"/>
    </row>
    <row r="201" spans="1:6" x14ac:dyDescent="0.2">
      <c r="D201" s="350"/>
    </row>
    <row r="202" spans="1:6" x14ac:dyDescent="0.2">
      <c r="D202" s="350"/>
    </row>
    <row r="203" spans="1:6" x14ac:dyDescent="0.2">
      <c r="D203" s="350"/>
    </row>
    <row r="204" spans="1:6" x14ac:dyDescent="0.2">
      <c r="D204" s="350"/>
    </row>
    <row r="205" spans="1:6" x14ac:dyDescent="0.2">
      <c r="D205" s="350"/>
    </row>
    <row r="206" spans="1:6" x14ac:dyDescent="0.2">
      <c r="D206" s="350"/>
    </row>
    <row r="207" spans="1:6" x14ac:dyDescent="0.2">
      <c r="D207" s="350"/>
    </row>
    <row r="208" spans="1:6" x14ac:dyDescent="0.2">
      <c r="D208" s="350"/>
    </row>
    <row r="209" spans="4:4" x14ac:dyDescent="0.2">
      <c r="D209" s="350"/>
    </row>
    <row r="210" spans="4:4" x14ac:dyDescent="0.2">
      <c r="D210" s="350"/>
    </row>
    <row r="211" spans="4:4" x14ac:dyDescent="0.2">
      <c r="D211" s="350"/>
    </row>
    <row r="212" spans="4:4" x14ac:dyDescent="0.2">
      <c r="D212" s="350"/>
    </row>
    <row r="213" spans="4:4" x14ac:dyDescent="0.2">
      <c r="D213" s="350"/>
    </row>
    <row r="214" spans="4:4" x14ac:dyDescent="0.2">
      <c r="D214" s="350"/>
    </row>
    <row r="215" spans="4:4" x14ac:dyDescent="0.2">
      <c r="D215" s="350"/>
    </row>
    <row r="216" spans="4:4" x14ac:dyDescent="0.2">
      <c r="D216" s="350"/>
    </row>
    <row r="217" spans="4:4" x14ac:dyDescent="0.2">
      <c r="D217" s="350"/>
    </row>
    <row r="218" spans="4:4" x14ac:dyDescent="0.2">
      <c r="D218" s="350"/>
    </row>
    <row r="219" spans="4:4" x14ac:dyDescent="0.2">
      <c r="D219" s="350"/>
    </row>
    <row r="220" spans="4:4" x14ac:dyDescent="0.2">
      <c r="D220" s="350"/>
    </row>
    <row r="221" spans="4:4" x14ac:dyDescent="0.2">
      <c r="D221" s="350"/>
    </row>
    <row r="222" spans="4:4" x14ac:dyDescent="0.2">
      <c r="D222" s="350"/>
    </row>
    <row r="223" spans="4:4" x14ac:dyDescent="0.2">
      <c r="D223" s="350"/>
    </row>
    <row r="224" spans="4:4" x14ac:dyDescent="0.2">
      <c r="D224" s="350"/>
    </row>
    <row r="225" spans="4:4" x14ac:dyDescent="0.2">
      <c r="D225" s="350"/>
    </row>
    <row r="226" spans="4:4" x14ac:dyDescent="0.2">
      <c r="D226" s="350"/>
    </row>
    <row r="227" spans="4:4" x14ac:dyDescent="0.2">
      <c r="D227" s="350"/>
    </row>
    <row r="228" spans="4:4" x14ac:dyDescent="0.2">
      <c r="D228" s="350"/>
    </row>
    <row r="229" spans="4:4" x14ac:dyDescent="0.2">
      <c r="D229" s="350"/>
    </row>
    <row r="230" spans="4:4" x14ac:dyDescent="0.2">
      <c r="D230" s="350"/>
    </row>
    <row r="231" spans="4:4" x14ac:dyDescent="0.2">
      <c r="D231" s="350"/>
    </row>
    <row r="232" spans="4:4" x14ac:dyDescent="0.2">
      <c r="D232" s="350"/>
    </row>
    <row r="233" spans="4:4" x14ac:dyDescent="0.2">
      <c r="D233" s="350"/>
    </row>
    <row r="234" spans="4:4" x14ac:dyDescent="0.2">
      <c r="D234" s="350"/>
    </row>
    <row r="235" spans="4:4" x14ac:dyDescent="0.2">
      <c r="D235" s="350"/>
    </row>
    <row r="236" spans="4:4" x14ac:dyDescent="0.2">
      <c r="D236" s="350"/>
    </row>
    <row r="237" spans="4:4" x14ac:dyDescent="0.2">
      <c r="D237" s="350"/>
    </row>
    <row r="238" spans="4:4" x14ac:dyDescent="0.2">
      <c r="D238" s="350"/>
    </row>
    <row r="239" spans="4:4" x14ac:dyDescent="0.2">
      <c r="D239" s="350"/>
    </row>
    <row r="240" spans="4:4" x14ac:dyDescent="0.2">
      <c r="D240" s="350"/>
    </row>
    <row r="241" spans="4:4" x14ac:dyDescent="0.2">
      <c r="D241" s="350"/>
    </row>
    <row r="242" spans="4:4" x14ac:dyDescent="0.2">
      <c r="D242" s="350"/>
    </row>
    <row r="243" spans="4:4" x14ac:dyDescent="0.2">
      <c r="D243" s="350"/>
    </row>
    <row r="244" spans="4:4" x14ac:dyDescent="0.2">
      <c r="D244" s="350"/>
    </row>
    <row r="245" spans="4:4" x14ac:dyDescent="0.2">
      <c r="D245" s="350"/>
    </row>
    <row r="246" spans="4:4" x14ac:dyDescent="0.2">
      <c r="D246" s="350"/>
    </row>
    <row r="247" spans="4:4" x14ac:dyDescent="0.2">
      <c r="D247" s="350"/>
    </row>
    <row r="248" spans="4:4" x14ac:dyDescent="0.2">
      <c r="D248" s="350"/>
    </row>
    <row r="249" spans="4:4" x14ac:dyDescent="0.2">
      <c r="D249" s="350"/>
    </row>
    <row r="250" spans="4:4" x14ac:dyDescent="0.2">
      <c r="D250" s="350"/>
    </row>
    <row r="251" spans="4:4" x14ac:dyDescent="0.2">
      <c r="D251" s="350"/>
    </row>
    <row r="252" spans="4:4" x14ac:dyDescent="0.2">
      <c r="D252" s="350"/>
    </row>
    <row r="253" spans="4:4" x14ac:dyDescent="0.2">
      <c r="D253" s="350"/>
    </row>
    <row r="254" spans="4:4" x14ac:dyDescent="0.2">
      <c r="D254" s="350"/>
    </row>
    <row r="255" spans="4:4" x14ac:dyDescent="0.2">
      <c r="D255" s="350"/>
    </row>
    <row r="256" spans="4:4" x14ac:dyDescent="0.2">
      <c r="D256" s="350"/>
    </row>
    <row r="257" spans="4:4" x14ac:dyDescent="0.2">
      <c r="D257" s="350"/>
    </row>
    <row r="258" spans="4:4" x14ac:dyDescent="0.2">
      <c r="D258" s="350"/>
    </row>
    <row r="259" spans="4:4" x14ac:dyDescent="0.2">
      <c r="D259" s="350"/>
    </row>
    <row r="260" spans="4:4" x14ac:dyDescent="0.2">
      <c r="D260" s="350"/>
    </row>
    <row r="261" spans="4:4" x14ac:dyDescent="0.2">
      <c r="D261" s="350"/>
    </row>
    <row r="262" spans="4:4" x14ac:dyDescent="0.2">
      <c r="D262" s="350"/>
    </row>
    <row r="263" spans="4:4" x14ac:dyDescent="0.2">
      <c r="D263" s="350"/>
    </row>
    <row r="264" spans="4:4" x14ac:dyDescent="0.2">
      <c r="D264" s="350"/>
    </row>
    <row r="265" spans="4:4" x14ac:dyDescent="0.2">
      <c r="D265" s="350"/>
    </row>
    <row r="266" spans="4:4" x14ac:dyDescent="0.2">
      <c r="D266" s="350"/>
    </row>
    <row r="267" spans="4:4" x14ac:dyDescent="0.2">
      <c r="D267" s="350"/>
    </row>
    <row r="268" spans="4:4" x14ac:dyDescent="0.2">
      <c r="D268" s="350"/>
    </row>
    <row r="269" spans="4:4" x14ac:dyDescent="0.2">
      <c r="D269" s="350"/>
    </row>
    <row r="270" spans="4:4" x14ac:dyDescent="0.2">
      <c r="D270" s="350"/>
    </row>
    <row r="271" spans="4:4" x14ac:dyDescent="0.2">
      <c r="D271" s="350"/>
    </row>
    <row r="272" spans="4:4" x14ac:dyDescent="0.2">
      <c r="D272" s="350"/>
    </row>
    <row r="273" spans="4:4" x14ac:dyDescent="0.2">
      <c r="D273" s="350"/>
    </row>
    <row r="274" spans="4:4" x14ac:dyDescent="0.2">
      <c r="D274" s="350"/>
    </row>
    <row r="275" spans="4:4" x14ac:dyDescent="0.2">
      <c r="D275" s="350"/>
    </row>
    <row r="276" spans="4:4" x14ac:dyDescent="0.2">
      <c r="D276" s="350"/>
    </row>
    <row r="277" spans="4:4" x14ac:dyDescent="0.2">
      <c r="D277" s="350"/>
    </row>
    <row r="278" spans="4:4" x14ac:dyDescent="0.2">
      <c r="D278" s="350"/>
    </row>
    <row r="279" spans="4:4" x14ac:dyDescent="0.2">
      <c r="D279" s="350"/>
    </row>
    <row r="280" spans="4:4" x14ac:dyDescent="0.2">
      <c r="D280" s="350"/>
    </row>
    <row r="281" spans="4:4" x14ac:dyDescent="0.2">
      <c r="D281" s="350"/>
    </row>
    <row r="282" spans="4:4" x14ac:dyDescent="0.2">
      <c r="D282" s="350"/>
    </row>
    <row r="283" spans="4:4" x14ac:dyDescent="0.2">
      <c r="D283" s="350"/>
    </row>
    <row r="284" spans="4:4" x14ac:dyDescent="0.2">
      <c r="D284" s="350"/>
    </row>
    <row r="285" spans="4:4" x14ac:dyDescent="0.2">
      <c r="D285" s="350"/>
    </row>
    <row r="286" spans="4:4" x14ac:dyDescent="0.2">
      <c r="D286" s="350"/>
    </row>
    <row r="287" spans="4:4" x14ac:dyDescent="0.2">
      <c r="D287" s="350"/>
    </row>
    <row r="288" spans="4:4" x14ac:dyDescent="0.2">
      <c r="D288" s="350"/>
    </row>
    <row r="289" spans="4:4" x14ac:dyDescent="0.2">
      <c r="D289" s="350"/>
    </row>
    <row r="290" spans="4:4" x14ac:dyDescent="0.2">
      <c r="D290" s="350"/>
    </row>
    <row r="291" spans="4:4" x14ac:dyDescent="0.2">
      <c r="D291" s="350"/>
    </row>
    <row r="292" spans="4:4" x14ac:dyDescent="0.2">
      <c r="D292" s="350"/>
    </row>
    <row r="293" spans="4:4" x14ac:dyDescent="0.2">
      <c r="D293" s="350"/>
    </row>
    <row r="294" spans="4:4" x14ac:dyDescent="0.2">
      <c r="D294" s="350"/>
    </row>
    <row r="295" spans="4:4" x14ac:dyDescent="0.2">
      <c r="D295" s="350"/>
    </row>
    <row r="296" spans="4:4" x14ac:dyDescent="0.2">
      <c r="D296" s="350"/>
    </row>
    <row r="297" spans="4:4" x14ac:dyDescent="0.2">
      <c r="D297" s="350"/>
    </row>
    <row r="298" spans="4:4" x14ac:dyDescent="0.2">
      <c r="D298" s="350"/>
    </row>
    <row r="299" spans="4:4" x14ac:dyDescent="0.2">
      <c r="D299" s="350"/>
    </row>
    <row r="300" spans="4:4" x14ac:dyDescent="0.2">
      <c r="D300" s="350"/>
    </row>
    <row r="301" spans="4:4" x14ac:dyDescent="0.2">
      <c r="D301" s="350"/>
    </row>
    <row r="302" spans="4:4" x14ac:dyDescent="0.2">
      <c r="D302" s="350"/>
    </row>
    <row r="303" spans="4:4" x14ac:dyDescent="0.2">
      <c r="D303" s="350"/>
    </row>
    <row r="304" spans="4:4" x14ac:dyDescent="0.2">
      <c r="D304" s="350"/>
    </row>
    <row r="305" spans="4:4" x14ac:dyDescent="0.2">
      <c r="D305" s="350"/>
    </row>
    <row r="306" spans="4:4" x14ac:dyDescent="0.2">
      <c r="D306" s="350"/>
    </row>
    <row r="307" spans="4:4" x14ac:dyDescent="0.2">
      <c r="D307" s="350"/>
    </row>
    <row r="308" spans="4:4" x14ac:dyDescent="0.2">
      <c r="D308" s="350"/>
    </row>
    <row r="309" spans="4:4" x14ac:dyDescent="0.2">
      <c r="D309" s="350"/>
    </row>
    <row r="310" spans="4:4" x14ac:dyDescent="0.2">
      <c r="D310" s="350"/>
    </row>
    <row r="311" spans="4:4" x14ac:dyDescent="0.2">
      <c r="D311" s="350"/>
    </row>
    <row r="312" spans="4:4" x14ac:dyDescent="0.2">
      <c r="D312" s="350"/>
    </row>
    <row r="313" spans="4:4" x14ac:dyDescent="0.2">
      <c r="D313" s="350"/>
    </row>
    <row r="314" spans="4:4" x14ac:dyDescent="0.2">
      <c r="D314" s="350"/>
    </row>
    <row r="315" spans="4:4" x14ac:dyDescent="0.2">
      <c r="D315" s="350"/>
    </row>
    <row r="316" spans="4:4" x14ac:dyDescent="0.2">
      <c r="D316" s="350"/>
    </row>
    <row r="317" spans="4:4" x14ac:dyDescent="0.2">
      <c r="D317" s="350"/>
    </row>
    <row r="318" spans="4:4" x14ac:dyDescent="0.2">
      <c r="D318" s="350"/>
    </row>
    <row r="319" spans="4:4" x14ac:dyDescent="0.2">
      <c r="D319" s="350"/>
    </row>
    <row r="320" spans="4:4" x14ac:dyDescent="0.2">
      <c r="D320" s="350"/>
    </row>
    <row r="321" spans="4:4" x14ac:dyDescent="0.2">
      <c r="D321" s="350"/>
    </row>
    <row r="322" spans="4:4" x14ac:dyDescent="0.2">
      <c r="D322" s="350"/>
    </row>
    <row r="323" spans="4:4" x14ac:dyDescent="0.2">
      <c r="D323" s="350"/>
    </row>
    <row r="324" spans="4:4" x14ac:dyDescent="0.2">
      <c r="D324" s="350"/>
    </row>
    <row r="325" spans="4:4" x14ac:dyDescent="0.2">
      <c r="D325" s="350"/>
    </row>
    <row r="326" spans="4:4" x14ac:dyDescent="0.2">
      <c r="D326" s="350"/>
    </row>
    <row r="327" spans="4:4" x14ac:dyDescent="0.2">
      <c r="D327" s="350"/>
    </row>
    <row r="328" spans="4:4" x14ac:dyDescent="0.2">
      <c r="D328" s="350"/>
    </row>
    <row r="329" spans="4:4" x14ac:dyDescent="0.2">
      <c r="D329" s="350"/>
    </row>
    <row r="330" spans="4:4" x14ac:dyDescent="0.2">
      <c r="D330" s="350"/>
    </row>
    <row r="331" spans="4:4" x14ac:dyDescent="0.2">
      <c r="D331" s="350"/>
    </row>
    <row r="332" spans="4:4" x14ac:dyDescent="0.2">
      <c r="D332" s="350"/>
    </row>
    <row r="333" spans="4:4" x14ac:dyDescent="0.2">
      <c r="D333" s="350"/>
    </row>
    <row r="334" spans="4:4" x14ac:dyDescent="0.2">
      <c r="D334" s="350"/>
    </row>
    <row r="335" spans="4:4" x14ac:dyDescent="0.2">
      <c r="D335" s="350"/>
    </row>
    <row r="336" spans="4:4" x14ac:dyDescent="0.2">
      <c r="D336" s="350"/>
    </row>
    <row r="337" spans="4:4" x14ac:dyDescent="0.2">
      <c r="D337" s="350"/>
    </row>
    <row r="338" spans="4:4" x14ac:dyDescent="0.2">
      <c r="D338" s="350"/>
    </row>
    <row r="339" spans="4:4" x14ac:dyDescent="0.2">
      <c r="D339" s="350"/>
    </row>
    <row r="340" spans="4:4" x14ac:dyDescent="0.2">
      <c r="D340" s="350"/>
    </row>
    <row r="341" spans="4:4" x14ac:dyDescent="0.2">
      <c r="D341" s="350"/>
    </row>
    <row r="342" spans="4:4" x14ac:dyDescent="0.2">
      <c r="D342" s="350"/>
    </row>
    <row r="343" spans="4:4" x14ac:dyDescent="0.2">
      <c r="D343" s="350"/>
    </row>
    <row r="344" spans="4:4" x14ac:dyDescent="0.2">
      <c r="D344" s="350"/>
    </row>
    <row r="345" spans="4:4" x14ac:dyDescent="0.2">
      <c r="D345" s="350"/>
    </row>
    <row r="346" spans="4:4" x14ac:dyDescent="0.2">
      <c r="D346" s="350"/>
    </row>
    <row r="347" spans="4:4" x14ac:dyDescent="0.2">
      <c r="D347" s="350"/>
    </row>
    <row r="348" spans="4:4" x14ac:dyDescent="0.2">
      <c r="D348" s="350"/>
    </row>
    <row r="349" spans="4:4" x14ac:dyDescent="0.2">
      <c r="D349" s="350"/>
    </row>
    <row r="350" spans="4:4" x14ac:dyDescent="0.2">
      <c r="D350" s="350"/>
    </row>
    <row r="351" spans="4:4" x14ac:dyDescent="0.2">
      <c r="D351" s="350"/>
    </row>
    <row r="352" spans="4:4" x14ac:dyDescent="0.2">
      <c r="D352" s="350"/>
    </row>
    <row r="353" spans="4:4" x14ac:dyDescent="0.2">
      <c r="D353" s="350"/>
    </row>
    <row r="354" spans="4:4" x14ac:dyDescent="0.2">
      <c r="D354" s="350"/>
    </row>
    <row r="355" spans="4:4" x14ac:dyDescent="0.2">
      <c r="D355" s="350"/>
    </row>
    <row r="356" spans="4:4" x14ac:dyDescent="0.2">
      <c r="D356" s="350"/>
    </row>
    <row r="357" spans="4:4" x14ac:dyDescent="0.2">
      <c r="D357" s="350"/>
    </row>
    <row r="358" spans="4:4" x14ac:dyDescent="0.2">
      <c r="D358" s="350"/>
    </row>
    <row r="359" spans="4:4" x14ac:dyDescent="0.2">
      <c r="D359" s="350"/>
    </row>
    <row r="360" spans="4:4" x14ac:dyDescent="0.2">
      <c r="D360" s="350"/>
    </row>
    <row r="361" spans="4:4" x14ac:dyDescent="0.2">
      <c r="D361" s="350"/>
    </row>
    <row r="362" spans="4:4" x14ac:dyDescent="0.2">
      <c r="D362" s="350"/>
    </row>
    <row r="363" spans="4:4" x14ac:dyDescent="0.2">
      <c r="D363" s="350"/>
    </row>
    <row r="364" spans="4:4" x14ac:dyDescent="0.2">
      <c r="D364" s="350"/>
    </row>
  </sheetData>
  <dataConsolidate/>
  <pageMargins left="0.19685039370078741" right="0.19685039370078741" top="0.27559055118110237" bottom="0.19685039370078741" header="0.31496062992125984" footer="0.51181102362204722"/>
  <pageSetup paperSize="9" scale="70" orientation="portrait" r:id="rId1"/>
  <headerFooter alignWithMargins="0">
    <oddFooter xml:space="preserve">&amp;R&amp;8
</oddFooter>
  </headerFooter>
  <rowBreaks count="1" manualBreakCount="1">
    <brk id="109" max="5"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21</vt:i4>
      </vt:variant>
      <vt:variant>
        <vt:lpstr>Plages nommées</vt:lpstr>
      </vt:variant>
      <vt:variant>
        <vt:i4>71</vt:i4>
      </vt:variant>
    </vt:vector>
  </HeadingPairs>
  <TitlesOfParts>
    <vt:vector size="92" baseType="lpstr">
      <vt:lpstr>SYNTHESE</vt:lpstr>
      <vt:lpstr>CUMUL_SYNTHESE</vt:lpstr>
      <vt:lpstr>Maladie_mnt</vt:lpstr>
      <vt:lpstr>Maternité_mnt</vt:lpstr>
      <vt:lpstr>Inva_mnt</vt:lpstr>
      <vt:lpstr>AT_mnt</vt:lpstr>
      <vt:lpstr>Maladie_nbre</vt:lpstr>
      <vt:lpstr>Maternité_nbre</vt:lpstr>
      <vt:lpstr>AT_nbre</vt:lpstr>
      <vt:lpstr>Tousrisques_nbre</vt:lpstr>
      <vt:lpstr>Tousrisques_mnt</vt:lpstr>
      <vt:lpstr>CUMUL_Maladie_mnt</vt:lpstr>
      <vt:lpstr>CUMUL_Maternité_mnt</vt:lpstr>
      <vt:lpstr>CUMUL_Inva_mnt</vt:lpstr>
      <vt:lpstr>CUMUL_AT_mnt</vt:lpstr>
      <vt:lpstr>CUMUL_Tousrisques_mnt</vt:lpstr>
      <vt:lpstr>CUMUL_Maladie_nbre</vt:lpstr>
      <vt:lpstr>CUMUL_Maternité_nbre</vt:lpstr>
      <vt:lpstr>CUMUL_AT_nbre</vt:lpstr>
      <vt:lpstr>CUMUL_Tousrisques_nbre</vt:lpstr>
      <vt:lpstr>TAUX</vt:lpstr>
      <vt:lpstr>asort</vt:lpstr>
      <vt:lpstr>AT_mnt!asortM</vt:lpstr>
      <vt:lpstr>AT_nbre!asortM</vt:lpstr>
      <vt:lpstr>CUMUL_AT_mnt!asortM</vt:lpstr>
      <vt:lpstr>CUMUL_AT_nbre!asortM</vt:lpstr>
      <vt:lpstr>CUMUL_Inva_mnt!asortM</vt:lpstr>
      <vt:lpstr>CUMUL_Maladie_mnt!asortM</vt:lpstr>
      <vt:lpstr>CUMUL_Maladie_nbre!asortM</vt:lpstr>
      <vt:lpstr>CUMUL_Maternité_mnt!asortM</vt:lpstr>
      <vt:lpstr>CUMUL_Maternité_nbre!asortM</vt:lpstr>
      <vt:lpstr>CUMUL_Tousrisques_mnt!asortM</vt:lpstr>
      <vt:lpstr>CUMUL_Tousrisques_nbre!asortM</vt:lpstr>
      <vt:lpstr>Inva_mnt!asortM</vt:lpstr>
      <vt:lpstr>Maladie_mnt!asortM</vt:lpstr>
      <vt:lpstr>Maladie_nbre!asortM</vt:lpstr>
      <vt:lpstr>Maternité_mnt!asortM</vt:lpstr>
      <vt:lpstr>Maternité_nbre!asortM</vt:lpstr>
      <vt:lpstr>Tousrisques_mnt!asortM</vt:lpstr>
      <vt:lpstr>Tousrisques_nbre!asortM</vt:lpstr>
      <vt:lpstr>CUMUL_Inva_mnt!deces</vt:lpstr>
      <vt:lpstr>Inva_mnt!deces</vt:lpstr>
      <vt:lpstr>AT_mnt!hon_priv</vt:lpstr>
      <vt:lpstr>CUMUL_AT_mnt!hon_priv</vt:lpstr>
      <vt:lpstr>CUMUL_Maladie_mnt!hon_priv</vt:lpstr>
      <vt:lpstr>CUMUL_Maternité_mnt!hon_priv</vt:lpstr>
      <vt:lpstr>CUMUL_Maternité_nbre!hon_priv</vt:lpstr>
      <vt:lpstr>CUMUL_Tousrisques_mnt!hon_priv</vt:lpstr>
      <vt:lpstr>CUMUL_Tousrisques_nbre!hon_priv</vt:lpstr>
      <vt:lpstr>Maladie_mnt!hon_priv</vt:lpstr>
      <vt:lpstr>Maternité_mnt!hon_priv</vt:lpstr>
      <vt:lpstr>Maternité_nbre!hon_priv</vt:lpstr>
      <vt:lpstr>Tousrisques_mnt!hon_priv</vt:lpstr>
      <vt:lpstr>Tousrisques_nbre!hon_priv</vt:lpstr>
      <vt:lpstr>CUMUL_Tousrisques_mnt!hosp_priv</vt:lpstr>
      <vt:lpstr>Tousrisques_mnt!hosp_priv</vt:lpstr>
      <vt:lpstr>TAUX!Impression_des_titres</vt:lpstr>
      <vt:lpstr>CUMUL_Inva_mnt!invalidite</vt:lpstr>
      <vt:lpstr>Inva_mnt!invalidite</vt:lpstr>
      <vt:lpstr>AT_mnt!m_maladie</vt:lpstr>
      <vt:lpstr>CUMUL_AT_mnt!m_maladie</vt:lpstr>
      <vt:lpstr>CUMUL_Maladie_mnt!m_maladie</vt:lpstr>
      <vt:lpstr>CUMUL_Maternité_mnt!m_maladie</vt:lpstr>
      <vt:lpstr>Maladie_mnt!m_maladie</vt:lpstr>
      <vt:lpstr>Maternité_mnt!m_maladie</vt:lpstr>
      <vt:lpstr>AT_mnt!maladie</vt:lpstr>
      <vt:lpstr>CUMUL_AT_mnt!maladie</vt:lpstr>
      <vt:lpstr>CUMUL_Maladie_mnt!maladie</vt:lpstr>
      <vt:lpstr>CUMUL_Maternité_mnt!maladie</vt:lpstr>
      <vt:lpstr>Maladie_mnt!maladie</vt:lpstr>
      <vt:lpstr>Maternité_mnt!maladie</vt:lpstr>
      <vt:lpstr>Résultats_à_fin_Juillet_1999</vt:lpstr>
      <vt:lpstr>sortx</vt:lpstr>
      <vt:lpstr>AT_mnt!Zone_d_impression</vt:lpstr>
      <vt:lpstr>AT_nbre!Zone_d_impression</vt:lpstr>
      <vt:lpstr>CUMUL_AT_mnt!Zone_d_impression</vt:lpstr>
      <vt:lpstr>CUMUL_AT_nbre!Zone_d_impression</vt:lpstr>
      <vt:lpstr>CUMUL_Inva_mnt!Zone_d_impression</vt:lpstr>
      <vt:lpstr>CUMUL_Maladie_mnt!Zone_d_impression</vt:lpstr>
      <vt:lpstr>CUMUL_Maladie_nbre!Zone_d_impression</vt:lpstr>
      <vt:lpstr>CUMUL_Maternité_mnt!Zone_d_impression</vt:lpstr>
      <vt:lpstr>CUMUL_Maternité_nbre!Zone_d_impression</vt:lpstr>
      <vt:lpstr>CUMUL_Tousrisques_mnt!Zone_d_impression</vt:lpstr>
      <vt:lpstr>CUMUL_Tousrisques_nbre!Zone_d_impression</vt:lpstr>
      <vt:lpstr>Inva_mnt!Zone_d_impression</vt:lpstr>
      <vt:lpstr>Maladie_mnt!Zone_d_impression</vt:lpstr>
      <vt:lpstr>Maladie_nbre!Zone_d_impression</vt:lpstr>
      <vt:lpstr>Maternité_mnt!Zone_d_impression</vt:lpstr>
      <vt:lpstr>Maternité_nbre!Zone_d_impression</vt:lpstr>
      <vt:lpstr>TAUX!Zone_d_impression</vt:lpstr>
      <vt:lpstr>Tousrisques_mnt!Zone_d_impression</vt:lpstr>
      <vt:lpstr>Tousrisques_nbre!Zone_d_impression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stat mensuelle</dc:title>
  <dc:subject>traitement mois en cours</dc:subject>
  <dc:creator>am</dc:creator>
  <cp:lastModifiedBy>MUKAGAKUMBA LILIANE (CNAM / Paris)</cp:lastModifiedBy>
  <cp:lastPrinted>2018-08-07T14:17:33Z</cp:lastPrinted>
  <dcterms:created xsi:type="dcterms:W3CDTF">1999-09-28T09:15:15Z</dcterms:created>
  <dcterms:modified xsi:type="dcterms:W3CDTF">2024-09-05T09:10:40Z</dcterms:modified>
</cp:coreProperties>
</file>